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162BA19-3CD1-4D3F-8E99-B50F4D9056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F1237" i="1"/>
  <c r="AF1235" i="1"/>
  <c r="AF1233" i="1"/>
  <c r="AA1229" i="1" l="1"/>
  <c r="U1229" i="1"/>
  <c r="R1229" i="1"/>
  <c r="S1229" i="1" s="1"/>
  <c r="AA1243" i="1"/>
  <c r="U1243" i="1"/>
  <c r="R1243" i="1"/>
  <c r="S1243" i="1" s="1"/>
  <c r="AA1279" i="1"/>
  <c r="U1279" i="1"/>
  <c r="AA1278" i="1"/>
  <c r="U1278" i="1"/>
  <c r="R1278" i="1"/>
  <c r="S1278" i="1" s="1"/>
  <c r="AA1277" i="1"/>
  <c r="U1277" i="1"/>
  <c r="R1277" i="1"/>
  <c r="S1277" i="1" s="1"/>
  <c r="AA1276" i="1"/>
  <c r="U1276" i="1"/>
  <c r="R1276" i="1"/>
  <c r="S1276" i="1" s="1"/>
  <c r="AA1275" i="1"/>
  <c r="U1275" i="1"/>
  <c r="R1275" i="1"/>
  <c r="S1275" i="1" s="1"/>
  <c r="AA1274" i="1"/>
  <c r="U1274" i="1"/>
  <c r="R1274" i="1"/>
  <c r="S1274" i="1" s="1"/>
  <c r="AA1273" i="1"/>
  <c r="U1273" i="1"/>
  <c r="R1273" i="1"/>
  <c r="S1273" i="1" s="1"/>
  <c r="AA1272" i="1"/>
  <c r="U1272" i="1"/>
  <c r="R1272" i="1"/>
  <c r="S1272" i="1" s="1"/>
  <c r="AA1271" i="1"/>
  <c r="U1271" i="1"/>
  <c r="R1271" i="1"/>
  <c r="S1271" i="1" s="1"/>
  <c r="AA1270" i="1"/>
  <c r="U1270" i="1"/>
  <c r="R1270" i="1"/>
  <c r="S1270" i="1" s="1"/>
  <c r="AA1269" i="1"/>
  <c r="U1269" i="1"/>
  <c r="R1269" i="1"/>
  <c r="S1269" i="1" s="1"/>
  <c r="AA1268" i="1"/>
  <c r="U1268" i="1"/>
  <c r="R1268" i="1"/>
  <c r="S1268" i="1" s="1"/>
  <c r="AA1267" i="1"/>
  <c r="U1267" i="1"/>
  <c r="R1267" i="1"/>
  <c r="S1267" i="1" s="1"/>
  <c r="AA1266" i="1"/>
  <c r="U1266" i="1"/>
  <c r="R1266" i="1"/>
  <c r="S1266" i="1" s="1"/>
  <c r="AA1265" i="1"/>
  <c r="U1265" i="1"/>
  <c r="R1265" i="1"/>
  <c r="S1265" i="1" s="1"/>
  <c r="AA1264" i="1"/>
  <c r="U1264" i="1"/>
  <c r="R1264" i="1"/>
  <c r="S1264" i="1" s="1"/>
  <c r="AA1263" i="1"/>
  <c r="U1263" i="1"/>
  <c r="R1263" i="1"/>
  <c r="S1263" i="1" s="1"/>
  <c r="AA1262" i="1"/>
  <c r="U1262" i="1"/>
  <c r="R1262" i="1"/>
  <c r="S1262" i="1" s="1"/>
  <c r="AA1261" i="1"/>
  <c r="U1261" i="1"/>
  <c r="R1261" i="1"/>
  <c r="S1261" i="1" s="1"/>
  <c r="AA1260" i="1"/>
  <c r="U1260" i="1"/>
  <c r="R1260" i="1"/>
  <c r="S1260" i="1" s="1"/>
  <c r="AA1259" i="1"/>
  <c r="U1259" i="1"/>
  <c r="R1259" i="1"/>
  <c r="S1259" i="1" s="1"/>
  <c r="AA1258" i="1" l="1"/>
  <c r="U1258" i="1"/>
  <c r="R1258" i="1"/>
  <c r="S1258" i="1" s="1"/>
  <c r="AA1257" i="1"/>
  <c r="U1257" i="1"/>
  <c r="R1257" i="1"/>
  <c r="S1257" i="1" s="1"/>
  <c r="AA1256" i="1"/>
  <c r="U1256" i="1"/>
  <c r="R1256" i="1"/>
  <c r="S1256" i="1" s="1"/>
  <c r="AA1255" i="1"/>
  <c r="U1255" i="1"/>
  <c r="R1255" i="1"/>
  <c r="S1255" i="1" s="1"/>
  <c r="AA1254" i="1"/>
  <c r="U1254" i="1"/>
  <c r="R1254" i="1"/>
  <c r="S1254" i="1" s="1"/>
  <c r="AA1253" i="1"/>
  <c r="U1253" i="1"/>
  <c r="R1253" i="1"/>
  <c r="S1253" i="1" s="1"/>
  <c r="AA1252" i="1"/>
  <c r="U1252" i="1"/>
  <c r="R1252" i="1"/>
  <c r="S1252" i="1" s="1"/>
  <c r="AA1251" i="1"/>
  <c r="U1251" i="1"/>
  <c r="R1251" i="1"/>
  <c r="S1251" i="1" s="1"/>
  <c r="AA1250" i="1"/>
  <c r="U1250" i="1"/>
  <c r="R1250" i="1"/>
  <c r="S1250" i="1" s="1"/>
  <c r="AA1249" i="1"/>
  <c r="U1249" i="1"/>
  <c r="R1249" i="1"/>
  <c r="S1249" i="1" s="1"/>
  <c r="AA1248" i="1"/>
  <c r="U1248" i="1"/>
  <c r="R1248" i="1"/>
  <c r="S1248" i="1" s="1"/>
  <c r="AA1247" i="1"/>
  <c r="U1247" i="1"/>
  <c r="R1247" i="1"/>
  <c r="S1247" i="1" s="1"/>
  <c r="AA1246" i="1"/>
  <c r="U1246" i="1"/>
  <c r="R1246" i="1"/>
  <c r="S1246" i="1" s="1"/>
  <c r="AA1245" i="1"/>
  <c r="U1245" i="1"/>
  <c r="R1245" i="1"/>
  <c r="S1245" i="1" s="1"/>
  <c r="AA1244" i="1"/>
  <c r="U1244" i="1"/>
  <c r="R1244" i="1"/>
  <c r="S1244" i="1" s="1"/>
  <c r="AA1242" i="1"/>
  <c r="U1242" i="1"/>
  <c r="R1242" i="1"/>
  <c r="S1242" i="1" s="1"/>
  <c r="AA1241" i="1"/>
  <c r="U1241" i="1"/>
  <c r="R1241" i="1"/>
  <c r="S1241" i="1" s="1"/>
  <c r="AA1240" i="1"/>
  <c r="U1240" i="1"/>
  <c r="R1240" i="1"/>
  <c r="S1240" i="1" s="1"/>
  <c r="AA1239" i="1"/>
  <c r="U1239" i="1"/>
  <c r="R1239" i="1"/>
  <c r="S1239" i="1" s="1"/>
  <c r="AA1238" i="1"/>
  <c r="U1238" i="1"/>
  <c r="R1238" i="1"/>
  <c r="S1238" i="1" s="1"/>
  <c r="AA1237" i="1"/>
  <c r="U1237" i="1"/>
  <c r="R1237" i="1"/>
  <c r="S1237" i="1" s="1"/>
  <c r="AA1236" i="1"/>
  <c r="U1236" i="1"/>
  <c r="R1236" i="1"/>
  <c r="S1236" i="1" s="1"/>
  <c r="AA1235" i="1"/>
  <c r="U1235" i="1"/>
  <c r="R1235" i="1"/>
  <c r="S1235" i="1" s="1"/>
  <c r="AA1234" i="1"/>
  <c r="U1234" i="1"/>
  <c r="R1234" i="1"/>
  <c r="S1234" i="1" s="1"/>
  <c r="AA1232" i="1"/>
  <c r="U1232" i="1"/>
  <c r="R1232" i="1"/>
  <c r="S1232" i="1" s="1"/>
  <c r="AA1231" i="1"/>
  <c r="U1231" i="1"/>
  <c r="R1231" i="1"/>
  <c r="S1231" i="1" s="1"/>
  <c r="AA1230" i="1"/>
  <c r="U1230" i="1"/>
  <c r="R1230" i="1"/>
  <c r="S1230" i="1" s="1"/>
  <c r="H1231" i="1"/>
  <c r="H1232" i="1" s="1"/>
  <c r="H1233" i="1" s="1"/>
  <c r="AA1228" i="1"/>
  <c r="U1228" i="1"/>
  <c r="R1228" i="1"/>
  <c r="S1228" i="1" s="1"/>
  <c r="AA1227" i="1"/>
  <c r="U1227" i="1"/>
  <c r="R1227" i="1"/>
  <c r="S1227" i="1" s="1"/>
  <c r="AO50" i="1"/>
  <c r="S1181" i="1" l="1"/>
  <c r="AD779" i="1"/>
  <c r="AD806" i="1"/>
  <c r="AD744" i="1" l="1"/>
  <c r="AD715" i="1"/>
  <c r="AD683" i="1"/>
  <c r="AD652" i="1" l="1"/>
  <c r="AD638" i="1" l="1"/>
  <c r="A8" i="1" l="1"/>
  <c r="AR131" i="1" l="1"/>
  <c r="AU131" i="1" l="1"/>
  <c r="AV131" i="1"/>
  <c r="AT131" i="1"/>
  <c r="AG411" i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J186" i="1" l="1"/>
  <c r="AJ187" i="1" s="1"/>
  <c r="AK185" i="1"/>
  <c r="AO185" i="1" s="1"/>
  <c r="AF11" i="1"/>
  <c r="AK187" i="1" l="1"/>
  <c r="AO187" i="1" s="1"/>
  <c r="AJ188" i="1"/>
  <c r="AL185" i="1"/>
  <c r="AK186" i="1"/>
  <c r="AO186" i="1" s="1"/>
  <c r="AG12" i="1"/>
  <c r="AJ13" i="1" s="1"/>
  <c r="AK188" i="1" l="1"/>
  <c r="AO188" i="1" s="1"/>
  <c r="AJ189" i="1"/>
  <c r="AL187" i="1"/>
  <c r="AL186" i="1"/>
  <c r="AK164" i="1"/>
  <c r="AO164" i="1" s="1"/>
  <c r="AQ49" i="1" l="1"/>
  <c r="AS49" i="1" s="1"/>
  <c r="AK189" i="1"/>
  <c r="AO189" i="1" s="1"/>
  <c r="AJ190" i="1"/>
  <c r="AL188" i="1"/>
  <c r="AL164" i="1"/>
  <c r="AQ26" i="1" s="1"/>
  <c r="AS26" i="1" s="1"/>
  <c r="AR48" i="1"/>
  <c r="AM186" i="1"/>
  <c r="AQ48" i="1"/>
  <c r="AS48" i="1" s="1"/>
  <c r="AN186" i="1"/>
  <c r="AM185" i="1"/>
  <c r="AN185" i="1"/>
  <c r="AT48" i="1" l="1"/>
  <c r="AV48" i="1"/>
  <c r="AU48" i="1"/>
  <c r="AR49" i="1"/>
  <c r="AQ50" i="1"/>
  <c r="AS50" i="1" s="1"/>
  <c r="AM187" i="1"/>
  <c r="AK190" i="1"/>
  <c r="AO190" i="1" s="1"/>
  <c r="AJ191" i="1"/>
  <c r="AL189" i="1"/>
  <c r="AN188" i="1" s="1"/>
  <c r="AN187" i="1"/>
  <c r="AM163" i="1"/>
  <c r="AR25" i="1"/>
  <c r="AK165" i="1"/>
  <c r="AO165" i="1" s="1"/>
  <c r="AU25" i="1" l="1"/>
  <c r="AV25" i="1"/>
  <c r="AT25" i="1"/>
  <c r="AU49" i="1"/>
  <c r="AW49" i="1" s="1"/>
  <c r="AV49" i="1"/>
  <c r="AT49" i="1"/>
  <c r="AJ192" i="1"/>
  <c r="AK191" i="1"/>
  <c r="AO191" i="1" s="1"/>
  <c r="AL190" i="1"/>
  <c r="AQ51" i="1"/>
  <c r="AS51" i="1" s="1"/>
  <c r="AR50" i="1"/>
  <c r="AM188" i="1"/>
  <c r="AW48" i="1"/>
  <c r="AL165" i="1"/>
  <c r="AQ27" i="1" s="1"/>
  <c r="AS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U50" i="1" l="1"/>
  <c r="AW50" i="1" s="1"/>
  <c r="AV50" i="1"/>
  <c r="AT50" i="1"/>
  <c r="AQ52" i="1"/>
  <c r="AS52" i="1" s="1"/>
  <c r="AR51" i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S1201" i="1" l="1"/>
  <c r="AU51" i="1"/>
  <c r="AW51" i="1" s="1"/>
  <c r="AV51" i="1"/>
  <c r="AT51" i="1"/>
  <c r="AU26" i="1"/>
  <c r="AW26" i="1" s="1"/>
  <c r="AV26" i="1"/>
  <c r="AT26" i="1"/>
  <c r="AK193" i="1"/>
  <c r="AO193" i="1" s="1"/>
  <c r="AJ194" i="1"/>
  <c r="AN165" i="1"/>
  <c r="AL192" i="1"/>
  <c r="AR27" i="1"/>
  <c r="AR52" i="1"/>
  <c r="AQ53" i="1"/>
  <c r="AS53" i="1" s="1"/>
  <c r="AM190" i="1"/>
  <c r="AL151" i="1"/>
  <c r="AQ13" i="1" s="1"/>
  <c r="AS13" i="1" s="1"/>
  <c r="AQ11" i="1"/>
  <c r="AS11" i="1" s="1"/>
  <c r="AQ28" i="1"/>
  <c r="AS28" i="1" s="1"/>
  <c r="AL150" i="1"/>
  <c r="AN149" i="1" s="1"/>
  <c r="J11" i="1" s="1"/>
  <c r="AL167" i="1"/>
  <c r="AQ29" i="1" s="1"/>
  <c r="AS29" i="1" s="1"/>
  <c r="AE28" i="1"/>
  <c r="AF27" i="1"/>
  <c r="AK168" i="1"/>
  <c r="AO168" i="1" s="1"/>
  <c r="V16" i="1"/>
  <c r="V17" i="1" s="1"/>
  <c r="A14" i="1"/>
  <c r="AK152" i="1"/>
  <c r="AO152" i="1" s="1"/>
  <c r="AU52" i="1" l="1"/>
  <c r="AW52" i="1" s="1"/>
  <c r="AV52" i="1"/>
  <c r="AT52" i="1"/>
  <c r="AU27" i="1"/>
  <c r="AW27" i="1" s="1"/>
  <c r="AV27" i="1"/>
  <c r="AT27" i="1"/>
  <c r="AQ54" i="1"/>
  <c r="AS54" i="1" s="1"/>
  <c r="AR53" i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AR11" i="1"/>
  <c r="AL168" i="1"/>
  <c r="AM167" i="1" s="1"/>
  <c r="AM166" i="1"/>
  <c r="AR12" i="1"/>
  <c r="AL152" i="1"/>
  <c r="AQ14" i="1" s="1"/>
  <c r="AS14" i="1" s="1"/>
  <c r="AN166" i="1"/>
  <c r="AR28" i="1"/>
  <c r="AQ12" i="1"/>
  <c r="AS12" i="1" s="1"/>
  <c r="A15" i="1"/>
  <c r="AE29" i="1"/>
  <c r="AF28" i="1"/>
  <c r="AH28" i="1" s="1"/>
  <c r="AK169" i="1"/>
  <c r="AO169" i="1" s="1"/>
  <c r="AK153" i="1"/>
  <c r="AO153" i="1" s="1"/>
  <c r="AT12" i="1" l="1"/>
  <c r="AU12" i="1"/>
  <c r="AV12" i="1"/>
  <c r="AU53" i="1"/>
  <c r="AW53" i="1" s="1"/>
  <c r="AV53" i="1"/>
  <c r="AT53" i="1"/>
  <c r="AT11" i="1"/>
  <c r="AU11" i="1"/>
  <c r="AW11" i="1" s="1"/>
  <c r="AV11" i="1"/>
  <c r="F11" i="1" s="1"/>
  <c r="AU28" i="1"/>
  <c r="AW28" i="1" s="1"/>
  <c r="AV28" i="1"/>
  <c r="AT28" i="1"/>
  <c r="AN192" i="1"/>
  <c r="AQ55" i="1"/>
  <c r="AS55" i="1" s="1"/>
  <c r="AR54" i="1"/>
  <c r="AM192" i="1"/>
  <c r="AL194" i="1"/>
  <c r="AN193" i="1" s="1"/>
  <c r="AK195" i="1"/>
  <c r="AO195" i="1" s="1"/>
  <c r="AJ196" i="1"/>
  <c r="AL153" i="1"/>
  <c r="AQ15" i="1" s="1"/>
  <c r="AS15" i="1" s="1"/>
  <c r="AF15" i="1"/>
  <c r="AM151" i="1"/>
  <c r="AR13" i="1"/>
  <c r="AL169" i="1"/>
  <c r="AR30" i="1" s="1"/>
  <c r="AR29" i="1"/>
  <c r="AN167" i="1"/>
  <c r="AQ30" i="1"/>
  <c r="AS30" i="1" s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U29" i="1" l="1"/>
  <c r="AW29" i="1" s="1"/>
  <c r="AV29" i="1"/>
  <c r="AT29" i="1"/>
  <c r="AU54" i="1"/>
  <c r="AW54" i="1" s="1"/>
  <c r="AV54" i="1"/>
  <c r="AT54" i="1"/>
  <c r="AU13" i="1"/>
  <c r="AW13" i="1" s="1"/>
  <c r="AV13" i="1"/>
  <c r="AT13" i="1"/>
  <c r="AU30" i="1"/>
  <c r="AV30" i="1"/>
  <c r="AT30" i="1"/>
  <c r="AW12" i="1"/>
  <c r="AM269" i="1"/>
  <c r="AN152" i="1"/>
  <c r="AQ31" i="1"/>
  <c r="AS31" i="1" s="1"/>
  <c r="AK196" i="1"/>
  <c r="AO196" i="1" s="1"/>
  <c r="AJ197" i="1"/>
  <c r="AL195" i="1"/>
  <c r="AN194" i="1" s="1"/>
  <c r="AQ56" i="1"/>
  <c r="AS56" i="1" s="1"/>
  <c r="AR55" i="1"/>
  <c r="AM193" i="1"/>
  <c r="AM168" i="1"/>
  <c r="AL154" i="1"/>
  <c r="AR15" i="1" s="1"/>
  <c r="AL170" i="1"/>
  <c r="AN169" i="1" s="1"/>
  <c r="AR14" i="1"/>
  <c r="AM152" i="1"/>
  <c r="AN168" i="1"/>
  <c r="AE31" i="1"/>
  <c r="AF30" i="1"/>
  <c r="AO28" i="1"/>
  <c r="AK171" i="1"/>
  <c r="AO171" i="1" s="1"/>
  <c r="V19" i="1"/>
  <c r="AK155" i="1"/>
  <c r="AO155" i="1" s="1"/>
  <c r="AU14" i="1" l="1"/>
  <c r="AW14" i="1" s="1"/>
  <c r="AV14" i="1"/>
  <c r="AT14" i="1"/>
  <c r="AU15" i="1"/>
  <c r="AW15" i="1" s="1"/>
  <c r="AV15" i="1"/>
  <c r="AT15" i="1"/>
  <c r="AU55" i="1"/>
  <c r="AW55" i="1" s="1"/>
  <c r="AV55" i="1"/>
  <c r="AT55" i="1"/>
  <c r="AW30" i="1"/>
  <c r="AM153" i="1"/>
  <c r="AK197" i="1"/>
  <c r="AO197" i="1" s="1"/>
  <c r="AJ198" i="1"/>
  <c r="AL196" i="1"/>
  <c r="AQ57" i="1"/>
  <c r="AS57" i="1" s="1"/>
  <c r="AR56" i="1"/>
  <c r="AM194" i="1"/>
  <c r="AL171" i="1"/>
  <c r="AN170" i="1" s="1"/>
  <c r="AQ16" i="1"/>
  <c r="AS16" i="1" s="1"/>
  <c r="AN153" i="1"/>
  <c r="AM169" i="1"/>
  <c r="AR31" i="1"/>
  <c r="AQ32" i="1"/>
  <c r="AS32" i="1" s="1"/>
  <c r="AL155" i="1"/>
  <c r="AR16" i="1" s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U56" i="1" l="1"/>
  <c r="AW56" i="1" s="1"/>
  <c r="AV56" i="1"/>
  <c r="AT56" i="1"/>
  <c r="AU16" i="1"/>
  <c r="AV16" i="1"/>
  <c r="AT16" i="1"/>
  <c r="AU31" i="1"/>
  <c r="AW31" i="1" s="1"/>
  <c r="AT31" i="1"/>
  <c r="AV31" i="1"/>
  <c r="AJ199" i="1"/>
  <c r="AK198" i="1"/>
  <c r="AO198" i="1" s="1"/>
  <c r="AL197" i="1"/>
  <c r="AN196" i="1" s="1"/>
  <c r="AR32" i="1"/>
  <c r="AQ33" i="1"/>
  <c r="AS33" i="1" s="1"/>
  <c r="AM170" i="1"/>
  <c r="AN195" i="1"/>
  <c r="AQ58" i="1"/>
  <c r="AS58" i="1" s="1"/>
  <c r="AR57" i="1"/>
  <c r="AM195" i="1"/>
  <c r="AN154" i="1"/>
  <c r="AL172" i="1"/>
  <c r="AQ34" i="1" s="1"/>
  <c r="AS34" i="1" s="1"/>
  <c r="AQ17" i="1"/>
  <c r="AS17" i="1" s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V57" i="1" l="1"/>
  <c r="AT57" i="1"/>
  <c r="AU57" i="1"/>
  <c r="AW57" i="1" s="1"/>
  <c r="AU17" i="1"/>
  <c r="AV17" i="1"/>
  <c r="AT17" i="1"/>
  <c r="AU32" i="1"/>
  <c r="AW32" i="1" s="1"/>
  <c r="AV32" i="1"/>
  <c r="AT32" i="1"/>
  <c r="AW16" i="1"/>
  <c r="AJ200" i="1"/>
  <c r="AK199" i="1"/>
  <c r="AO199" i="1" s="1"/>
  <c r="AN155" i="1"/>
  <c r="AR58" i="1"/>
  <c r="AQ59" i="1"/>
  <c r="AS59" i="1" s="1"/>
  <c r="AM196" i="1"/>
  <c r="AL198" i="1"/>
  <c r="AL157" i="1"/>
  <c r="AQ19" i="1" s="1"/>
  <c r="AS19" i="1" s="1"/>
  <c r="AM155" i="1"/>
  <c r="AQ18" i="1"/>
  <c r="AS18" i="1" s="1"/>
  <c r="AL173" i="1"/>
  <c r="AR34" i="1" s="1"/>
  <c r="AN171" i="1"/>
  <c r="AR33" i="1"/>
  <c r="AM171" i="1"/>
  <c r="AO31" i="1"/>
  <c r="AE34" i="1"/>
  <c r="AF33" i="1"/>
  <c r="AF16" i="1"/>
  <c r="AK174" i="1"/>
  <c r="AO174" i="1" s="1"/>
  <c r="AK158" i="1"/>
  <c r="AO158" i="1" s="1"/>
  <c r="A20" i="1"/>
  <c r="V22" i="1"/>
  <c r="AV34" i="1" l="1"/>
  <c r="AT34" i="1"/>
  <c r="AU34" i="1"/>
  <c r="AW34" i="1" s="1"/>
  <c r="AV33" i="1"/>
  <c r="AT33" i="1"/>
  <c r="AU33" i="1"/>
  <c r="AW33" i="1" s="1"/>
  <c r="AV58" i="1"/>
  <c r="AT58" i="1"/>
  <c r="AU58" i="1"/>
  <c r="AW58" i="1" s="1"/>
  <c r="AW17" i="1"/>
  <c r="AL199" i="1"/>
  <c r="AN198" i="1" s="1"/>
  <c r="AJ201" i="1"/>
  <c r="AK200" i="1"/>
  <c r="AO200" i="1" s="1"/>
  <c r="AQ60" i="1"/>
  <c r="AS60" i="1" s="1"/>
  <c r="AR59" i="1"/>
  <c r="AM197" i="1"/>
  <c r="AN197" i="1"/>
  <c r="AL174" i="1"/>
  <c r="AM173" i="1" s="1"/>
  <c r="AR18" i="1"/>
  <c r="AN172" i="1"/>
  <c r="AQ35" i="1"/>
  <c r="AS35" i="1" s="1"/>
  <c r="AN156" i="1"/>
  <c r="AL158" i="1"/>
  <c r="AM157" i="1" s="1"/>
  <c r="AM156" i="1"/>
  <c r="AM172" i="1"/>
  <c r="AO32" i="1"/>
  <c r="AE35" i="1"/>
  <c r="AF34" i="1"/>
  <c r="AH33" i="1"/>
  <c r="AK175" i="1"/>
  <c r="AO175" i="1" s="1"/>
  <c r="AK159" i="1"/>
  <c r="AO159" i="1" s="1"/>
  <c r="V23" i="1"/>
  <c r="A21" i="1"/>
  <c r="AU18" i="1" l="1"/>
  <c r="AW18" i="1" s="1"/>
  <c r="AV18" i="1"/>
  <c r="AT18" i="1"/>
  <c r="AV59" i="1"/>
  <c r="AT59" i="1"/>
  <c r="AU59" i="1"/>
  <c r="AW59" i="1" s="1"/>
  <c r="AQ61" i="1"/>
  <c r="AS61" i="1" s="1"/>
  <c r="AR60" i="1"/>
  <c r="AM198" i="1"/>
  <c r="AQ36" i="1"/>
  <c r="AS36" i="1" s="1"/>
  <c r="AL200" i="1"/>
  <c r="AR35" i="1"/>
  <c r="AK201" i="1"/>
  <c r="AO201" i="1" s="1"/>
  <c r="AJ202" i="1"/>
  <c r="AR19" i="1"/>
  <c r="AQ20" i="1"/>
  <c r="AS20" i="1" s="1"/>
  <c r="AN157" i="1"/>
  <c r="AL175" i="1"/>
  <c r="AR36" i="1" s="1"/>
  <c r="AL159" i="1"/>
  <c r="AM158" i="1" s="1"/>
  <c r="AN173" i="1"/>
  <c r="AO33" i="1"/>
  <c r="AE36" i="1"/>
  <c r="AF35" i="1"/>
  <c r="AH34" i="1"/>
  <c r="AK176" i="1"/>
  <c r="AO176" i="1" s="1"/>
  <c r="AK160" i="1"/>
  <c r="AO160" i="1" s="1"/>
  <c r="V24" i="1"/>
  <c r="A22" i="1"/>
  <c r="AT60" i="1" l="1"/>
  <c r="AV60" i="1"/>
  <c r="AU60" i="1"/>
  <c r="AW60" i="1" s="1"/>
  <c r="AV36" i="1"/>
  <c r="AT36" i="1"/>
  <c r="AU36" i="1"/>
  <c r="AU19" i="1"/>
  <c r="AW19" i="1" s="1"/>
  <c r="AT19" i="1"/>
  <c r="AV19" i="1"/>
  <c r="AT35" i="1"/>
  <c r="AV35" i="1"/>
  <c r="AU35" i="1"/>
  <c r="AW35" i="1" s="1"/>
  <c r="AQ62" i="1"/>
  <c r="AS62" i="1" s="1"/>
  <c r="AR61" i="1"/>
  <c r="AM199" i="1"/>
  <c r="AJ203" i="1"/>
  <c r="AK202" i="1"/>
  <c r="AO202" i="1" s="1"/>
  <c r="AL201" i="1"/>
  <c r="AN199" i="1"/>
  <c r="AR20" i="1"/>
  <c r="AN158" i="1"/>
  <c r="AQ21" i="1"/>
  <c r="AS21" i="1" s="1"/>
  <c r="AL160" i="1"/>
  <c r="AN159" i="1" s="1"/>
  <c r="AM174" i="1"/>
  <c r="AQ37" i="1"/>
  <c r="AS37" i="1" s="1"/>
  <c r="AL176" i="1"/>
  <c r="AN175" i="1" s="1"/>
  <c r="AN174" i="1"/>
  <c r="AH35" i="1"/>
  <c r="AO34" i="1"/>
  <c r="AE37" i="1"/>
  <c r="AF36" i="1"/>
  <c r="AK177" i="1"/>
  <c r="AO177" i="1" s="1"/>
  <c r="V25" i="1"/>
  <c r="A23" i="1"/>
  <c r="AK161" i="1"/>
  <c r="AO161" i="1" s="1"/>
  <c r="AU61" i="1" l="1"/>
  <c r="AW61" i="1" s="1"/>
  <c r="AV61" i="1"/>
  <c r="AT61" i="1"/>
  <c r="AU20" i="1"/>
  <c r="AW20" i="1" s="1"/>
  <c r="AV20" i="1"/>
  <c r="AT20" i="1"/>
  <c r="AW36" i="1"/>
  <c r="AN200" i="1"/>
  <c r="AQ63" i="1"/>
  <c r="AS63" i="1" s="1"/>
  <c r="AR62" i="1"/>
  <c r="AM200" i="1"/>
  <c r="AL202" i="1"/>
  <c r="AN201" i="1" s="1"/>
  <c r="AJ204" i="1"/>
  <c r="AK203" i="1"/>
  <c r="AO203" i="1" s="1"/>
  <c r="AR37" i="1"/>
  <c r="AM159" i="1"/>
  <c r="AR21" i="1"/>
  <c r="AL177" i="1"/>
  <c r="AR38" i="1" s="1"/>
  <c r="AQ22" i="1"/>
  <c r="AS22" i="1" s="1"/>
  <c r="AL161" i="1"/>
  <c r="AQ23" i="1" s="1"/>
  <c r="AS23" i="1" s="1"/>
  <c r="AQ38" i="1"/>
  <c r="AS38" i="1" s="1"/>
  <c r="AM175" i="1"/>
  <c r="AF14" i="1"/>
  <c r="AO35" i="1"/>
  <c r="AE38" i="1"/>
  <c r="AF37" i="1"/>
  <c r="AH36" i="1"/>
  <c r="AK178" i="1"/>
  <c r="AO178" i="1" s="1"/>
  <c r="V26" i="1"/>
  <c r="AK162" i="1"/>
  <c r="AO162" i="1" s="1"/>
  <c r="A24" i="1"/>
  <c r="AU62" i="1" l="1"/>
  <c r="AW62" i="1" s="1"/>
  <c r="AV62" i="1"/>
  <c r="AT62" i="1"/>
  <c r="AU38" i="1"/>
  <c r="AV38" i="1"/>
  <c r="AT38" i="1"/>
  <c r="AV21" i="1"/>
  <c r="AT21" i="1"/>
  <c r="AU21" i="1"/>
  <c r="AW21" i="1" s="1"/>
  <c r="AU37" i="1"/>
  <c r="AW37" i="1" s="1"/>
  <c r="AV37" i="1"/>
  <c r="AT37" i="1"/>
  <c r="AQ39" i="1"/>
  <c r="AS39" i="1" s="1"/>
  <c r="AN176" i="1"/>
  <c r="AL203" i="1"/>
  <c r="AJ205" i="1"/>
  <c r="AK204" i="1"/>
  <c r="AO204" i="1" s="1"/>
  <c r="AN160" i="1"/>
  <c r="AM176" i="1"/>
  <c r="AR63" i="1"/>
  <c r="AQ64" i="1"/>
  <c r="AS64" i="1" s="1"/>
  <c r="AM201" i="1"/>
  <c r="AM160" i="1"/>
  <c r="AR22" i="1"/>
  <c r="AL178" i="1"/>
  <c r="AN177" i="1" s="1"/>
  <c r="AL162" i="1"/>
  <c r="AM161" i="1" s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U63" i="1" l="1"/>
  <c r="AW63" i="1" s="1"/>
  <c r="AV63" i="1"/>
  <c r="AT63" i="1"/>
  <c r="AV22" i="1"/>
  <c r="AT22" i="1"/>
  <c r="AU22" i="1"/>
  <c r="AW22" i="1" s="1"/>
  <c r="AW38" i="1"/>
  <c r="AJ206" i="1"/>
  <c r="AK205" i="1"/>
  <c r="AO205" i="1" s="1"/>
  <c r="AN202" i="1"/>
  <c r="AQ65" i="1"/>
  <c r="AS65" i="1" s="1"/>
  <c r="AR64" i="1"/>
  <c r="AM202" i="1"/>
  <c r="AL204" i="1"/>
  <c r="AR23" i="1"/>
  <c r="AL163" i="1"/>
  <c r="AR24" i="1" s="1"/>
  <c r="AQ24" i="1"/>
  <c r="AS24" i="1" s="1"/>
  <c r="AR39" i="1"/>
  <c r="AN161" i="1"/>
  <c r="AQ40" i="1"/>
  <c r="AS40" i="1" s="1"/>
  <c r="AL179" i="1"/>
  <c r="AR40" i="1" s="1"/>
  <c r="AM177" i="1"/>
  <c r="AH38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AU39" i="1" l="1"/>
  <c r="AW39" i="1" s="1"/>
  <c r="AV39" i="1"/>
  <c r="AT39" i="1"/>
  <c r="AU40" i="1"/>
  <c r="AV40" i="1"/>
  <c r="AT40" i="1"/>
  <c r="AV24" i="1"/>
  <c r="AT24" i="1"/>
  <c r="AU24" i="1"/>
  <c r="AV23" i="1"/>
  <c r="AT23" i="1"/>
  <c r="AU23" i="1"/>
  <c r="AW23" i="1" s="1"/>
  <c r="AU64" i="1"/>
  <c r="AW64" i="1" s="1"/>
  <c r="AV64" i="1"/>
  <c r="AT64" i="1"/>
  <c r="AM162" i="1"/>
  <c r="AL205" i="1"/>
  <c r="AN204" i="1" s="1"/>
  <c r="AK206" i="1"/>
  <c r="AO206" i="1" s="1"/>
  <c r="AJ207" i="1"/>
  <c r="AN203" i="1"/>
  <c r="AR65" i="1"/>
  <c r="AQ66" i="1"/>
  <c r="AS66" i="1" s="1"/>
  <c r="AM203" i="1"/>
  <c r="AQ41" i="1"/>
  <c r="AS41" i="1" s="1"/>
  <c r="AN163" i="1"/>
  <c r="AL180" i="1"/>
  <c r="AM179" i="1" s="1"/>
  <c r="AN178" i="1"/>
  <c r="AQ25" i="1"/>
  <c r="AS25" i="1" s="1"/>
  <c r="AN162" i="1"/>
  <c r="AL181" i="1"/>
  <c r="AQ43" i="1" s="1"/>
  <c r="AS43" i="1" s="1"/>
  <c r="AM178" i="1"/>
  <c r="AH39" i="1"/>
  <c r="AE41" i="1"/>
  <c r="AF40" i="1"/>
  <c r="AO38" i="1"/>
  <c r="AL13" i="1"/>
  <c r="AK182" i="1"/>
  <c r="AO182" i="1" s="1"/>
  <c r="A27" i="1"/>
  <c r="V29" i="1"/>
  <c r="AU65" i="1" l="1"/>
  <c r="AW65" i="1" s="1"/>
  <c r="AV65" i="1"/>
  <c r="AT65" i="1"/>
  <c r="AW24" i="1"/>
  <c r="AW40" i="1"/>
  <c r="AR41" i="1"/>
  <c r="AL206" i="1"/>
  <c r="AJ208" i="1"/>
  <c r="AK207" i="1"/>
  <c r="AO207" i="1" s="1"/>
  <c r="AQ42" i="1"/>
  <c r="AS42" i="1" s="1"/>
  <c r="AN179" i="1"/>
  <c r="AQ67" i="1"/>
  <c r="AS67" i="1" s="1"/>
  <c r="AR66" i="1"/>
  <c r="AM204" i="1"/>
  <c r="AR42" i="1"/>
  <c r="AM180" i="1"/>
  <c r="AN180" i="1"/>
  <c r="AL182" i="1"/>
  <c r="AM181" i="1" s="1"/>
  <c r="AH40" i="1"/>
  <c r="AO39" i="1"/>
  <c r="AE42" i="1"/>
  <c r="AF41" i="1"/>
  <c r="AK183" i="1"/>
  <c r="AO183" i="1" s="1"/>
  <c r="V30" i="1"/>
  <c r="A28" i="1"/>
  <c r="AU41" i="1" l="1"/>
  <c r="AW41" i="1" s="1"/>
  <c r="AV41" i="1"/>
  <c r="AT41" i="1"/>
  <c r="AU42" i="1"/>
  <c r="AV42" i="1"/>
  <c r="AT42" i="1"/>
  <c r="AU66" i="1"/>
  <c r="AW66" i="1" s="1"/>
  <c r="AV66" i="1"/>
  <c r="AT66" i="1"/>
  <c r="AW25" i="1"/>
  <c r="AL207" i="1"/>
  <c r="AN206" i="1" s="1"/>
  <c r="AK208" i="1"/>
  <c r="AO208" i="1" s="1"/>
  <c r="AJ209" i="1"/>
  <c r="AN205" i="1"/>
  <c r="AQ68" i="1"/>
  <c r="AS68" i="1" s="1"/>
  <c r="AR67" i="1"/>
  <c r="AM205" i="1"/>
  <c r="AR43" i="1"/>
  <c r="AQ44" i="1"/>
  <c r="AS44" i="1" s="1"/>
  <c r="AN181" i="1"/>
  <c r="AL183" i="1"/>
  <c r="AQ45" i="1" s="1"/>
  <c r="AS45" i="1" s="1"/>
  <c r="AO40" i="1"/>
  <c r="AE43" i="1"/>
  <c r="AF42" i="1"/>
  <c r="AH41" i="1"/>
  <c r="AK184" i="1"/>
  <c r="AO184" i="1" s="1"/>
  <c r="V31" i="1"/>
  <c r="A29" i="1"/>
  <c r="AU43" i="1" l="1"/>
  <c r="AW43" i="1" s="1"/>
  <c r="AV43" i="1"/>
  <c r="AT43" i="1"/>
  <c r="AU67" i="1"/>
  <c r="AW67" i="1" s="1"/>
  <c r="AV67" i="1"/>
  <c r="AT67" i="1"/>
  <c r="AW42" i="1"/>
  <c r="AK209" i="1"/>
  <c r="AO209" i="1" s="1"/>
  <c r="AJ210" i="1"/>
  <c r="AL208" i="1"/>
  <c r="AN207" i="1" s="1"/>
  <c r="AR68" i="1"/>
  <c r="AQ69" i="1"/>
  <c r="AS69" i="1" s="1"/>
  <c r="AM206" i="1"/>
  <c r="AL184" i="1"/>
  <c r="AQ46" i="1" s="1"/>
  <c r="AS46" i="1" s="1"/>
  <c r="AM182" i="1"/>
  <c r="AN182" i="1"/>
  <c r="AR44" i="1"/>
  <c r="AH42" i="1"/>
  <c r="AO41" i="1"/>
  <c r="AE44" i="1"/>
  <c r="AF43" i="1"/>
  <c r="V32" i="1"/>
  <c r="A30" i="1"/>
  <c r="AU44" i="1" l="1"/>
  <c r="AW44" i="1" s="1"/>
  <c r="AV44" i="1"/>
  <c r="AT44" i="1"/>
  <c r="AU68" i="1"/>
  <c r="AW68" i="1" s="1"/>
  <c r="AV68" i="1"/>
  <c r="AT68" i="1"/>
  <c r="AQ70" i="1"/>
  <c r="AS70" i="1" s="1"/>
  <c r="AR69" i="1"/>
  <c r="AM207" i="1"/>
  <c r="AJ211" i="1"/>
  <c r="AK210" i="1"/>
  <c r="AO210" i="1" s="1"/>
  <c r="AL209" i="1"/>
  <c r="AN183" i="1"/>
  <c r="AM183" i="1"/>
  <c r="AR45" i="1"/>
  <c r="AQ47" i="1"/>
  <c r="AS47" i="1" s="1"/>
  <c r="AR46" i="1"/>
  <c r="AO42" i="1"/>
  <c r="AE45" i="1"/>
  <c r="AF44" i="1"/>
  <c r="AH43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AV69" i="1" l="1"/>
  <c r="AT69" i="1"/>
  <c r="AU69" i="1"/>
  <c r="AW69" i="1" s="1"/>
  <c r="AV46" i="1"/>
  <c r="AT46" i="1"/>
  <c r="AU46" i="1"/>
  <c r="AW46" i="1" s="1"/>
  <c r="AV47" i="1"/>
  <c r="AT47" i="1"/>
  <c r="AU47" i="1"/>
  <c r="AV45" i="1"/>
  <c r="AT45" i="1"/>
  <c r="AU45" i="1"/>
  <c r="AW45" i="1" s="1"/>
  <c r="V43" i="1"/>
  <c r="V44" i="1" s="1"/>
  <c r="AQ71" i="1"/>
  <c r="AR70" i="1"/>
  <c r="AM208" i="1"/>
  <c r="AN208" i="1"/>
  <c r="AL210" i="1"/>
  <c r="AN209" i="1" s="1"/>
  <c r="AJ212" i="1"/>
  <c r="AK211" i="1"/>
  <c r="AO211" i="1" s="1"/>
  <c r="AO43" i="1"/>
  <c r="AE46" i="1"/>
  <c r="AF45" i="1"/>
  <c r="AH44" i="1"/>
  <c r="A32" i="1"/>
  <c r="AV70" i="1" l="1"/>
  <c r="AT70" i="1"/>
  <c r="AU70" i="1"/>
  <c r="AW70" i="1" s="1"/>
  <c r="AS71" i="1"/>
  <c r="E11" i="1"/>
  <c r="D11" i="1"/>
  <c r="AL211" i="1"/>
  <c r="AR71" i="1"/>
  <c r="AQ72" i="1"/>
  <c r="AS72" i="1" s="1"/>
  <c r="AM209" i="1"/>
  <c r="AK212" i="1"/>
  <c r="AO212" i="1" s="1"/>
  <c r="AJ213" i="1"/>
  <c r="AW47" i="1"/>
  <c r="AH45" i="1"/>
  <c r="AO44" i="1"/>
  <c r="AE47" i="1"/>
  <c r="AF46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T71" i="1" l="1"/>
  <c r="AV71" i="1"/>
  <c r="AU71" i="1"/>
  <c r="AW71" i="1" s="1"/>
  <c r="L11" i="1"/>
  <c r="O11" i="1" s="1"/>
  <c r="P11" i="1" s="1"/>
  <c r="Z11" i="1" s="1"/>
  <c r="B11" i="1" s="1"/>
  <c r="E12" i="1"/>
  <c r="G11" i="1"/>
  <c r="A44" i="1"/>
  <c r="AK213" i="1"/>
  <c r="AO213" i="1" s="1"/>
  <c r="AJ214" i="1"/>
  <c r="AL212" i="1"/>
  <c r="AN210" i="1"/>
  <c r="AQ73" i="1"/>
  <c r="AS73" i="1" s="1"/>
  <c r="AR72" i="1"/>
  <c r="AM210" i="1"/>
  <c r="AE48" i="1"/>
  <c r="AE49" i="1" s="1"/>
  <c r="AF47" i="1"/>
  <c r="AO45" i="1"/>
  <c r="AH46" i="1"/>
  <c r="AE50" i="1" l="1"/>
  <c r="AF50" i="1" s="1"/>
  <c r="AO49" i="1" s="1"/>
  <c r="AF49" i="1"/>
  <c r="AH50" i="1" s="1"/>
  <c r="R1226" i="1"/>
  <c r="AT72" i="1"/>
  <c r="AV72" i="1"/>
  <c r="AU72" i="1"/>
  <c r="AW72" i="1" s="1"/>
  <c r="D12" i="1"/>
  <c r="F12" i="1" s="1"/>
  <c r="E13" i="1"/>
  <c r="AN211" i="1"/>
  <c r="AQ74" i="1"/>
  <c r="AS74" i="1" s="1"/>
  <c r="AR73" i="1"/>
  <c r="AM211" i="1"/>
  <c r="AJ215" i="1"/>
  <c r="AK214" i="1"/>
  <c r="AO214" i="1" s="1"/>
  <c r="AL213" i="1"/>
  <c r="AN212" i="1" s="1"/>
  <c r="AF48" i="1"/>
  <c r="AO46" i="1"/>
  <c r="AH47" i="1"/>
  <c r="AH49" i="1" l="1"/>
  <c r="G12" i="1"/>
  <c r="AU73" i="1"/>
  <c r="AW73" i="1" s="1"/>
  <c r="AV73" i="1"/>
  <c r="AT73" i="1"/>
  <c r="D13" i="1"/>
  <c r="F13" i="1" s="1"/>
  <c r="E14" i="1"/>
  <c r="AL214" i="1"/>
  <c r="AN213" i="1" s="1"/>
  <c r="AJ216" i="1"/>
  <c r="AK215" i="1"/>
  <c r="AO215" i="1" s="1"/>
  <c r="AQ75" i="1"/>
  <c r="AS75" i="1" s="1"/>
  <c r="AR74" i="1"/>
  <c r="AM212" i="1"/>
  <c r="AO47" i="1"/>
  <c r="AH48" i="1"/>
  <c r="G13" i="1" l="1"/>
  <c r="E15" i="1"/>
  <c r="D14" i="1"/>
  <c r="F14" i="1" s="1"/>
  <c r="AU74" i="1"/>
  <c r="AW74" i="1" s="1"/>
  <c r="AV74" i="1"/>
  <c r="AT74" i="1"/>
  <c r="AL215" i="1"/>
  <c r="AK216" i="1"/>
  <c r="AO216" i="1" s="1"/>
  <c r="AJ217" i="1"/>
  <c r="AQ76" i="1"/>
  <c r="AS76" i="1" s="1"/>
  <c r="AR75" i="1"/>
  <c r="AM213" i="1"/>
  <c r="AO48" i="1"/>
  <c r="AF19" i="1"/>
  <c r="AO13" i="1"/>
  <c r="AH14" i="1"/>
  <c r="D15" i="1" l="1"/>
  <c r="F15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AU75" i="1"/>
  <c r="AW75" i="1" s="1"/>
  <c r="AV75" i="1"/>
  <c r="AT75" i="1"/>
  <c r="G14" i="1"/>
  <c r="AQ77" i="1"/>
  <c r="AS77" i="1" s="1"/>
  <c r="AR76" i="1"/>
  <c r="AM214" i="1"/>
  <c r="AN214" i="1"/>
  <c r="AK217" i="1"/>
  <c r="AO217" i="1" s="1"/>
  <c r="AJ218" i="1"/>
  <c r="AL216" i="1"/>
  <c r="AN215" i="1" s="1"/>
  <c r="AU76" i="1" l="1"/>
  <c r="AW76" i="1" s="1"/>
  <c r="AV76" i="1"/>
  <c r="AT76" i="1"/>
  <c r="G15" i="1"/>
  <c r="AL217" i="1"/>
  <c r="AN216" i="1" s="1"/>
  <c r="AK218" i="1"/>
  <c r="AO218" i="1" s="1"/>
  <c r="AJ219" i="1"/>
  <c r="AQ78" i="1"/>
  <c r="AS78" i="1" s="1"/>
  <c r="AR77" i="1"/>
  <c r="AM215" i="1"/>
  <c r="E36" i="1"/>
  <c r="E37" i="1" s="1"/>
  <c r="AU77" i="1" l="1"/>
  <c r="AW77" i="1" s="1"/>
  <c r="AV77" i="1"/>
  <c r="AT77" i="1"/>
  <c r="AJ220" i="1"/>
  <c r="AK219" i="1"/>
  <c r="AO219" i="1" s="1"/>
  <c r="AL218" i="1"/>
  <c r="AN217" i="1" s="1"/>
  <c r="AQ79" i="1"/>
  <c r="AS79" i="1" s="1"/>
  <c r="AR78" i="1"/>
  <c r="AM216" i="1"/>
  <c r="E38" i="1"/>
  <c r="AU78" i="1" l="1"/>
  <c r="AW78" i="1" s="1"/>
  <c r="AV78" i="1"/>
  <c r="AT78" i="1"/>
  <c r="AQ80" i="1"/>
  <c r="AS80" i="1" s="1"/>
  <c r="AR79" i="1"/>
  <c r="AM217" i="1"/>
  <c r="AL219" i="1"/>
  <c r="AK220" i="1"/>
  <c r="AO220" i="1" s="1"/>
  <c r="AJ221" i="1"/>
  <c r="E39" i="1"/>
  <c r="AF20" i="1"/>
  <c r="V45" i="1"/>
  <c r="AU79" i="1" l="1"/>
  <c r="AW79" i="1" s="1"/>
  <c r="AV79" i="1"/>
  <c r="AT79" i="1"/>
  <c r="AK221" i="1"/>
  <c r="AO221" i="1" s="1"/>
  <c r="AJ222" i="1"/>
  <c r="AL220" i="1"/>
  <c r="AN218" i="1"/>
  <c r="AQ81" i="1"/>
  <c r="AS81" i="1" s="1"/>
  <c r="AR80" i="1"/>
  <c r="AM218" i="1"/>
  <c r="E40" i="1"/>
  <c r="AO19" i="1"/>
  <c r="AH20" i="1"/>
  <c r="V46" i="1"/>
  <c r="AU80" i="1" l="1"/>
  <c r="AW80" i="1" s="1"/>
  <c r="AV80" i="1"/>
  <c r="AT80" i="1"/>
  <c r="AN219" i="1"/>
  <c r="AQ82" i="1"/>
  <c r="AS82" i="1" s="1"/>
  <c r="AR81" i="1"/>
  <c r="AM219" i="1"/>
  <c r="AJ223" i="1"/>
  <c r="AK222" i="1"/>
  <c r="AO222" i="1" s="1"/>
  <c r="AL221" i="1"/>
  <c r="AN220" i="1" s="1"/>
  <c r="E41" i="1"/>
  <c r="V47" i="1"/>
  <c r="A45" i="1"/>
  <c r="AV81" i="1" l="1"/>
  <c r="AT81" i="1"/>
  <c r="AU81" i="1"/>
  <c r="AW81" i="1" s="1"/>
  <c r="AL222" i="1"/>
  <c r="AJ224" i="1"/>
  <c r="AK223" i="1"/>
  <c r="AO223" i="1" s="1"/>
  <c r="AQ83" i="1"/>
  <c r="AS83" i="1" s="1"/>
  <c r="AR82" i="1"/>
  <c r="AM220" i="1"/>
  <c r="V48" i="1"/>
  <c r="A46" i="1"/>
  <c r="AV82" i="1" l="1"/>
  <c r="AT82" i="1"/>
  <c r="AU82" i="1"/>
  <c r="AW82" i="1" s="1"/>
  <c r="AL223" i="1"/>
  <c r="AN222" i="1" s="1"/>
  <c r="AK224" i="1"/>
  <c r="AO224" i="1" s="1"/>
  <c r="AJ225" i="1"/>
  <c r="AN221" i="1"/>
  <c r="AQ84" i="1"/>
  <c r="AS84" i="1" s="1"/>
  <c r="AR83" i="1"/>
  <c r="AM221" i="1"/>
  <c r="V49" i="1"/>
  <c r="A47" i="1"/>
  <c r="AV83" i="1" l="1"/>
  <c r="AT83" i="1"/>
  <c r="AU83" i="1"/>
  <c r="AW83" i="1" s="1"/>
  <c r="AK225" i="1"/>
  <c r="AO225" i="1" s="1"/>
  <c r="AJ226" i="1"/>
  <c r="AL224" i="1"/>
  <c r="AR84" i="1"/>
  <c r="AQ85" i="1"/>
  <c r="AS85" i="1" s="1"/>
  <c r="AM222" i="1"/>
  <c r="V50" i="1"/>
  <c r="A48" i="1"/>
  <c r="AT84" i="1" l="1"/>
  <c r="AV84" i="1"/>
  <c r="AU84" i="1"/>
  <c r="AW84" i="1" s="1"/>
  <c r="AQ86" i="1"/>
  <c r="AS86" i="1" s="1"/>
  <c r="AR85" i="1"/>
  <c r="AM223" i="1"/>
  <c r="AJ227" i="1"/>
  <c r="AK226" i="1"/>
  <c r="AO226" i="1" s="1"/>
  <c r="AL225" i="1"/>
  <c r="AN223" i="1"/>
  <c r="AF21" i="1"/>
  <c r="AO14" i="1"/>
  <c r="AH15" i="1"/>
  <c r="A49" i="1"/>
  <c r="V51" i="1"/>
  <c r="AU85" i="1" l="1"/>
  <c r="AW85" i="1" s="1"/>
  <c r="AV85" i="1"/>
  <c r="AT85" i="1"/>
  <c r="AQ87" i="1"/>
  <c r="AS87" i="1" s="1"/>
  <c r="AR86" i="1"/>
  <c r="AM224" i="1"/>
  <c r="AL226" i="1"/>
  <c r="AJ228" i="1"/>
  <c r="AK227" i="1"/>
  <c r="AO227" i="1" s="1"/>
  <c r="AN224" i="1"/>
  <c r="AO20" i="1"/>
  <c r="AH21" i="1"/>
  <c r="V52" i="1"/>
  <c r="A50" i="1"/>
  <c r="AU86" i="1" l="1"/>
  <c r="AW86" i="1" s="1"/>
  <c r="AV86" i="1"/>
  <c r="AT86" i="1"/>
  <c r="AL227" i="1"/>
  <c r="AN226" i="1" s="1"/>
  <c r="AR87" i="1"/>
  <c r="AQ88" i="1"/>
  <c r="AS88" i="1" s="1"/>
  <c r="AM225" i="1"/>
  <c r="AK228" i="1"/>
  <c r="AO228" i="1" s="1"/>
  <c r="AJ229" i="1"/>
  <c r="AN225" i="1"/>
  <c r="A51" i="1"/>
  <c r="V53" i="1"/>
  <c r="AU87" i="1" l="1"/>
  <c r="AW87" i="1" s="1"/>
  <c r="AV87" i="1"/>
  <c r="AT87" i="1"/>
  <c r="AL228" i="1"/>
  <c r="AJ230" i="1"/>
  <c r="AK229" i="1"/>
  <c r="AO229" i="1" s="1"/>
  <c r="AQ89" i="1"/>
  <c r="AS89" i="1" s="1"/>
  <c r="AR88" i="1"/>
  <c r="AM226" i="1"/>
  <c r="V54" i="1"/>
  <c r="A52" i="1"/>
  <c r="AU88" i="1" l="1"/>
  <c r="AW88" i="1" s="1"/>
  <c r="AV88" i="1"/>
  <c r="AT88" i="1"/>
  <c r="AJ231" i="1"/>
  <c r="AK230" i="1"/>
  <c r="AO230" i="1" s="1"/>
  <c r="AN227" i="1"/>
  <c r="AQ90" i="1"/>
  <c r="AS90" i="1" s="1"/>
  <c r="AR89" i="1"/>
  <c r="AM227" i="1"/>
  <c r="AL229" i="1"/>
  <c r="A53" i="1"/>
  <c r="V55" i="1"/>
  <c r="AU89" i="1" l="1"/>
  <c r="AW89" i="1" s="1"/>
  <c r="AV89" i="1"/>
  <c r="AT89" i="1"/>
  <c r="AQ91" i="1"/>
  <c r="AS91" i="1" s="1"/>
  <c r="AR90" i="1"/>
  <c r="AM228" i="1"/>
  <c r="AN228" i="1"/>
  <c r="AL230" i="1"/>
  <c r="AJ232" i="1"/>
  <c r="AJ233" i="1" s="1"/>
  <c r="AK231" i="1"/>
  <c r="AO231" i="1" s="1"/>
  <c r="V56" i="1"/>
  <c r="A54" i="1"/>
  <c r="AU90" i="1" l="1"/>
  <c r="AW90" i="1" s="1"/>
  <c r="AV90" i="1"/>
  <c r="AT90" i="1"/>
  <c r="AK233" i="1"/>
  <c r="AO233" i="1" s="1"/>
  <c r="AJ234" i="1"/>
  <c r="AL231" i="1"/>
  <c r="AK232" i="1"/>
  <c r="AO232" i="1" s="1"/>
  <c r="AN229" i="1"/>
  <c r="AQ92" i="1"/>
  <c r="AS92" i="1" s="1"/>
  <c r="AR91" i="1"/>
  <c r="AM229" i="1"/>
  <c r="AF22" i="1"/>
  <c r="V57" i="1"/>
  <c r="A55" i="1"/>
  <c r="AU91" i="1" l="1"/>
  <c r="AW91" i="1" s="1"/>
  <c r="AV91" i="1"/>
  <c r="AT91" i="1"/>
  <c r="AJ235" i="1"/>
  <c r="AK234" i="1"/>
  <c r="AO234" i="1" s="1"/>
  <c r="AL233" i="1"/>
  <c r="AQ95" i="1" s="1"/>
  <c r="AS95" i="1" s="1"/>
  <c r="AL232" i="1"/>
  <c r="AN230" i="1"/>
  <c r="AQ93" i="1"/>
  <c r="AS93" i="1" s="1"/>
  <c r="AR92" i="1"/>
  <c r="AM230" i="1"/>
  <c r="AO21" i="1"/>
  <c r="AH22" i="1"/>
  <c r="V58" i="1"/>
  <c r="A56" i="1"/>
  <c r="AU92" i="1" l="1"/>
  <c r="AW92" i="1" s="1"/>
  <c r="AV92" i="1"/>
  <c r="AT92" i="1"/>
  <c r="AM232" i="1"/>
  <c r="AR94" i="1"/>
  <c r="AK235" i="1"/>
  <c r="AO235" i="1" s="1"/>
  <c r="AJ236" i="1"/>
  <c r="AL234" i="1"/>
  <c r="AN231" i="1"/>
  <c r="AQ94" i="1"/>
  <c r="AS94" i="1" s="1"/>
  <c r="AR93" i="1"/>
  <c r="AM231" i="1"/>
  <c r="AN232" i="1"/>
  <c r="A57" i="1"/>
  <c r="V59" i="1"/>
  <c r="AV93" i="1" l="1"/>
  <c r="AT93" i="1"/>
  <c r="AU93" i="1"/>
  <c r="AW93" i="1" s="1"/>
  <c r="AV94" i="1"/>
  <c r="AT94" i="1"/>
  <c r="AU94" i="1"/>
  <c r="AN233" i="1"/>
  <c r="AQ96" i="1"/>
  <c r="AS96" i="1" s="1"/>
  <c r="AR95" i="1"/>
  <c r="AM233" i="1"/>
  <c r="AK236" i="1"/>
  <c r="AO236" i="1" s="1"/>
  <c r="AJ237" i="1"/>
  <c r="AL235" i="1"/>
  <c r="A58" i="1"/>
  <c r="V60" i="1"/>
  <c r="AT95" i="1" l="1"/>
  <c r="AV95" i="1"/>
  <c r="AU95" i="1"/>
  <c r="AW95" i="1" s="1"/>
  <c r="AR96" i="1"/>
  <c r="AQ97" i="1"/>
  <c r="AS97" i="1" s="1"/>
  <c r="AL236" i="1"/>
  <c r="AJ238" i="1"/>
  <c r="AK237" i="1"/>
  <c r="AO237" i="1" s="1"/>
  <c r="AM234" i="1"/>
  <c r="AN234" i="1"/>
  <c r="AW94" i="1"/>
  <c r="A59" i="1"/>
  <c r="V61" i="1"/>
  <c r="AV96" i="1" l="1"/>
  <c r="AT96" i="1"/>
  <c r="AU96" i="1"/>
  <c r="AW96" i="1" s="1"/>
  <c r="AN235" i="1"/>
  <c r="AQ98" i="1"/>
  <c r="AS98" i="1" s="1"/>
  <c r="AR97" i="1"/>
  <c r="AK238" i="1"/>
  <c r="AO238" i="1" s="1"/>
  <c r="AJ239" i="1"/>
  <c r="AL237" i="1"/>
  <c r="AM235" i="1"/>
  <c r="A60" i="1"/>
  <c r="V62" i="1"/>
  <c r="AU97" i="1" l="1"/>
  <c r="AW97" i="1" s="1"/>
  <c r="AV97" i="1"/>
  <c r="AT97" i="1"/>
  <c r="AQ99" i="1"/>
  <c r="AS99" i="1" s="1"/>
  <c r="AR98" i="1"/>
  <c r="AM236" i="1"/>
  <c r="AN236" i="1"/>
  <c r="AJ240" i="1"/>
  <c r="AK239" i="1"/>
  <c r="AO239" i="1" s="1"/>
  <c r="AL238" i="1"/>
  <c r="AF23" i="1"/>
  <c r="A61" i="1"/>
  <c r="V63" i="1"/>
  <c r="AO15" i="1"/>
  <c r="AH16" i="1"/>
  <c r="AU98" i="1" l="1"/>
  <c r="AW98" i="1" s="1"/>
  <c r="AV98" i="1"/>
  <c r="AT98" i="1"/>
  <c r="AR99" i="1"/>
  <c r="AQ100" i="1"/>
  <c r="AS100" i="1" s="1"/>
  <c r="AM237" i="1"/>
  <c r="AN237" i="1"/>
  <c r="AK240" i="1"/>
  <c r="AO240" i="1" s="1"/>
  <c r="AJ241" i="1"/>
  <c r="AL239" i="1"/>
  <c r="AO22" i="1"/>
  <c r="AH23" i="1"/>
  <c r="V64" i="1"/>
  <c r="A62" i="1"/>
  <c r="AU99" i="1" l="1"/>
  <c r="AW99" i="1" s="1"/>
  <c r="AV99" i="1"/>
  <c r="AT99" i="1"/>
  <c r="AR100" i="1"/>
  <c r="AQ101" i="1"/>
  <c r="AS101" i="1" s="1"/>
  <c r="AN238" i="1"/>
  <c r="AM238" i="1"/>
  <c r="AJ242" i="1"/>
  <c r="AK241" i="1"/>
  <c r="AO241" i="1" s="1"/>
  <c r="AL240" i="1"/>
  <c r="V65" i="1"/>
  <c r="A63" i="1"/>
  <c r="AU100" i="1" l="1"/>
  <c r="AW100" i="1" s="1"/>
  <c r="AV100" i="1"/>
  <c r="AT100" i="1"/>
  <c r="AQ102" i="1"/>
  <c r="AS102" i="1" s="1"/>
  <c r="AR101" i="1"/>
  <c r="AL241" i="1"/>
  <c r="AM239" i="1"/>
  <c r="AN239" i="1"/>
  <c r="AJ243" i="1"/>
  <c r="AK242" i="1"/>
  <c r="AO242" i="1" s="1"/>
  <c r="A64" i="1"/>
  <c r="V66" i="1"/>
  <c r="AU101" i="1" l="1"/>
  <c r="AW101" i="1" s="1"/>
  <c r="AV101" i="1"/>
  <c r="AT101" i="1"/>
  <c r="AR102" i="1"/>
  <c r="AQ103" i="1"/>
  <c r="AS103" i="1" s="1"/>
  <c r="AL242" i="1"/>
  <c r="AJ244" i="1"/>
  <c r="AK243" i="1"/>
  <c r="AO243" i="1" s="1"/>
  <c r="AN240" i="1"/>
  <c r="AM240" i="1"/>
  <c r="V67" i="1"/>
  <c r="A65" i="1"/>
  <c r="AU102" i="1" l="1"/>
  <c r="AW102" i="1" s="1"/>
  <c r="AV102" i="1"/>
  <c r="AT102" i="1"/>
  <c r="AN241" i="1"/>
  <c r="AQ104" i="1"/>
  <c r="AS104" i="1" s="1"/>
  <c r="AR103" i="1"/>
  <c r="AK244" i="1"/>
  <c r="AO244" i="1" s="1"/>
  <c r="AJ245" i="1"/>
  <c r="AL243" i="1"/>
  <c r="AM241" i="1"/>
  <c r="V68" i="1"/>
  <c r="A66" i="1"/>
  <c r="AU103" i="1" l="1"/>
  <c r="AW103" i="1" s="1"/>
  <c r="AV103" i="1"/>
  <c r="AT103" i="1"/>
  <c r="AN242" i="1"/>
  <c r="AQ105" i="1"/>
  <c r="AS105" i="1" s="1"/>
  <c r="AR104" i="1"/>
  <c r="AJ246" i="1"/>
  <c r="AK245" i="1"/>
  <c r="AO245" i="1" s="1"/>
  <c r="AL244" i="1"/>
  <c r="AM242" i="1"/>
  <c r="AF24" i="1"/>
  <c r="A67" i="1"/>
  <c r="V69" i="1"/>
  <c r="AU104" i="1" l="1"/>
  <c r="AW104" i="1" s="1"/>
  <c r="AV104" i="1"/>
  <c r="AT104" i="1"/>
  <c r="AN243" i="1"/>
  <c r="AQ106" i="1"/>
  <c r="AS106" i="1" s="1"/>
  <c r="AR105" i="1"/>
  <c r="AL245" i="1"/>
  <c r="AJ247" i="1"/>
  <c r="AK246" i="1"/>
  <c r="AO246" i="1" s="1"/>
  <c r="AM243" i="1"/>
  <c r="AO23" i="1"/>
  <c r="AH24" i="1"/>
  <c r="A68" i="1"/>
  <c r="V70" i="1"/>
  <c r="AV105" i="1" l="1"/>
  <c r="AT105" i="1"/>
  <c r="AU105" i="1"/>
  <c r="AW105" i="1" s="1"/>
  <c r="AQ107" i="1"/>
  <c r="AS107" i="1" s="1"/>
  <c r="AR106" i="1"/>
  <c r="AL246" i="1"/>
  <c r="AJ248" i="1"/>
  <c r="AK247" i="1"/>
  <c r="AO247" i="1" s="1"/>
  <c r="AN244" i="1"/>
  <c r="AM244" i="1"/>
  <c r="A69" i="1"/>
  <c r="V71" i="1"/>
  <c r="AV106" i="1" l="1"/>
  <c r="AT106" i="1"/>
  <c r="AU106" i="1"/>
  <c r="AW106" i="1" s="1"/>
  <c r="AQ108" i="1"/>
  <c r="AS108" i="1" s="1"/>
  <c r="AR107" i="1"/>
  <c r="AL247" i="1"/>
  <c r="AJ249" i="1"/>
  <c r="AK248" i="1"/>
  <c r="AO248" i="1" s="1"/>
  <c r="AN245" i="1"/>
  <c r="AM245" i="1"/>
  <c r="A70" i="1"/>
  <c r="V72" i="1"/>
  <c r="AT107" i="1" l="1"/>
  <c r="AU107" i="1"/>
  <c r="AW107" i="1" s="1"/>
  <c r="AV107" i="1"/>
  <c r="AR108" i="1"/>
  <c r="AQ109" i="1"/>
  <c r="AS109" i="1" s="1"/>
  <c r="AJ250" i="1"/>
  <c r="AK249" i="1"/>
  <c r="AO249" i="1" s="1"/>
  <c r="AN246" i="1"/>
  <c r="AM246" i="1"/>
  <c r="AL248" i="1"/>
  <c r="A71" i="1"/>
  <c r="V73" i="1"/>
  <c r="AV108" i="1" l="1"/>
  <c r="AT108" i="1"/>
  <c r="AU108" i="1"/>
  <c r="AW108" i="1" s="1"/>
  <c r="AQ110" i="1"/>
  <c r="AS110" i="1" s="1"/>
  <c r="AR109" i="1"/>
  <c r="AM247" i="1"/>
  <c r="AN247" i="1"/>
  <c r="AL249" i="1"/>
  <c r="AJ251" i="1"/>
  <c r="AK250" i="1"/>
  <c r="AO250" i="1" s="1"/>
  <c r="A72" i="1"/>
  <c r="V74" i="1"/>
  <c r="S1167" i="1" l="1"/>
  <c r="AU109" i="1"/>
  <c r="AW109" i="1" s="1"/>
  <c r="AV109" i="1"/>
  <c r="AT109" i="1"/>
  <c r="AQ111" i="1"/>
  <c r="AS111" i="1" s="1"/>
  <c r="AR110" i="1"/>
  <c r="AJ252" i="1"/>
  <c r="AK251" i="1"/>
  <c r="AO251" i="1" s="1"/>
  <c r="AL250" i="1"/>
  <c r="AM248" i="1"/>
  <c r="AN248" i="1"/>
  <c r="A73" i="1"/>
  <c r="V75" i="1"/>
  <c r="AO16" i="1"/>
  <c r="AH17" i="1"/>
  <c r="AU110" i="1" l="1"/>
  <c r="AW110" i="1" s="1"/>
  <c r="AV110" i="1"/>
  <c r="AT110" i="1"/>
  <c r="AR111" i="1"/>
  <c r="AQ112" i="1"/>
  <c r="AS112" i="1" s="1"/>
  <c r="AN249" i="1"/>
  <c r="AM249" i="1"/>
  <c r="AL251" i="1"/>
  <c r="AK252" i="1"/>
  <c r="AO252" i="1" s="1"/>
  <c r="AJ253" i="1"/>
  <c r="A74" i="1"/>
  <c r="V76" i="1"/>
  <c r="AU111" i="1" l="1"/>
  <c r="AW111" i="1" s="1"/>
  <c r="AV111" i="1"/>
  <c r="AT111" i="1"/>
  <c r="AQ113" i="1"/>
  <c r="AS113" i="1" s="1"/>
  <c r="AR112" i="1"/>
  <c r="AJ254" i="1"/>
  <c r="AK253" i="1"/>
  <c r="AO253" i="1" s="1"/>
  <c r="AN250" i="1"/>
  <c r="AM250" i="1"/>
  <c r="AL252" i="1"/>
  <c r="V77" i="1"/>
  <c r="A75" i="1"/>
  <c r="AU112" i="1" l="1"/>
  <c r="AW112" i="1" s="1"/>
  <c r="AV112" i="1"/>
  <c r="AT112" i="1"/>
  <c r="AQ114" i="1"/>
  <c r="AS114" i="1" s="1"/>
  <c r="AR113" i="1"/>
  <c r="AL253" i="1"/>
  <c r="AK254" i="1"/>
  <c r="AO254" i="1" s="1"/>
  <c r="AJ255" i="1"/>
  <c r="AN251" i="1"/>
  <c r="AM251" i="1"/>
  <c r="A76" i="1"/>
  <c r="V78" i="1"/>
  <c r="AU113" i="1" l="1"/>
  <c r="AW113" i="1" s="1"/>
  <c r="AV113" i="1"/>
  <c r="AT113" i="1"/>
  <c r="AN252" i="1"/>
  <c r="AR114" i="1"/>
  <c r="AQ115" i="1"/>
  <c r="AS115" i="1" s="1"/>
  <c r="AJ256" i="1"/>
  <c r="AK255" i="1"/>
  <c r="AO255" i="1" s="1"/>
  <c r="AL254" i="1"/>
  <c r="AM252" i="1"/>
  <c r="V79" i="1"/>
  <c r="A77" i="1"/>
  <c r="AU114" i="1" l="1"/>
  <c r="AW114" i="1" s="1"/>
  <c r="AV114" i="1"/>
  <c r="AT114" i="1"/>
  <c r="AQ116" i="1"/>
  <c r="AS116" i="1" s="1"/>
  <c r="AR115" i="1"/>
  <c r="AM253" i="1"/>
  <c r="AN253" i="1"/>
  <c r="AL255" i="1"/>
  <c r="AJ257" i="1"/>
  <c r="AK256" i="1"/>
  <c r="AO256" i="1" s="1"/>
  <c r="AF25" i="1"/>
  <c r="A78" i="1"/>
  <c r="V80" i="1"/>
  <c r="AU115" i="1" l="1"/>
  <c r="AW115" i="1" s="1"/>
  <c r="AV115" i="1"/>
  <c r="AT115" i="1"/>
  <c r="AM254" i="1"/>
  <c r="AQ117" i="1"/>
  <c r="AS117" i="1" s="1"/>
  <c r="AR116" i="1"/>
  <c r="AL256" i="1"/>
  <c r="AK257" i="1"/>
  <c r="AO257" i="1" s="1"/>
  <c r="AJ258" i="1"/>
  <c r="AN254" i="1"/>
  <c r="AH25" i="1"/>
  <c r="AO24" i="1"/>
  <c r="AF26" i="1"/>
  <c r="V81" i="1"/>
  <c r="A79" i="1"/>
  <c r="AU116" i="1" l="1"/>
  <c r="AW116" i="1" s="1"/>
  <c r="AV116" i="1"/>
  <c r="AT116" i="1"/>
  <c r="Q43" i="1"/>
  <c r="Q42" i="1"/>
  <c r="AR117" i="1"/>
  <c r="AQ118" i="1"/>
  <c r="AS118" i="1" s="1"/>
  <c r="AN255" i="1"/>
  <c r="AM255" i="1"/>
  <c r="AL257" i="1"/>
  <c r="AJ259" i="1"/>
  <c r="AK258" i="1"/>
  <c r="AO258" i="1" s="1"/>
  <c r="Q44" i="1"/>
  <c r="Q40" i="1"/>
  <c r="U40" i="1" s="1"/>
  <c r="Q41" i="1"/>
  <c r="Q38" i="1"/>
  <c r="U38" i="1" s="1"/>
  <c r="Q39" i="1"/>
  <c r="U39" i="1" s="1"/>
  <c r="Q37" i="1"/>
  <c r="U37" i="1" s="1"/>
  <c r="Q17" i="1"/>
  <c r="Q15" i="1"/>
  <c r="U15" i="1" s="1"/>
  <c r="Q34" i="1"/>
  <c r="U34" i="1" s="1"/>
  <c r="Q35" i="1"/>
  <c r="U35" i="1" s="1"/>
  <c r="Q36" i="1"/>
  <c r="U36" i="1" s="1"/>
  <c r="AH26" i="1"/>
  <c r="AH27" i="1"/>
  <c r="AO25" i="1"/>
  <c r="A80" i="1"/>
  <c r="V82" i="1"/>
  <c r="AV117" i="1" l="1"/>
  <c r="AT117" i="1"/>
  <c r="AU117" i="1"/>
  <c r="AW117" i="1" s="1"/>
  <c r="R42" i="1"/>
  <c r="S42" i="1" s="1"/>
  <c r="AA43" i="1"/>
  <c r="R43" i="1"/>
  <c r="S43" i="1" s="1"/>
  <c r="U43" i="1"/>
  <c r="H42" i="1"/>
  <c r="U44" i="1"/>
  <c r="R17" i="1"/>
  <c r="S17" i="1" s="1"/>
  <c r="U17" i="1"/>
  <c r="AQ119" i="1"/>
  <c r="AS119" i="1" s="1"/>
  <c r="AR118" i="1"/>
  <c r="AK259" i="1"/>
  <c r="AO259" i="1" s="1"/>
  <c r="AJ260" i="1"/>
  <c r="AL258" i="1"/>
  <c r="AN256" i="1"/>
  <c r="AM256" i="1"/>
  <c r="R44" i="1"/>
  <c r="S44" i="1" s="1"/>
  <c r="AA44" i="1"/>
  <c r="AA37" i="1"/>
  <c r="R37" i="1"/>
  <c r="S37" i="1" s="1"/>
  <c r="AA39" i="1"/>
  <c r="R39" i="1"/>
  <c r="S39" i="1" s="1"/>
  <c r="AA38" i="1"/>
  <c r="R38" i="1"/>
  <c r="S38" i="1" s="1"/>
  <c r="R41" i="1"/>
  <c r="AA40" i="1"/>
  <c r="R40" i="1"/>
  <c r="S40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V118" i="1" l="1"/>
  <c r="AT118" i="1"/>
  <c r="AU118" i="1"/>
  <c r="AW118" i="1" s="1"/>
  <c r="H43" i="1"/>
  <c r="H44" i="1" s="1"/>
  <c r="AM257" i="1"/>
  <c r="AQ120" i="1"/>
  <c r="AS120" i="1" s="1"/>
  <c r="AR119" i="1"/>
  <c r="AN257" i="1"/>
  <c r="AJ261" i="1"/>
  <c r="AK260" i="1"/>
  <c r="AO260" i="1" s="1"/>
  <c r="AL259" i="1"/>
  <c r="A82" i="1"/>
  <c r="V84" i="1"/>
  <c r="AV119" i="1" l="1"/>
  <c r="AU119" i="1"/>
  <c r="AW119" i="1" s="1"/>
  <c r="AT119" i="1"/>
  <c r="AR120" i="1"/>
  <c r="AQ121" i="1"/>
  <c r="AS121" i="1" s="1"/>
  <c r="AN258" i="1"/>
  <c r="AM258" i="1"/>
  <c r="AL260" i="1"/>
  <c r="AK261" i="1"/>
  <c r="AO261" i="1" s="1"/>
  <c r="AJ262" i="1"/>
  <c r="A83" i="1"/>
  <c r="V85" i="1"/>
  <c r="AV120" i="1" l="1"/>
  <c r="AU120" i="1"/>
  <c r="AW120" i="1" s="1"/>
  <c r="AT120" i="1"/>
  <c r="AR121" i="1"/>
  <c r="AQ122" i="1"/>
  <c r="AS122" i="1" s="1"/>
  <c r="AJ263" i="1"/>
  <c r="AK262" i="1"/>
  <c r="AO262" i="1" s="1"/>
  <c r="AL261" i="1"/>
  <c r="AN259" i="1"/>
  <c r="AM259" i="1"/>
  <c r="V86" i="1"/>
  <c r="A84" i="1"/>
  <c r="AU121" i="1" l="1"/>
  <c r="AW121" i="1" s="1"/>
  <c r="AV121" i="1"/>
  <c r="AT121" i="1"/>
  <c r="AQ123" i="1"/>
  <c r="AS123" i="1" s="1"/>
  <c r="AR122" i="1"/>
  <c r="AN260" i="1"/>
  <c r="AM260" i="1"/>
  <c r="AL262" i="1"/>
  <c r="AK263" i="1"/>
  <c r="AO263" i="1" s="1"/>
  <c r="AJ264" i="1"/>
  <c r="AO26" i="1"/>
  <c r="V87" i="1"/>
  <c r="A85" i="1"/>
  <c r="AO17" i="1"/>
  <c r="AH18" i="1"/>
  <c r="AU122" i="1" l="1"/>
  <c r="AW122" i="1" s="1"/>
  <c r="AV122" i="1"/>
  <c r="AT122" i="1"/>
  <c r="AQ124" i="1"/>
  <c r="AS124" i="1" s="1"/>
  <c r="AR123" i="1"/>
  <c r="AL263" i="1"/>
  <c r="AK264" i="1"/>
  <c r="AO264" i="1" s="1"/>
  <c r="AJ265" i="1"/>
  <c r="AN261" i="1"/>
  <c r="AM261" i="1"/>
  <c r="A86" i="1"/>
  <c r="V88" i="1"/>
  <c r="AU123" i="1" l="1"/>
  <c r="AW123" i="1" s="1"/>
  <c r="AV123" i="1"/>
  <c r="AT123" i="1"/>
  <c r="AM262" i="1"/>
  <c r="AQ125" i="1"/>
  <c r="AS125" i="1" s="1"/>
  <c r="AR124" i="1"/>
  <c r="AN262" i="1"/>
  <c r="AJ266" i="1"/>
  <c r="AK265" i="1"/>
  <c r="AO265" i="1" s="1"/>
  <c r="AL264" i="1"/>
  <c r="A87" i="1"/>
  <c r="V89" i="1"/>
  <c r="AU124" i="1" l="1"/>
  <c r="AW124" i="1" s="1"/>
  <c r="AV124" i="1"/>
  <c r="AT124" i="1"/>
  <c r="AQ126" i="1"/>
  <c r="AS126" i="1" s="1"/>
  <c r="AR125" i="1"/>
  <c r="AL265" i="1"/>
  <c r="AK266" i="1"/>
  <c r="AO266" i="1" s="1"/>
  <c r="AJ267" i="1"/>
  <c r="AN263" i="1"/>
  <c r="AM263" i="1"/>
  <c r="V90" i="1"/>
  <c r="A88" i="1"/>
  <c r="AU125" i="1" l="1"/>
  <c r="AW125" i="1" s="1"/>
  <c r="AV125" i="1"/>
  <c r="AT125" i="1"/>
  <c r="AQ127" i="1"/>
  <c r="AS127" i="1" s="1"/>
  <c r="AR126" i="1"/>
  <c r="AK267" i="1"/>
  <c r="AO267" i="1" s="1"/>
  <c r="AJ268" i="1"/>
  <c r="AL266" i="1"/>
  <c r="AN264" i="1"/>
  <c r="AM264" i="1"/>
  <c r="V91" i="1"/>
  <c r="A89" i="1"/>
  <c r="AU126" i="1" l="1"/>
  <c r="AW126" i="1" s="1"/>
  <c r="AV126" i="1"/>
  <c r="AT126" i="1"/>
  <c r="AQ128" i="1"/>
  <c r="AS128" i="1" s="1"/>
  <c r="AR127" i="1"/>
  <c r="AN265" i="1"/>
  <c r="AM265" i="1"/>
  <c r="AL267" i="1"/>
  <c r="AK268" i="1"/>
  <c r="AO268" i="1" s="1"/>
  <c r="AJ269" i="1"/>
  <c r="AK269" i="1" s="1"/>
  <c r="AO269" i="1" s="1"/>
  <c r="V92" i="1"/>
  <c r="A90" i="1"/>
  <c r="AU127" i="1" l="1"/>
  <c r="AW127" i="1" s="1"/>
  <c r="AV127" i="1"/>
  <c r="AT127" i="1"/>
  <c r="AR128" i="1"/>
  <c r="AQ129" i="1"/>
  <c r="AS129" i="1" s="1"/>
  <c r="AL269" i="1"/>
  <c r="AM266" i="1"/>
  <c r="AL268" i="1"/>
  <c r="AN266" i="1"/>
  <c r="V93" i="1"/>
  <c r="A91" i="1"/>
  <c r="AU128" i="1" l="1"/>
  <c r="AW128" i="1" s="1"/>
  <c r="AV128" i="1"/>
  <c r="AT128" i="1"/>
  <c r="AQ130" i="1"/>
  <c r="AS130" i="1" s="1"/>
  <c r="AR129" i="1"/>
  <c r="AQ131" i="1"/>
  <c r="AS131" i="1" s="1"/>
  <c r="AR130" i="1"/>
  <c r="AM267" i="1"/>
  <c r="AN268" i="1"/>
  <c r="AN267" i="1"/>
  <c r="AM268" i="1"/>
  <c r="AN269" i="1"/>
  <c r="A92" i="1"/>
  <c r="V94" i="1"/>
  <c r="AV130" i="1" l="1"/>
  <c r="AT130" i="1"/>
  <c r="AU130" i="1"/>
  <c r="AV129" i="1"/>
  <c r="AT129" i="1"/>
  <c r="AU129" i="1"/>
  <c r="AW129" i="1" s="1"/>
  <c r="A93" i="1"/>
  <c r="V95" i="1"/>
  <c r="I12" i="1"/>
  <c r="M12" i="1" s="1"/>
  <c r="AW131" i="1" l="1"/>
  <c r="AW130" i="1"/>
  <c r="J12" i="1"/>
  <c r="A94" i="1"/>
  <c r="V96" i="1"/>
  <c r="K12" i="1" l="1"/>
  <c r="I13" i="1"/>
  <c r="M13" i="1" s="1"/>
  <c r="A95" i="1"/>
  <c r="V97" i="1"/>
  <c r="L12" i="1" l="1"/>
  <c r="I14" i="1"/>
  <c r="I15" i="1" s="1"/>
  <c r="J13" i="1"/>
  <c r="A96" i="1"/>
  <c r="V98" i="1"/>
  <c r="O12" i="1" l="1"/>
  <c r="K13" i="1"/>
  <c r="L13" i="1" s="1"/>
  <c r="M14" i="1"/>
  <c r="M15" i="1" s="1"/>
  <c r="J14" i="1"/>
  <c r="V99" i="1"/>
  <c r="A97" i="1"/>
  <c r="AO18" i="1"/>
  <c r="AH19" i="1"/>
  <c r="O13" i="1" l="1"/>
  <c r="K14" i="1"/>
  <c r="L14" i="1" s="1"/>
  <c r="J15" i="1"/>
  <c r="K15" i="1" s="1"/>
  <c r="L15" i="1" s="1"/>
  <c r="A98" i="1"/>
  <c r="V100" i="1"/>
  <c r="O14" i="1" l="1"/>
  <c r="O15" i="1"/>
  <c r="A99" i="1"/>
  <c r="V101" i="1"/>
  <c r="V102" i="1" l="1"/>
  <c r="A100" i="1"/>
  <c r="A101" i="1" l="1"/>
  <c r="V103" i="1"/>
  <c r="V104" i="1" l="1"/>
  <c r="A102" i="1"/>
  <c r="A103" i="1" l="1"/>
  <c r="V105" i="1"/>
  <c r="V106" i="1" l="1"/>
  <c r="A104" i="1"/>
  <c r="A105" i="1" l="1"/>
  <c r="V107" i="1"/>
  <c r="V108" i="1" l="1"/>
  <c r="A106" i="1"/>
  <c r="V109" i="1" l="1"/>
  <c r="A107" i="1"/>
  <c r="A108" i="1" l="1"/>
  <c r="V110" i="1"/>
  <c r="V111" i="1" l="1"/>
  <c r="A109" i="1"/>
  <c r="A110" i="1" l="1"/>
  <c r="V112" i="1"/>
  <c r="V113" i="1" l="1"/>
  <c r="A111" i="1"/>
  <c r="V114" i="1" l="1"/>
  <c r="A112" i="1"/>
  <c r="V115" i="1" l="1"/>
  <c r="A113" i="1"/>
  <c r="A114" i="1" l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U118" i="1" s="1"/>
  <c r="Q116" i="1"/>
  <c r="U116" i="1" s="1"/>
  <c r="Q119" i="1"/>
  <c r="Q117" i="1"/>
  <c r="U117" i="1" s="1"/>
  <c r="Q115" i="1"/>
  <c r="U115" i="1" s="1"/>
  <c r="A120" i="1"/>
  <c r="Q120" i="1" s="1"/>
  <c r="V122" i="1"/>
  <c r="R119" i="1" l="1"/>
  <c r="S119" i="1" s="1"/>
  <c r="U119" i="1"/>
  <c r="R120" i="1"/>
  <c r="S120" i="1" s="1"/>
  <c r="U120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S131" i="1" s="1"/>
  <c r="U131" i="1"/>
  <c r="Q132" i="1"/>
  <c r="V135" i="1"/>
  <c r="A133" i="1"/>
  <c r="R132" i="1" l="1"/>
  <c r="Q133" i="1"/>
  <c r="A134" i="1"/>
  <c r="Q134" i="1" s="1"/>
  <c r="V136" i="1"/>
  <c r="R134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U138" i="1" s="1"/>
  <c r="V140" i="1"/>
  <c r="R138" i="1" l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U161" i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s="1"/>
  <c r="R170" i="1" l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S192" i="1" s="1"/>
  <c r="U192" i="1"/>
  <c r="AA192" i="1"/>
  <c r="A193" i="1"/>
  <c r="V195" i="1"/>
  <c r="Q193" i="1" l="1"/>
  <c r="V196" i="1"/>
  <c r="A194" i="1"/>
  <c r="R193" i="1" l="1"/>
  <c r="U193" i="1"/>
  <c r="Q194" i="1"/>
  <c r="A195" i="1"/>
  <c r="Q195" i="1" s="1"/>
  <c r="V197" i="1"/>
  <c r="R195" i="1" l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s="1"/>
  <c r="R200" i="1" l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V225" i="1"/>
  <c r="A223" i="1"/>
  <c r="Q223" i="1" l="1"/>
  <c r="A224" i="1"/>
  <c r="V226" i="1"/>
  <c r="R223" i="1" l="1"/>
  <c r="Q224" i="1"/>
  <c r="A225" i="1"/>
  <c r="V227" i="1"/>
  <c r="R224" i="1" l="1"/>
  <c r="S224" i="1" s="1"/>
  <c r="U224" i="1"/>
  <c r="AA224" i="1"/>
  <c r="Q225" i="1"/>
  <c r="A226" i="1"/>
  <c r="Q226" i="1" s="1"/>
  <c r="U226" i="1" s="1"/>
  <c r="V228" i="1"/>
  <c r="R226" i="1" l="1"/>
  <c r="R225" i="1"/>
  <c r="V229" i="1"/>
  <c r="A227" i="1"/>
  <c r="Q227" i="1" s="1"/>
  <c r="R227" i="1" l="1"/>
  <c r="S227" i="1" s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S255" i="1" s="1"/>
  <c r="U255" i="1"/>
  <c r="R256" i="1"/>
  <c r="A257" i="1"/>
  <c r="Q257" i="1" s="1"/>
  <c r="V259" i="1"/>
  <c r="R257" i="1" l="1"/>
  <c r="S257" i="1" s="1"/>
  <c r="V260" i="1"/>
  <c r="A258" i="1"/>
  <c r="Q258" i="1" s="1"/>
  <c r="U258" i="1" s="1"/>
  <c r="R258" i="1" l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Q285" i="1"/>
  <c r="A286" i="1"/>
  <c r="V288" i="1"/>
  <c r="R285" i="1" l="1"/>
  <c r="S285" i="1" s="1"/>
  <c r="Q286" i="1"/>
  <c r="U286" i="1" s="1"/>
  <c r="V289" i="1"/>
  <c r="A287" i="1"/>
  <c r="Q287" i="1" s="1"/>
  <c r="R287" i="1" l="1"/>
  <c r="S287" i="1" s="1"/>
  <c r="U287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s="1"/>
  <c r="R291" i="1" l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R313" i="1"/>
  <c r="S313" i="1" s="1"/>
  <c r="U313" i="1"/>
  <c r="AA313" i="1"/>
  <c r="A315" i="1"/>
  <c r="Q315" i="1" s="1"/>
  <c r="V317" i="1"/>
  <c r="R315" i="1" l="1"/>
  <c r="A316" i="1"/>
  <c r="Q316" i="1" s="1"/>
  <c r="V318" i="1"/>
  <c r="R316" i="1" l="1"/>
  <c r="V319" i="1"/>
  <c r="A317" i="1"/>
  <c r="Q317" i="1" l="1"/>
  <c r="A318" i="1"/>
  <c r="Q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V347" i="1"/>
  <c r="A345" i="1"/>
  <c r="Q345" i="1" l="1"/>
  <c r="A346" i="1"/>
  <c r="Q346" i="1" s="1"/>
  <c r="V348" i="1"/>
  <c r="R346" i="1" l="1"/>
  <c r="R345" i="1"/>
  <c r="S345" i="1" s="1"/>
  <c r="A347" i="1"/>
  <c r="Q347" i="1" s="1"/>
  <c r="V349" i="1"/>
  <c r="R347" i="1" l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U352" i="1" s="1"/>
  <c r="V354" i="1"/>
  <c r="R352" i="1" l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Q376" i="1"/>
  <c r="V379" i="1"/>
  <c r="A377" i="1"/>
  <c r="Q377" i="1" l="1"/>
  <c r="R376" i="1"/>
  <c r="V380" i="1"/>
  <c r="A378" i="1"/>
  <c r="Q378" i="1" s="1"/>
  <c r="R378" i="1" l="1"/>
  <c r="S378" i="1" s="1"/>
  <c r="U378" i="1"/>
  <c r="R377" i="1"/>
  <c r="U377" i="1"/>
  <c r="A379" i="1"/>
  <c r="Q379" i="1" s="1"/>
  <c r="V381" i="1"/>
  <c r="R379" i="1" l="1"/>
  <c r="S379" i="1" s="1"/>
  <c r="U379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AA381" i="1"/>
  <c r="A382" i="1"/>
  <c r="Q382" i="1" s="1"/>
  <c r="U382" i="1" s="1"/>
  <c r="V384" i="1"/>
  <c r="R382" i="1" l="1"/>
  <c r="V385" i="1"/>
  <c r="A383" i="1"/>
  <c r="Q383" i="1" s="1"/>
  <c r="U383" i="1" s="1"/>
  <c r="R383" i="1" l="1"/>
  <c r="S383" i="1" s="1"/>
  <c r="AA383" i="1"/>
  <c r="V386" i="1"/>
  <c r="A384" i="1"/>
  <c r="Q384" i="1" s="1"/>
  <c r="R384" i="1" l="1"/>
  <c r="S384" i="1" s="1"/>
  <c r="U384" i="1"/>
  <c r="AA384" i="1"/>
  <c r="A385" i="1"/>
  <c r="Q385" i="1" s="1"/>
  <c r="V387" i="1"/>
  <c r="R385" i="1" l="1"/>
  <c r="S385" i="1" s="1"/>
  <c r="U385" i="1"/>
  <c r="AA385" i="1"/>
  <c r="A386" i="1"/>
  <c r="Q386" i="1" s="1"/>
  <c r="V388" i="1"/>
  <c r="R386" i="1" l="1"/>
  <c r="S386" i="1" s="1"/>
  <c r="U386" i="1"/>
  <c r="AA386" i="1"/>
  <c r="V389" i="1"/>
  <c r="A387" i="1"/>
  <c r="Q387" i="1" s="1"/>
  <c r="R387" i="1" l="1"/>
  <c r="S387" i="1" s="1"/>
  <c r="U387" i="1"/>
  <c r="AA387" i="1"/>
  <c r="V390" i="1"/>
  <c r="A388" i="1"/>
  <c r="Q388" i="1" s="1"/>
  <c r="R388" i="1" l="1"/>
  <c r="S388" i="1" s="1"/>
  <c r="U388" i="1"/>
  <c r="AA388" i="1"/>
  <c r="A389" i="1"/>
  <c r="Q389" i="1" s="1"/>
  <c r="V391" i="1"/>
  <c r="R389" i="1" l="1"/>
  <c r="S389" i="1" s="1"/>
  <c r="U389" i="1"/>
  <c r="AA389" i="1"/>
  <c r="V392" i="1"/>
  <c r="A390" i="1"/>
  <c r="Q390" i="1" s="1"/>
  <c r="R390" i="1" l="1"/>
  <c r="S390" i="1" s="1"/>
  <c r="U390" i="1"/>
  <c r="AA390" i="1"/>
  <c r="A391" i="1"/>
  <c r="Q391" i="1" s="1"/>
  <c r="V393" i="1"/>
  <c r="R391" i="1" l="1"/>
  <c r="S391" i="1" s="1"/>
  <c r="U391" i="1"/>
  <c r="AA391" i="1"/>
  <c r="V394" i="1"/>
  <c r="A392" i="1"/>
  <c r="Q392" i="1" s="1"/>
  <c r="R392" i="1" l="1"/>
  <c r="S392" i="1" s="1"/>
  <c r="U392" i="1"/>
  <c r="AA392" i="1"/>
  <c r="A393" i="1"/>
  <c r="Q393" i="1" s="1"/>
  <c r="V395" i="1"/>
  <c r="R393" i="1" l="1"/>
  <c r="S393" i="1" s="1"/>
  <c r="U393" i="1"/>
  <c r="AA393" i="1"/>
  <c r="V396" i="1"/>
  <c r="A394" i="1"/>
  <c r="Q394" i="1" s="1"/>
  <c r="R394" i="1" l="1"/>
  <c r="S394" i="1" s="1"/>
  <c r="U394" i="1"/>
  <c r="AA394" i="1"/>
  <c r="A395" i="1"/>
  <c r="Q395" i="1" s="1"/>
  <c r="V397" i="1"/>
  <c r="R395" i="1" l="1"/>
  <c r="S395" i="1" s="1"/>
  <c r="U395" i="1"/>
  <c r="AA395" i="1"/>
  <c r="V398" i="1"/>
  <c r="A396" i="1"/>
  <c r="Q396" i="1" s="1"/>
  <c r="R396" i="1" l="1"/>
  <c r="S396" i="1" s="1"/>
  <c r="U396" i="1"/>
  <c r="AA396" i="1"/>
  <c r="A397" i="1"/>
  <c r="Q397" i="1" s="1"/>
  <c r="V399" i="1"/>
  <c r="R397" i="1" l="1"/>
  <c r="S397" i="1" s="1"/>
  <c r="U397" i="1"/>
  <c r="AA397" i="1"/>
  <c r="A398" i="1"/>
  <c r="Q398" i="1" s="1"/>
  <c r="V400" i="1"/>
  <c r="R398" i="1" l="1"/>
  <c r="S398" i="1" s="1"/>
  <c r="U398" i="1"/>
  <c r="AA398" i="1"/>
  <c r="V401" i="1"/>
  <c r="A399" i="1"/>
  <c r="Q399" i="1" s="1"/>
  <c r="R399" i="1" l="1"/>
  <c r="S399" i="1" s="1"/>
  <c r="U399" i="1"/>
  <c r="AA399" i="1"/>
  <c r="V402" i="1"/>
  <c r="A400" i="1"/>
  <c r="Q400" i="1" s="1"/>
  <c r="R400" i="1" l="1"/>
  <c r="S400" i="1" s="1"/>
  <c r="U400" i="1"/>
  <c r="AA400" i="1"/>
  <c r="A401" i="1"/>
  <c r="Q401" i="1" s="1"/>
  <c r="V403" i="1"/>
  <c r="R401" i="1" l="1"/>
  <c r="S401" i="1" s="1"/>
  <c r="U401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AA403" i="1"/>
  <c r="V406" i="1"/>
  <c r="A404" i="1"/>
  <c r="Q404" i="1" l="1"/>
  <c r="A405" i="1"/>
  <c r="V407" i="1"/>
  <c r="R404" i="1" l="1"/>
  <c r="S404" i="1" s="1"/>
  <c r="U404" i="1"/>
  <c r="Q405" i="1"/>
  <c r="V408" i="1"/>
  <c r="A406" i="1"/>
  <c r="R405" i="1" l="1"/>
  <c r="U405" i="1"/>
  <c r="Q406" i="1"/>
  <c r="A407" i="1"/>
  <c r="Q407" i="1" s="1"/>
  <c r="V409" i="1"/>
  <c r="R407" i="1" l="1"/>
  <c r="H407" i="1"/>
  <c r="R406" i="1"/>
  <c r="V410" i="1"/>
  <c r="A408" i="1"/>
  <c r="Q408" i="1" s="1"/>
  <c r="R408" i="1" l="1"/>
  <c r="U408" i="1"/>
  <c r="H408" i="1"/>
  <c r="V411" i="1"/>
  <c r="A409" i="1"/>
  <c r="Q409" i="1" s="1"/>
  <c r="R409" i="1" l="1"/>
  <c r="S409" i="1" s="1"/>
  <c r="U409" i="1"/>
  <c r="H409" i="1"/>
  <c r="V412" i="1"/>
  <c r="A410" i="1"/>
  <c r="Q410" i="1" s="1"/>
  <c r="R410" i="1" l="1"/>
  <c r="S410" i="1" s="1"/>
  <c r="U410" i="1"/>
  <c r="H410" i="1"/>
  <c r="H411" i="1" s="1"/>
  <c r="AA410" i="1"/>
  <c r="A411" i="1"/>
  <c r="Q411" i="1" s="1"/>
  <c r="U411" i="1" s="1"/>
  <c r="V413" i="1"/>
  <c r="R411" i="1" l="1"/>
  <c r="V414" i="1"/>
  <c r="A412" i="1"/>
  <c r="Q412" i="1" s="1"/>
  <c r="R412" i="1" l="1"/>
  <c r="S412" i="1" s="1"/>
  <c r="U412" i="1"/>
  <c r="H412" i="1"/>
  <c r="H413" i="1" s="1"/>
  <c r="AA412" i="1"/>
  <c r="A413" i="1"/>
  <c r="Q413" i="1" s="1"/>
  <c r="V415" i="1"/>
  <c r="R413" i="1" l="1"/>
  <c r="S413" i="1" s="1"/>
  <c r="U413" i="1"/>
  <c r="H414" i="1"/>
  <c r="AA413" i="1"/>
  <c r="V416" i="1"/>
  <c r="A414" i="1"/>
  <c r="Q414" i="1" s="1"/>
  <c r="R414" i="1" l="1"/>
  <c r="S414" i="1" s="1"/>
  <c r="U414" i="1"/>
  <c r="H415" i="1"/>
  <c r="AA414" i="1"/>
  <c r="A415" i="1"/>
  <c r="Q415" i="1" s="1"/>
  <c r="V417" i="1"/>
  <c r="R415" i="1" l="1"/>
  <c r="S415" i="1" s="1"/>
  <c r="U415" i="1"/>
  <c r="H416" i="1"/>
  <c r="AA415" i="1"/>
  <c r="V418" i="1"/>
  <c r="A416" i="1"/>
  <c r="Q416" i="1" s="1"/>
  <c r="R416" i="1" l="1"/>
  <c r="S416" i="1" s="1"/>
  <c r="U416" i="1"/>
  <c r="H417" i="1"/>
  <c r="AA416" i="1"/>
  <c r="V419" i="1"/>
  <c r="A417" i="1"/>
  <c r="Q417" i="1" s="1"/>
  <c r="R417" i="1" l="1"/>
  <c r="S417" i="1" s="1"/>
  <c r="U417" i="1"/>
  <c r="H418" i="1"/>
  <c r="AA417" i="1"/>
  <c r="A418" i="1"/>
  <c r="Q418" i="1" s="1"/>
  <c r="V420" i="1"/>
  <c r="R418" i="1" l="1"/>
  <c r="S418" i="1" s="1"/>
  <c r="U418" i="1"/>
  <c r="H419" i="1"/>
  <c r="AA418" i="1"/>
  <c r="V421" i="1"/>
  <c r="A419" i="1"/>
  <c r="Q419" i="1" s="1"/>
  <c r="R419" i="1" l="1"/>
  <c r="S419" i="1" s="1"/>
  <c r="U419" i="1"/>
  <c r="H420" i="1"/>
  <c r="AA419" i="1"/>
  <c r="V422" i="1"/>
  <c r="A420" i="1"/>
  <c r="Q420" i="1" s="1"/>
  <c r="R420" i="1" l="1"/>
  <c r="S420" i="1" s="1"/>
  <c r="U420" i="1"/>
  <c r="H421" i="1"/>
  <c r="AA420" i="1"/>
  <c r="A421" i="1"/>
  <c r="Q421" i="1" s="1"/>
  <c r="V423" i="1"/>
  <c r="R421" i="1" l="1"/>
  <c r="S421" i="1" s="1"/>
  <c r="U421" i="1"/>
  <c r="H422" i="1"/>
  <c r="AA421" i="1"/>
  <c r="A422" i="1"/>
  <c r="Q422" i="1" s="1"/>
  <c r="V424" i="1"/>
  <c r="R422" i="1" l="1"/>
  <c r="S422" i="1" s="1"/>
  <c r="U422" i="1"/>
  <c r="H423" i="1"/>
  <c r="AA422" i="1"/>
  <c r="V425" i="1"/>
  <c r="A423" i="1"/>
  <c r="Q423" i="1" s="1"/>
  <c r="R423" i="1" l="1"/>
  <c r="S423" i="1" s="1"/>
  <c r="U423" i="1"/>
  <c r="H424" i="1"/>
  <c r="AA423" i="1"/>
  <c r="A424" i="1"/>
  <c r="Q424" i="1" s="1"/>
  <c r="V426" i="1"/>
  <c r="R424" i="1" l="1"/>
  <c r="S424" i="1" s="1"/>
  <c r="U424" i="1"/>
  <c r="H425" i="1"/>
  <c r="AA424" i="1"/>
  <c r="V427" i="1"/>
  <c r="A425" i="1"/>
  <c r="Q425" i="1" s="1"/>
  <c r="R425" i="1" l="1"/>
  <c r="S425" i="1" s="1"/>
  <c r="U425" i="1"/>
  <c r="H426" i="1"/>
  <c r="AA425" i="1"/>
  <c r="A426" i="1"/>
  <c r="Q426" i="1" s="1"/>
  <c r="V428" i="1"/>
  <c r="R426" i="1" l="1"/>
  <c r="S426" i="1" s="1"/>
  <c r="U426" i="1"/>
  <c r="H427" i="1"/>
  <c r="AA426" i="1"/>
  <c r="V429" i="1"/>
  <c r="A427" i="1"/>
  <c r="Q427" i="1" s="1"/>
  <c r="R427" i="1" l="1"/>
  <c r="S427" i="1" s="1"/>
  <c r="U427" i="1"/>
  <c r="H428" i="1"/>
  <c r="AA427" i="1"/>
  <c r="A428" i="1"/>
  <c r="Q428" i="1" s="1"/>
  <c r="V430" i="1"/>
  <c r="R428" i="1" l="1"/>
  <c r="S428" i="1" s="1"/>
  <c r="U428" i="1"/>
  <c r="H429" i="1"/>
  <c r="AA428" i="1"/>
  <c r="V431" i="1"/>
  <c r="A429" i="1"/>
  <c r="Q429" i="1" s="1"/>
  <c r="R429" i="1" l="1"/>
  <c r="S429" i="1" s="1"/>
  <c r="U429" i="1"/>
  <c r="H430" i="1"/>
  <c r="AA429" i="1"/>
  <c r="V432" i="1"/>
  <c r="A430" i="1"/>
  <c r="Q430" i="1" s="1"/>
  <c r="R430" i="1" l="1"/>
  <c r="S430" i="1" s="1"/>
  <c r="U430" i="1"/>
  <c r="H431" i="1"/>
  <c r="AA430" i="1"/>
  <c r="V433" i="1"/>
  <c r="A431" i="1"/>
  <c r="Q431" i="1" s="1"/>
  <c r="R431" i="1" l="1"/>
  <c r="S431" i="1" s="1"/>
  <c r="U431" i="1"/>
  <c r="H432" i="1"/>
  <c r="AA431" i="1"/>
  <c r="A432" i="1"/>
  <c r="Q432" i="1" s="1"/>
  <c r="V434" i="1"/>
  <c r="R432" i="1" l="1"/>
  <c r="S432" i="1" s="1"/>
  <c r="U432" i="1"/>
  <c r="H433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H434" i="1"/>
  <c r="V437" i="1"/>
  <c r="A435" i="1"/>
  <c r="Q435" i="1" s="1"/>
  <c r="R435" i="1" l="1"/>
  <c r="S435" i="1" s="1"/>
  <c r="U435" i="1"/>
  <c r="H435" i="1"/>
  <c r="H436" i="1" s="1"/>
  <c r="AA435" i="1"/>
  <c r="V438" i="1"/>
  <c r="A436" i="1"/>
  <c r="Q436" i="1" s="1"/>
  <c r="R436" i="1" l="1"/>
  <c r="S436" i="1" s="1"/>
  <c r="U436" i="1"/>
  <c r="H437" i="1"/>
  <c r="AA436" i="1"/>
  <c r="A437" i="1"/>
  <c r="V439" i="1"/>
  <c r="Q437" i="1" l="1"/>
  <c r="V440" i="1"/>
  <c r="A438" i="1"/>
  <c r="Q438" i="1" s="1"/>
  <c r="R437" i="1" l="1"/>
  <c r="H438" i="1"/>
  <c r="R438" i="1"/>
  <c r="V441" i="1"/>
  <c r="A439" i="1"/>
  <c r="Q439" i="1" s="1"/>
  <c r="R439" i="1" l="1"/>
  <c r="S439" i="1" s="1"/>
  <c r="H439" i="1"/>
  <c r="A440" i="1"/>
  <c r="Q440" i="1" s="1"/>
  <c r="V442" i="1"/>
  <c r="H440" i="1" l="1"/>
  <c r="H441" i="1" s="1"/>
  <c r="R440" i="1"/>
  <c r="S440" i="1" s="1"/>
  <c r="U440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s="1"/>
  <c r="R444" i="1" l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V454" i="1"/>
  <c r="A452" i="1"/>
  <c r="Q452" i="1" s="1"/>
  <c r="R452" i="1" l="1"/>
  <c r="S452" i="1" s="1"/>
  <c r="U452" i="1"/>
  <c r="H453" i="1"/>
  <c r="AA452" i="1"/>
  <c r="A453" i="1"/>
  <c r="Q453" i="1" s="1"/>
  <c r="V455" i="1"/>
  <c r="R453" i="1" l="1"/>
  <c r="S453" i="1" s="1"/>
  <c r="U453" i="1"/>
  <c r="H454" i="1"/>
  <c r="AA453" i="1"/>
  <c r="V456" i="1"/>
  <c r="A454" i="1"/>
  <c r="Q454" i="1" s="1"/>
  <c r="R454" i="1" l="1"/>
  <c r="S454" i="1" s="1"/>
  <c r="U454" i="1"/>
  <c r="H455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S465" i="1" s="1"/>
  <c r="U465" i="1"/>
  <c r="H465" i="1"/>
  <c r="H466" i="1" s="1"/>
  <c r="AA465" i="1"/>
  <c r="A466" i="1"/>
  <c r="Q466" i="1" s="1"/>
  <c r="V468" i="1"/>
  <c r="R466" i="1" l="1"/>
  <c r="S466" i="1" s="1"/>
  <c r="U466" i="1"/>
  <c r="H467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Q469" i="1"/>
  <c r="H469" i="1"/>
  <c r="V472" i="1"/>
  <c r="A470" i="1"/>
  <c r="Q470" i="1" s="1"/>
  <c r="R470" i="1" l="1"/>
  <c r="R469" i="1"/>
  <c r="S469" i="1" s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s="1"/>
  <c r="R474" i="1" l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S496" i="1" s="1"/>
  <c r="U496" i="1"/>
  <c r="Q497" i="1"/>
  <c r="H497" i="1"/>
  <c r="V500" i="1"/>
  <c r="A498" i="1"/>
  <c r="R497" i="1" l="1"/>
  <c r="H498" i="1"/>
  <c r="Q498" i="1"/>
  <c r="A499" i="1"/>
  <c r="Q499" i="1" s="1"/>
  <c r="V501" i="1"/>
  <c r="H499" i="1" l="1"/>
  <c r="H500" i="1" s="1"/>
  <c r="R499" i="1"/>
  <c r="U499" i="1"/>
  <c r="R498" i="1"/>
  <c r="V502" i="1"/>
  <c r="A500" i="1"/>
  <c r="Q500" i="1" s="1"/>
  <c r="R500" i="1" l="1"/>
  <c r="S500" i="1" s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U503" i="1" s="1"/>
  <c r="V505" i="1"/>
  <c r="R503" i="1" l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s="1"/>
  <c r="R509" i="1" l="1"/>
  <c r="S509" i="1" s="1"/>
  <c r="U509" i="1"/>
  <c r="H510" i="1"/>
  <c r="AA509" i="1"/>
  <c r="A510" i="1"/>
  <c r="Q510" i="1" s="1"/>
  <c r="V512" i="1"/>
  <c r="R510" i="1" l="1"/>
  <c r="S510" i="1" s="1"/>
  <c r="U510" i="1"/>
  <c r="H511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U528" i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2" i="1" l="1"/>
  <c r="S532" i="1" s="1"/>
  <c r="U532" i="1"/>
  <c r="R533" i="1"/>
  <c r="U533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s="1"/>
  <c r="R535" i="1" l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U557" i="1"/>
  <c r="Q558" i="1"/>
  <c r="H558" i="1"/>
  <c r="V561" i="1"/>
  <c r="A559" i="1"/>
  <c r="R558" i="1" l="1"/>
  <c r="U558" i="1"/>
  <c r="H559" i="1"/>
  <c r="Q559" i="1"/>
  <c r="A560" i="1"/>
  <c r="Q560" i="1" s="1"/>
  <c r="V562" i="1"/>
  <c r="H560" i="1" l="1"/>
  <c r="R560" i="1"/>
  <c r="R559" i="1"/>
  <c r="A561" i="1"/>
  <c r="Q561" i="1" s="1"/>
  <c r="V563" i="1"/>
  <c r="R561" i="1" l="1"/>
  <c r="H561" i="1"/>
  <c r="V564" i="1"/>
  <c r="A562" i="1"/>
  <c r="Q562" i="1" s="1"/>
  <c r="R562" i="1" l="1"/>
  <c r="U562" i="1"/>
  <c r="H562" i="1"/>
  <c r="V565" i="1"/>
  <c r="A563" i="1"/>
  <c r="Q563" i="1" s="1"/>
  <c r="R563" i="1" l="1"/>
  <c r="S563" i="1" s="1"/>
  <c r="U563" i="1"/>
  <c r="H563" i="1"/>
  <c r="H564" i="1" s="1"/>
  <c r="AA563" i="1"/>
  <c r="A564" i="1"/>
  <c r="Q564" i="1" s="1"/>
  <c r="U564" i="1" s="1"/>
  <c r="V566" i="1"/>
  <c r="R564" i="1" l="1"/>
  <c r="V567" i="1"/>
  <c r="A565" i="1"/>
  <c r="Q565" i="1" s="1"/>
  <c r="R565" i="1" l="1"/>
  <c r="S565" i="1" s="1"/>
  <c r="U565" i="1"/>
  <c r="H565" i="1"/>
  <c r="H566" i="1" s="1"/>
  <c r="AA565" i="1"/>
  <c r="A566" i="1"/>
  <c r="Q566" i="1" s="1"/>
  <c r="V568" i="1"/>
  <c r="R566" i="1" l="1"/>
  <c r="S566" i="1" s="1"/>
  <c r="U566" i="1"/>
  <c r="H567" i="1"/>
  <c r="AA566" i="1"/>
  <c r="A567" i="1"/>
  <c r="Q567" i="1" s="1"/>
  <c r="V569" i="1"/>
  <c r="R567" i="1" l="1"/>
  <c r="S567" i="1" s="1"/>
  <c r="U567" i="1"/>
  <c r="H568" i="1"/>
  <c r="AA567" i="1"/>
  <c r="V570" i="1"/>
  <c r="A568" i="1"/>
  <c r="Q568" i="1" s="1"/>
  <c r="R568" i="1" l="1"/>
  <c r="S568" i="1" s="1"/>
  <c r="U568" i="1"/>
  <c r="H569" i="1"/>
  <c r="AA568" i="1"/>
  <c r="V571" i="1"/>
  <c r="A569" i="1"/>
  <c r="Q569" i="1" s="1"/>
  <c r="R569" i="1" l="1"/>
  <c r="S569" i="1" s="1"/>
  <c r="U569" i="1"/>
  <c r="H570" i="1"/>
  <c r="AA569" i="1"/>
  <c r="V572" i="1"/>
  <c r="A570" i="1"/>
  <c r="Q570" i="1" s="1"/>
  <c r="R570" i="1" l="1"/>
  <c r="S570" i="1" s="1"/>
  <c r="U570" i="1"/>
  <c r="H571" i="1"/>
  <c r="AA570" i="1"/>
  <c r="A571" i="1"/>
  <c r="Q571" i="1" s="1"/>
  <c r="V573" i="1"/>
  <c r="R571" i="1" l="1"/>
  <c r="S571" i="1" s="1"/>
  <c r="U571" i="1"/>
  <c r="H572" i="1"/>
  <c r="AA571" i="1"/>
  <c r="V574" i="1"/>
  <c r="A572" i="1"/>
  <c r="Q572" i="1" s="1"/>
  <c r="R572" i="1" l="1"/>
  <c r="S572" i="1" s="1"/>
  <c r="U572" i="1"/>
  <c r="H573" i="1"/>
  <c r="AA572" i="1"/>
  <c r="A573" i="1"/>
  <c r="Q573" i="1" s="1"/>
  <c r="U573" i="1" s="1"/>
  <c r="V575" i="1"/>
  <c r="R573" i="1" l="1"/>
  <c r="S573" i="1" s="1"/>
  <c r="H574" i="1"/>
  <c r="AA573" i="1"/>
  <c r="V576" i="1"/>
  <c r="A574" i="1"/>
  <c r="Q574" i="1" s="1"/>
  <c r="R574" i="1" l="1"/>
  <c r="S574" i="1" s="1"/>
  <c r="U574" i="1"/>
  <c r="H575" i="1"/>
  <c r="AA574" i="1"/>
  <c r="V577" i="1"/>
  <c r="A575" i="1"/>
  <c r="Q575" i="1" s="1"/>
  <c r="R575" i="1" l="1"/>
  <c r="S575" i="1" s="1"/>
  <c r="U575" i="1"/>
  <c r="H576" i="1"/>
  <c r="AA575" i="1"/>
  <c r="V578" i="1"/>
  <c r="A576" i="1"/>
  <c r="Q576" i="1" s="1"/>
  <c r="R576" i="1" l="1"/>
  <c r="S576" i="1" s="1"/>
  <c r="U576" i="1"/>
  <c r="H577" i="1"/>
  <c r="AA576" i="1"/>
  <c r="A577" i="1"/>
  <c r="Q577" i="1" s="1"/>
  <c r="V579" i="1"/>
  <c r="R577" i="1" l="1"/>
  <c r="S577" i="1" s="1"/>
  <c r="U577" i="1"/>
  <c r="H578" i="1"/>
  <c r="AA577" i="1"/>
  <c r="V580" i="1"/>
  <c r="A578" i="1"/>
  <c r="Q578" i="1" s="1"/>
  <c r="R578" i="1" l="1"/>
  <c r="S578" i="1" s="1"/>
  <c r="U578" i="1"/>
  <c r="H579" i="1"/>
  <c r="AA578" i="1"/>
  <c r="V581" i="1"/>
  <c r="A579" i="1"/>
  <c r="Q579" i="1" s="1"/>
  <c r="R579" i="1" l="1"/>
  <c r="S579" i="1" s="1"/>
  <c r="U579" i="1"/>
  <c r="H580" i="1"/>
  <c r="AA579" i="1"/>
  <c r="A580" i="1"/>
  <c r="Q580" i="1" s="1"/>
  <c r="V582" i="1"/>
  <c r="R580" i="1" l="1"/>
  <c r="S580" i="1" s="1"/>
  <c r="U580" i="1"/>
  <c r="H581" i="1"/>
  <c r="AA580" i="1"/>
  <c r="V583" i="1"/>
  <c r="A581" i="1"/>
  <c r="Q581" i="1" s="1"/>
  <c r="R581" i="1" l="1"/>
  <c r="S581" i="1" s="1"/>
  <c r="U581" i="1"/>
  <c r="H582" i="1"/>
  <c r="AA581" i="1"/>
  <c r="A582" i="1"/>
  <c r="Q582" i="1" s="1"/>
  <c r="V584" i="1"/>
  <c r="R582" i="1" l="1"/>
  <c r="S582" i="1" s="1"/>
  <c r="U582" i="1"/>
  <c r="H583" i="1"/>
  <c r="AA582" i="1"/>
  <c r="V585" i="1"/>
  <c r="A583" i="1"/>
  <c r="Q583" i="1" s="1"/>
  <c r="R583" i="1" l="1"/>
  <c r="S583" i="1" s="1"/>
  <c r="U583" i="1"/>
  <c r="H584" i="1"/>
  <c r="AA583" i="1"/>
  <c r="V586" i="1"/>
  <c r="A584" i="1"/>
  <c r="Q584" i="1" s="1"/>
  <c r="R584" i="1" l="1"/>
  <c r="S584" i="1" s="1"/>
  <c r="U584" i="1"/>
  <c r="H585" i="1"/>
  <c r="AA584" i="1"/>
  <c r="A585" i="1"/>
  <c r="Q585" i="1" s="1"/>
  <c r="V587" i="1"/>
  <c r="R585" i="1" l="1"/>
  <c r="S585" i="1" s="1"/>
  <c r="U585" i="1"/>
  <c r="H586" i="1"/>
  <c r="AA585" i="1"/>
  <c r="V588" i="1"/>
  <c r="A586" i="1"/>
  <c r="Q586" i="1" s="1"/>
  <c r="R586" i="1" l="1"/>
  <c r="S586" i="1" s="1"/>
  <c r="U586" i="1"/>
  <c r="A587" i="1"/>
  <c r="Q587" i="1" s="1"/>
  <c r="V589" i="1"/>
  <c r="R587" i="1" l="1"/>
  <c r="H587" i="1"/>
  <c r="A588" i="1"/>
  <c r="Q588" i="1" s="1"/>
  <c r="V590" i="1"/>
  <c r="R588" i="1" l="1"/>
  <c r="H588" i="1"/>
  <c r="A589" i="1"/>
  <c r="Q589" i="1" s="1"/>
  <c r="V591" i="1"/>
  <c r="H589" i="1" l="1"/>
  <c r="R589" i="1"/>
  <c r="S589" i="1" s="1"/>
  <c r="U589" i="1"/>
  <c r="V592" i="1"/>
  <c r="A590" i="1"/>
  <c r="H590" i="1" l="1"/>
  <c r="Q590" i="1"/>
  <c r="R590" i="1" s="1"/>
  <c r="A591" i="1"/>
  <c r="Q591" i="1" s="1"/>
  <c r="V593" i="1"/>
  <c r="R591" i="1" l="1"/>
  <c r="H591" i="1"/>
  <c r="V594" i="1"/>
  <c r="A592" i="1"/>
  <c r="Q592" i="1" s="1"/>
  <c r="U592" i="1" l="1"/>
  <c r="H592" i="1"/>
  <c r="H593" i="1" s="1"/>
  <c r="R592" i="1"/>
  <c r="A593" i="1"/>
  <c r="Q593" i="1" s="1"/>
  <c r="V595" i="1"/>
  <c r="R593" i="1" l="1"/>
  <c r="S593" i="1" s="1"/>
  <c r="U593" i="1"/>
  <c r="H594" i="1"/>
  <c r="A594" i="1"/>
  <c r="Q594" i="1" s="1"/>
  <c r="V596" i="1"/>
  <c r="R594" i="1" l="1"/>
  <c r="S594" i="1" s="1"/>
  <c r="U594" i="1"/>
  <c r="H595" i="1"/>
  <c r="AA594" i="1"/>
  <c r="V597" i="1"/>
  <c r="A595" i="1"/>
  <c r="Q595" i="1" s="1"/>
  <c r="R595" i="1" l="1"/>
  <c r="S595" i="1" s="1"/>
  <c r="U595" i="1"/>
  <c r="A596" i="1"/>
  <c r="Q596" i="1" s="1"/>
  <c r="V598" i="1"/>
  <c r="R596" i="1" l="1"/>
  <c r="S596" i="1" s="1"/>
  <c r="U596" i="1"/>
  <c r="H596" i="1"/>
  <c r="H597" i="1" s="1"/>
  <c r="AA596" i="1"/>
  <c r="A597" i="1"/>
  <c r="Q597" i="1" s="1"/>
  <c r="U597" i="1" s="1"/>
  <c r="V599" i="1"/>
  <c r="R597" i="1" l="1"/>
  <c r="A598" i="1"/>
  <c r="Q598" i="1" s="1"/>
  <c r="V600" i="1"/>
  <c r="R598" i="1" l="1"/>
  <c r="S598" i="1" s="1"/>
  <c r="U598" i="1"/>
  <c r="H598" i="1"/>
  <c r="H599" i="1" s="1"/>
  <c r="AA598" i="1"/>
  <c r="V601" i="1"/>
  <c r="A599" i="1"/>
  <c r="Q599" i="1" s="1"/>
  <c r="R599" i="1" l="1"/>
  <c r="S599" i="1" s="1"/>
  <c r="U599" i="1"/>
  <c r="H600" i="1"/>
  <c r="AA599" i="1"/>
  <c r="A600" i="1"/>
  <c r="Q600" i="1" s="1"/>
  <c r="V602" i="1"/>
  <c r="R600" i="1" l="1"/>
  <c r="S600" i="1" s="1"/>
  <c r="U600" i="1"/>
  <c r="H601" i="1"/>
  <c r="AA600" i="1"/>
  <c r="A601" i="1"/>
  <c r="Q601" i="1" s="1"/>
  <c r="V603" i="1"/>
  <c r="R601" i="1" l="1"/>
  <c r="S601" i="1" s="1"/>
  <c r="U601" i="1"/>
  <c r="H602" i="1"/>
  <c r="AA601" i="1"/>
  <c r="V604" i="1"/>
  <c r="A602" i="1"/>
  <c r="Q602" i="1" s="1"/>
  <c r="R602" i="1" l="1"/>
  <c r="S602" i="1" s="1"/>
  <c r="U602" i="1"/>
  <c r="H603" i="1"/>
  <c r="AA602" i="1"/>
  <c r="V605" i="1"/>
  <c r="A603" i="1"/>
  <c r="Q603" i="1" s="1"/>
  <c r="R603" i="1" l="1"/>
  <c r="S603" i="1" s="1"/>
  <c r="U603" i="1"/>
  <c r="H604" i="1"/>
  <c r="AA603" i="1"/>
  <c r="A604" i="1"/>
  <c r="Q604" i="1" s="1"/>
  <c r="V606" i="1"/>
  <c r="R604" i="1" l="1"/>
  <c r="S604" i="1" s="1"/>
  <c r="U604" i="1"/>
  <c r="H605" i="1"/>
  <c r="AA604" i="1"/>
  <c r="A605" i="1"/>
  <c r="Q605" i="1" s="1"/>
  <c r="V607" i="1"/>
  <c r="R605" i="1" l="1"/>
  <c r="S605" i="1" s="1"/>
  <c r="U605" i="1"/>
  <c r="H606" i="1"/>
  <c r="AA605" i="1"/>
  <c r="V608" i="1"/>
  <c r="A606" i="1"/>
  <c r="Q606" i="1" s="1"/>
  <c r="R606" i="1" l="1"/>
  <c r="S606" i="1" s="1"/>
  <c r="U606" i="1"/>
  <c r="H607" i="1"/>
  <c r="AA606" i="1"/>
  <c r="V609" i="1"/>
  <c r="A607" i="1"/>
  <c r="Q607" i="1" s="1"/>
  <c r="R607" i="1" l="1"/>
  <c r="S607" i="1" s="1"/>
  <c r="U607" i="1"/>
  <c r="H608" i="1"/>
  <c r="AA607" i="1"/>
  <c r="V610" i="1"/>
  <c r="A608" i="1"/>
  <c r="Q608" i="1" s="1"/>
  <c r="R608" i="1" l="1"/>
  <c r="S608" i="1" s="1"/>
  <c r="U608" i="1"/>
  <c r="H609" i="1"/>
  <c r="AA608" i="1"/>
  <c r="A609" i="1"/>
  <c r="Q609" i="1" s="1"/>
  <c r="V611" i="1"/>
  <c r="R609" i="1" l="1"/>
  <c r="S609" i="1" s="1"/>
  <c r="U609" i="1"/>
  <c r="H610" i="1"/>
  <c r="AA609" i="1"/>
  <c r="A610" i="1"/>
  <c r="Q610" i="1" s="1"/>
  <c r="V612" i="1"/>
  <c r="R610" i="1" l="1"/>
  <c r="S610" i="1" s="1"/>
  <c r="U610" i="1"/>
  <c r="H611" i="1"/>
  <c r="AA610" i="1"/>
  <c r="V613" i="1"/>
  <c r="A611" i="1"/>
  <c r="Q611" i="1" s="1"/>
  <c r="R611" i="1" l="1"/>
  <c r="S611" i="1" s="1"/>
  <c r="U611" i="1"/>
  <c r="H612" i="1"/>
  <c r="AA611" i="1"/>
  <c r="A612" i="1"/>
  <c r="Q612" i="1" s="1"/>
  <c r="V614" i="1"/>
  <c r="R612" i="1" l="1"/>
  <c r="S612" i="1" s="1"/>
  <c r="U612" i="1"/>
  <c r="H613" i="1"/>
  <c r="AA612" i="1"/>
  <c r="V615" i="1"/>
  <c r="A613" i="1"/>
  <c r="Q613" i="1" s="1"/>
  <c r="R613" i="1" l="1"/>
  <c r="S613" i="1" s="1"/>
  <c r="U613" i="1"/>
  <c r="H614" i="1"/>
  <c r="AA613" i="1"/>
  <c r="A614" i="1"/>
  <c r="Q614" i="1" s="1"/>
  <c r="V616" i="1"/>
  <c r="R614" i="1" l="1"/>
  <c r="S614" i="1" s="1"/>
  <c r="U614" i="1"/>
  <c r="V617" i="1"/>
  <c r="A615" i="1"/>
  <c r="Q615" i="1" s="1"/>
  <c r="R615" i="1" l="1"/>
  <c r="S615" i="1" s="1"/>
  <c r="U615" i="1"/>
  <c r="H615" i="1"/>
  <c r="H616" i="1" s="1"/>
  <c r="AA615" i="1"/>
  <c r="V618" i="1"/>
  <c r="A616" i="1"/>
  <c r="Q616" i="1" s="1"/>
  <c r="R616" i="1" l="1"/>
  <c r="S616" i="1" s="1"/>
  <c r="U616" i="1"/>
  <c r="H617" i="1"/>
  <c r="AA616" i="1"/>
  <c r="A617" i="1"/>
  <c r="Q617" i="1" s="1"/>
  <c r="V619" i="1"/>
  <c r="R617" i="1" l="1"/>
  <c r="S617" i="1" s="1"/>
  <c r="U617" i="1"/>
  <c r="H618" i="1"/>
  <c r="AA617" i="1"/>
  <c r="A618" i="1"/>
  <c r="V620" i="1"/>
  <c r="Q618" i="1" l="1"/>
  <c r="AA532" i="1"/>
  <c r="A619" i="1"/>
  <c r="Q619" i="1" s="1"/>
  <c r="V621" i="1"/>
  <c r="R619" i="1" l="1"/>
  <c r="S619" i="1" s="1"/>
  <c r="U619" i="1"/>
  <c r="R618" i="1"/>
  <c r="S618" i="1" s="1"/>
  <c r="U618" i="1"/>
  <c r="H619" i="1"/>
  <c r="H620" i="1" s="1"/>
  <c r="AA619" i="1"/>
  <c r="V622" i="1"/>
  <c r="A620" i="1"/>
  <c r="Q620" i="1" l="1"/>
  <c r="A621" i="1"/>
  <c r="Q621" i="1" s="1"/>
  <c r="V623" i="1"/>
  <c r="R621" i="1" l="1"/>
  <c r="H621" i="1"/>
  <c r="A622" i="1"/>
  <c r="Q622" i="1" s="1"/>
  <c r="V624" i="1"/>
  <c r="R622" i="1" l="1"/>
  <c r="U622" i="1"/>
  <c r="H622" i="1"/>
  <c r="A623" i="1"/>
  <c r="Q623" i="1" s="1"/>
  <c r="V625" i="1"/>
  <c r="R623" i="1" l="1"/>
  <c r="S623" i="1" s="1"/>
  <c r="U623" i="1"/>
  <c r="H623" i="1"/>
  <c r="A624" i="1"/>
  <c r="Q624" i="1" s="1"/>
  <c r="V626" i="1"/>
  <c r="R624" i="1" l="1"/>
  <c r="S624" i="1" s="1"/>
  <c r="U624" i="1"/>
  <c r="H624" i="1"/>
  <c r="H625" i="1" s="1"/>
  <c r="AA624" i="1"/>
  <c r="V627" i="1"/>
  <c r="A625" i="1"/>
  <c r="Q625" i="1" s="1"/>
  <c r="U625" i="1" s="1"/>
  <c r="R625" i="1" l="1"/>
  <c r="V628" i="1"/>
  <c r="A626" i="1"/>
  <c r="Q626" i="1" s="1"/>
  <c r="R626" i="1" l="1"/>
  <c r="S626" i="1" s="1"/>
  <c r="U626" i="1"/>
  <c r="H626" i="1"/>
  <c r="H627" i="1" s="1"/>
  <c r="AA626" i="1"/>
  <c r="A627" i="1"/>
  <c r="Q627" i="1" s="1"/>
  <c r="V629" i="1"/>
  <c r="R627" i="1" l="1"/>
  <c r="S627" i="1" s="1"/>
  <c r="U627" i="1"/>
  <c r="H628" i="1"/>
  <c r="AA627" i="1"/>
  <c r="V630" i="1"/>
  <c r="A628" i="1"/>
  <c r="Q628" i="1" s="1"/>
  <c r="R628" i="1" l="1"/>
  <c r="S628" i="1" s="1"/>
  <c r="U628" i="1"/>
  <c r="H629" i="1"/>
  <c r="AA628" i="1"/>
  <c r="A629" i="1"/>
  <c r="Q629" i="1" s="1"/>
  <c r="V631" i="1"/>
  <c r="R629" i="1" l="1"/>
  <c r="S629" i="1" s="1"/>
  <c r="U629" i="1"/>
  <c r="H630" i="1"/>
  <c r="AA629" i="1"/>
  <c r="V632" i="1"/>
  <c r="A630" i="1"/>
  <c r="Q630" i="1" s="1"/>
  <c r="R630" i="1" l="1"/>
  <c r="S630" i="1" s="1"/>
  <c r="U630" i="1"/>
  <c r="H631" i="1"/>
  <c r="AA630" i="1"/>
  <c r="A631" i="1"/>
  <c r="Q631" i="1" s="1"/>
  <c r="V633" i="1"/>
  <c r="R631" i="1" l="1"/>
  <c r="S631" i="1" s="1"/>
  <c r="U631" i="1"/>
  <c r="H632" i="1"/>
  <c r="AA631" i="1"/>
  <c r="V634" i="1"/>
  <c r="A632" i="1"/>
  <c r="Q632" i="1" s="1"/>
  <c r="R632" i="1" l="1"/>
  <c r="S632" i="1" s="1"/>
  <c r="U632" i="1"/>
  <c r="H633" i="1"/>
  <c r="AA632" i="1"/>
  <c r="A633" i="1"/>
  <c r="Q633" i="1" s="1"/>
  <c r="V635" i="1"/>
  <c r="R633" i="1" l="1"/>
  <c r="S633" i="1" s="1"/>
  <c r="U633" i="1"/>
  <c r="H634" i="1"/>
  <c r="AA633" i="1"/>
  <c r="A634" i="1"/>
  <c r="Q634" i="1" s="1"/>
  <c r="V636" i="1"/>
  <c r="R634" i="1" l="1"/>
  <c r="S634" i="1" s="1"/>
  <c r="U634" i="1"/>
  <c r="H635" i="1"/>
  <c r="AA634" i="1"/>
  <c r="A635" i="1"/>
  <c r="Q635" i="1" s="1"/>
  <c r="R635" i="1" l="1"/>
  <c r="S635" i="1" s="1"/>
  <c r="U635" i="1"/>
  <c r="H636" i="1"/>
  <c r="AA635" i="1"/>
  <c r="A636" i="1"/>
  <c r="V638" i="1"/>
  <c r="S636" i="1" l="1"/>
  <c r="A637" i="1"/>
  <c r="Q637" i="1" s="1"/>
  <c r="V639" i="1"/>
  <c r="H637" i="1" l="1"/>
  <c r="H638" i="1" s="1"/>
  <c r="R637" i="1"/>
  <c r="S637" i="1" s="1"/>
  <c r="U637" i="1"/>
  <c r="AA637" i="1"/>
  <c r="A638" i="1"/>
  <c r="Q638" i="1" s="1"/>
  <c r="V640" i="1"/>
  <c r="R638" i="1" l="1"/>
  <c r="S638" i="1" s="1"/>
  <c r="U638" i="1"/>
  <c r="H639" i="1"/>
  <c r="AA638" i="1"/>
  <c r="A639" i="1"/>
  <c r="Q639" i="1" s="1"/>
  <c r="V641" i="1"/>
  <c r="R639" i="1" l="1"/>
  <c r="S639" i="1" s="1"/>
  <c r="U639" i="1"/>
  <c r="H640" i="1"/>
  <c r="AA639" i="1"/>
  <c r="A640" i="1"/>
  <c r="Q640" i="1" s="1"/>
  <c r="V642" i="1"/>
  <c r="R640" i="1" l="1"/>
  <c r="S640" i="1" s="1"/>
  <c r="U640" i="1"/>
  <c r="H641" i="1"/>
  <c r="AA640" i="1"/>
  <c r="A641" i="1"/>
  <c r="Q641" i="1" s="1"/>
  <c r="V643" i="1"/>
  <c r="R641" i="1" l="1"/>
  <c r="S641" i="1" s="1"/>
  <c r="U641" i="1"/>
  <c r="H642" i="1"/>
  <c r="AA641" i="1"/>
  <c r="V644" i="1"/>
  <c r="A642" i="1"/>
  <c r="Q642" i="1" s="1"/>
  <c r="R642" i="1" l="1"/>
  <c r="S642" i="1" s="1"/>
  <c r="U642" i="1"/>
  <c r="H643" i="1"/>
  <c r="AA642" i="1"/>
  <c r="A643" i="1"/>
  <c r="Q643" i="1" s="1"/>
  <c r="V645" i="1"/>
  <c r="R643" i="1" l="1"/>
  <c r="S643" i="1" s="1"/>
  <c r="U643" i="1"/>
  <c r="H644" i="1"/>
  <c r="AA643" i="1"/>
  <c r="V646" i="1"/>
  <c r="A644" i="1"/>
  <c r="Q644" i="1" s="1"/>
  <c r="R644" i="1" l="1"/>
  <c r="S644" i="1" s="1"/>
  <c r="U644" i="1"/>
  <c r="H645" i="1"/>
  <c r="AA644" i="1"/>
  <c r="V647" i="1"/>
  <c r="A645" i="1"/>
  <c r="Q645" i="1" s="1"/>
  <c r="R645" i="1" l="1"/>
  <c r="S645" i="1" s="1"/>
  <c r="U645" i="1"/>
  <c r="H646" i="1"/>
  <c r="AA645" i="1"/>
  <c r="A646" i="1"/>
  <c r="Q646" i="1" s="1"/>
  <c r="V648" i="1"/>
  <c r="R646" i="1" l="1"/>
  <c r="S646" i="1" s="1"/>
  <c r="U646" i="1"/>
  <c r="V649" i="1"/>
  <c r="A647" i="1"/>
  <c r="Q647" i="1" s="1"/>
  <c r="R647" i="1" l="1"/>
  <c r="S647" i="1" s="1"/>
  <c r="U647" i="1"/>
  <c r="H647" i="1"/>
  <c r="H648" i="1" s="1"/>
  <c r="AA647" i="1"/>
  <c r="A648" i="1"/>
  <c r="V650" i="1"/>
  <c r="Q648" i="1" l="1"/>
  <c r="A649" i="1"/>
  <c r="V651" i="1"/>
  <c r="R648" i="1" l="1"/>
  <c r="Q649" i="1"/>
  <c r="H649" i="1"/>
  <c r="A650" i="1"/>
  <c r="Q650" i="1" s="1"/>
  <c r="V652" i="1"/>
  <c r="R650" i="1" l="1"/>
  <c r="S650" i="1" s="1"/>
  <c r="U650" i="1"/>
  <c r="R649" i="1"/>
  <c r="H650" i="1"/>
  <c r="H651" i="1" s="1"/>
  <c r="A651" i="1"/>
  <c r="V653" i="1"/>
  <c r="Q651" i="1" l="1"/>
  <c r="V654" i="1"/>
  <c r="A652" i="1"/>
  <c r="Q652" i="1" s="1"/>
  <c r="R652" i="1" s="1"/>
  <c r="H652" i="1" l="1"/>
  <c r="U651" i="1"/>
  <c r="R651" i="1"/>
  <c r="A653" i="1"/>
  <c r="Q653" i="1" s="1"/>
  <c r="V655" i="1"/>
  <c r="R653" i="1" l="1"/>
  <c r="U653" i="1"/>
  <c r="H653" i="1"/>
  <c r="V656" i="1"/>
  <c r="A654" i="1"/>
  <c r="Q654" i="1" s="1"/>
  <c r="R654" i="1" l="1"/>
  <c r="S654" i="1" s="1"/>
  <c r="U654" i="1"/>
  <c r="H654" i="1"/>
  <c r="H655" i="1" s="1"/>
  <c r="AA654" i="1"/>
  <c r="A655" i="1"/>
  <c r="Q655" i="1" s="1"/>
  <c r="U655" i="1" s="1"/>
  <c r="V657" i="1"/>
  <c r="R655" i="1" l="1"/>
  <c r="V658" i="1"/>
  <c r="A656" i="1"/>
  <c r="Q656" i="1" s="1"/>
  <c r="R656" i="1" l="1"/>
  <c r="S656" i="1" s="1"/>
  <c r="U656" i="1"/>
  <c r="H656" i="1"/>
  <c r="H657" i="1" s="1"/>
  <c r="AA656" i="1"/>
  <c r="A657" i="1"/>
  <c r="Q657" i="1" s="1"/>
  <c r="V659" i="1"/>
  <c r="R657" i="1" l="1"/>
  <c r="S657" i="1" s="1"/>
  <c r="U657" i="1"/>
  <c r="H658" i="1"/>
  <c r="AA657" i="1"/>
  <c r="A658" i="1"/>
  <c r="Q658" i="1" s="1"/>
  <c r="V660" i="1"/>
  <c r="R658" i="1" l="1"/>
  <c r="S658" i="1" s="1"/>
  <c r="U658" i="1"/>
  <c r="H659" i="1"/>
  <c r="AA658" i="1"/>
  <c r="V661" i="1"/>
  <c r="A659" i="1"/>
  <c r="Q659" i="1" s="1"/>
  <c r="R659" i="1" l="1"/>
  <c r="S659" i="1" s="1"/>
  <c r="U659" i="1"/>
  <c r="H660" i="1"/>
  <c r="AA659" i="1"/>
  <c r="A660" i="1"/>
  <c r="Q660" i="1" s="1"/>
  <c r="V662" i="1"/>
  <c r="R660" i="1" l="1"/>
  <c r="S660" i="1" s="1"/>
  <c r="U660" i="1"/>
  <c r="H661" i="1"/>
  <c r="AA660" i="1"/>
  <c r="V663" i="1"/>
  <c r="A661" i="1"/>
  <c r="Q661" i="1" s="1"/>
  <c r="R661" i="1" l="1"/>
  <c r="S661" i="1" s="1"/>
  <c r="U661" i="1"/>
  <c r="H662" i="1"/>
  <c r="AA661" i="1"/>
  <c r="A662" i="1"/>
  <c r="Q662" i="1" s="1"/>
  <c r="V664" i="1"/>
  <c r="R662" i="1" l="1"/>
  <c r="S662" i="1" s="1"/>
  <c r="U662" i="1"/>
  <c r="H663" i="1"/>
  <c r="AA662" i="1"/>
  <c r="V665" i="1"/>
  <c r="A663" i="1"/>
  <c r="Q663" i="1" s="1"/>
  <c r="R663" i="1" l="1"/>
  <c r="S663" i="1" s="1"/>
  <c r="U663" i="1"/>
  <c r="H664" i="1"/>
  <c r="AA663" i="1"/>
  <c r="V666" i="1"/>
  <c r="A664" i="1"/>
  <c r="Q664" i="1" s="1"/>
  <c r="R664" i="1" l="1"/>
  <c r="S664" i="1" s="1"/>
  <c r="U664" i="1"/>
  <c r="H665" i="1"/>
  <c r="AA664" i="1"/>
  <c r="A665" i="1"/>
  <c r="Q665" i="1" s="1"/>
  <c r="V667" i="1"/>
  <c r="R665" i="1" l="1"/>
  <c r="S665" i="1" s="1"/>
  <c r="U665" i="1"/>
  <c r="H666" i="1"/>
  <c r="AA665" i="1"/>
  <c r="V668" i="1"/>
  <c r="A666" i="1"/>
  <c r="Q666" i="1" s="1"/>
  <c r="R666" i="1" l="1"/>
  <c r="S666" i="1" s="1"/>
  <c r="U666" i="1"/>
  <c r="H667" i="1"/>
  <c r="AA666" i="1"/>
  <c r="V669" i="1"/>
  <c r="A667" i="1"/>
  <c r="Q667" i="1" s="1"/>
  <c r="R667" i="1" l="1"/>
  <c r="S667" i="1" s="1"/>
  <c r="U667" i="1"/>
  <c r="H668" i="1"/>
  <c r="AA667" i="1"/>
  <c r="V670" i="1"/>
  <c r="A668" i="1"/>
  <c r="Q668" i="1" s="1"/>
  <c r="R668" i="1" l="1"/>
  <c r="S668" i="1" s="1"/>
  <c r="U668" i="1"/>
  <c r="H669" i="1"/>
  <c r="AA668" i="1"/>
  <c r="A669" i="1"/>
  <c r="Q669" i="1" s="1"/>
  <c r="V671" i="1"/>
  <c r="R669" i="1" l="1"/>
  <c r="S669" i="1" s="1"/>
  <c r="U669" i="1"/>
  <c r="H670" i="1"/>
  <c r="AA669" i="1"/>
  <c r="V672" i="1"/>
  <c r="A670" i="1"/>
  <c r="Q670" i="1" s="1"/>
  <c r="R670" i="1" l="1"/>
  <c r="S670" i="1" s="1"/>
  <c r="U670" i="1"/>
  <c r="H671" i="1"/>
  <c r="AA670" i="1"/>
  <c r="A671" i="1"/>
  <c r="Q671" i="1" s="1"/>
  <c r="V673" i="1"/>
  <c r="R671" i="1" l="1"/>
  <c r="S671" i="1" s="1"/>
  <c r="U671" i="1"/>
  <c r="H672" i="1"/>
  <c r="AA671" i="1"/>
  <c r="V674" i="1"/>
  <c r="A672" i="1"/>
  <c r="Q672" i="1" s="1"/>
  <c r="R672" i="1" l="1"/>
  <c r="S672" i="1" s="1"/>
  <c r="U672" i="1"/>
  <c r="H673" i="1"/>
  <c r="AA672" i="1"/>
  <c r="A673" i="1"/>
  <c r="Q673" i="1" s="1"/>
  <c r="V675" i="1"/>
  <c r="R673" i="1" l="1"/>
  <c r="S673" i="1" s="1"/>
  <c r="U673" i="1"/>
  <c r="H674" i="1"/>
  <c r="AA673" i="1"/>
  <c r="V676" i="1"/>
  <c r="A674" i="1"/>
  <c r="Q674" i="1" s="1"/>
  <c r="R674" i="1" l="1"/>
  <c r="S674" i="1" s="1"/>
  <c r="U674" i="1"/>
  <c r="H675" i="1"/>
  <c r="AA674" i="1"/>
  <c r="V677" i="1"/>
  <c r="A675" i="1"/>
  <c r="Q675" i="1" s="1"/>
  <c r="R675" i="1" l="1"/>
  <c r="S675" i="1" s="1"/>
  <c r="U675" i="1"/>
  <c r="V678" i="1"/>
  <c r="A676" i="1"/>
  <c r="Q676" i="1" s="1"/>
  <c r="R676" i="1" l="1"/>
  <c r="S676" i="1" s="1"/>
  <c r="U676" i="1"/>
  <c r="H676" i="1"/>
  <c r="H677" i="1" s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H678" i="1"/>
  <c r="V681" i="1"/>
  <c r="A679" i="1"/>
  <c r="Q679" i="1" s="1"/>
  <c r="R679" i="1" l="1"/>
  <c r="H679" i="1"/>
  <c r="AB680" i="1"/>
  <c r="AC680" i="1"/>
  <c r="A680" i="1"/>
  <c r="Q680" i="1" s="1"/>
  <c r="V682" i="1"/>
  <c r="H680" i="1" l="1"/>
  <c r="R680" i="1"/>
  <c r="AC681" i="1"/>
  <c r="AB681" i="1"/>
  <c r="V683" i="1"/>
  <c r="A681" i="1"/>
  <c r="Q681" i="1" s="1"/>
  <c r="H681" i="1" l="1"/>
  <c r="R681" i="1"/>
  <c r="U681" i="1"/>
  <c r="AB682" i="1"/>
  <c r="AC682" i="1"/>
  <c r="V684" i="1"/>
  <c r="A682" i="1"/>
  <c r="H682" i="1" l="1"/>
  <c r="Q682" i="1"/>
  <c r="A683" i="1"/>
  <c r="Q683" i="1" s="1"/>
  <c r="V685" i="1"/>
  <c r="U683" i="1" l="1"/>
  <c r="R682" i="1"/>
  <c r="H683" i="1"/>
  <c r="H684" i="1" s="1"/>
  <c r="AB683" i="1"/>
  <c r="AB684" i="1" s="1"/>
  <c r="R683" i="1"/>
  <c r="AC683" i="1"/>
  <c r="AC684" i="1" s="1"/>
  <c r="V686" i="1"/>
  <c r="A684" i="1"/>
  <c r="Q684" i="1" s="1"/>
  <c r="U684" i="1" s="1"/>
  <c r="R684" i="1" l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S691" i="1" s="1"/>
  <c r="U691" i="1"/>
  <c r="H692" i="1"/>
  <c r="AC692" i="1"/>
  <c r="AB692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S693" i="1" s="1"/>
  <c r="U693" i="1"/>
  <c r="H694" i="1"/>
  <c r="AC694" i="1"/>
  <c r="AB694" i="1"/>
  <c r="AA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S701" i="1" s="1"/>
  <c r="U701" i="1"/>
  <c r="H702" i="1"/>
  <c r="AC702" i="1"/>
  <c r="AB702" i="1"/>
  <c r="AA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S705" i="1" s="1"/>
  <c r="U705" i="1"/>
  <c r="H706" i="1"/>
  <c r="AC706" i="1"/>
  <c r="AB706" i="1"/>
  <c r="AA705" i="1"/>
  <c r="A706" i="1"/>
  <c r="Q706" i="1" s="1"/>
  <c r="V708" i="1"/>
  <c r="R706" i="1" l="1"/>
  <c r="S706" i="1" s="1"/>
  <c r="U706" i="1"/>
  <c r="AB707" i="1"/>
  <c r="AC707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V713" i="1"/>
  <c r="AB711" i="1" l="1"/>
  <c r="AB712" i="1" s="1"/>
  <c r="H711" i="1"/>
  <c r="R711" i="1"/>
  <c r="R710" i="1"/>
  <c r="AC711" i="1"/>
  <c r="AC712" i="1" s="1"/>
  <c r="V714" i="1"/>
  <c r="A712" i="1"/>
  <c r="Q712" i="1" s="1"/>
  <c r="H712" i="1" l="1"/>
  <c r="R712" i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U717" i="1" s="1"/>
  <c r="V719" i="1"/>
  <c r="R717" i="1" l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S730" i="1" s="1"/>
  <c r="U730" i="1"/>
  <c r="H731" i="1"/>
  <c r="AB731" i="1"/>
  <c r="AC731" i="1"/>
  <c r="AA730" i="1"/>
  <c r="A731" i="1"/>
  <c r="Q731" i="1" s="1"/>
  <c r="V733" i="1"/>
  <c r="R731" i="1" l="1"/>
  <c r="S731" i="1" s="1"/>
  <c r="U731" i="1"/>
  <c r="H732" i="1"/>
  <c r="AC732" i="1"/>
  <c r="AB732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S735" i="1" s="1"/>
  <c r="U735" i="1"/>
  <c r="H736" i="1"/>
  <c r="AC736" i="1"/>
  <c r="AB736" i="1"/>
  <c r="AA735" i="1"/>
  <c r="V738" i="1"/>
  <c r="A736" i="1"/>
  <c r="Q736" i="1" s="1"/>
  <c r="R736" i="1" l="1"/>
  <c r="S736" i="1" s="1"/>
  <c r="U736" i="1"/>
  <c r="H737" i="1"/>
  <c r="AB737" i="1"/>
  <c r="AC737" i="1"/>
  <c r="AA650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S738" i="1" s="1"/>
  <c r="U738" i="1"/>
  <c r="H738" i="1"/>
  <c r="H739" i="1" s="1"/>
  <c r="AB739" i="1"/>
  <c r="AC739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H741" i="1"/>
  <c r="AB741" i="1"/>
  <c r="AC741" i="1"/>
  <c r="Q741" i="1"/>
  <c r="A742" i="1"/>
  <c r="V744" i="1"/>
  <c r="H742" i="1" l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s="1"/>
  <c r="R746" i="1" l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70" i="1" l="1"/>
  <c r="S770" i="1" s="1"/>
  <c r="U770" i="1"/>
  <c r="R769" i="1"/>
  <c r="U769" i="1"/>
  <c r="AB770" i="1"/>
  <c r="AB771" i="1" s="1"/>
  <c r="AC770" i="1"/>
  <c r="AC771" i="1" s="1"/>
  <c r="H770" i="1"/>
  <c r="H771" i="1" s="1"/>
  <c r="AA770" i="1"/>
  <c r="V773" i="1"/>
  <c r="A771" i="1"/>
  <c r="Q771" i="1" l="1"/>
  <c r="V774" i="1"/>
  <c r="A772" i="1"/>
  <c r="Q772" i="1" s="1"/>
  <c r="R772" i="1" s="1"/>
  <c r="H772" i="1" l="1"/>
  <c r="AB772" i="1"/>
  <c r="AB773" i="1" s="1"/>
  <c r="R771" i="1"/>
  <c r="AC772" i="1"/>
  <c r="AC773" i="1" s="1"/>
  <c r="A773" i="1"/>
  <c r="Q773" i="1" s="1"/>
  <c r="V775" i="1"/>
  <c r="R773" i="1" l="1"/>
  <c r="H773" i="1"/>
  <c r="AC774" i="1"/>
  <c r="AB774" i="1"/>
  <c r="V776" i="1"/>
  <c r="A774" i="1"/>
  <c r="H774" i="1" l="1"/>
  <c r="Q774" i="1"/>
  <c r="A775" i="1"/>
  <c r="Q775" i="1" s="1"/>
  <c r="V777" i="1"/>
  <c r="R775" i="1" l="1"/>
  <c r="S775" i="1" s="1"/>
  <c r="U775" i="1"/>
  <c r="R774" i="1"/>
  <c r="AB775" i="1"/>
  <c r="AB776" i="1" s="1"/>
  <c r="AC775" i="1"/>
  <c r="AC776" i="1" s="1"/>
  <c r="H775" i="1"/>
  <c r="H776" i="1" s="1"/>
  <c r="V778" i="1"/>
  <c r="A776" i="1"/>
  <c r="Q776" i="1" s="1"/>
  <c r="U776" i="1" s="1"/>
  <c r="R776" i="1" l="1"/>
  <c r="AB777" i="1"/>
  <c r="AC777" i="1"/>
  <c r="A777" i="1"/>
  <c r="Q777" i="1" s="1"/>
  <c r="V779" i="1"/>
  <c r="R777" i="1" l="1"/>
  <c r="S777" i="1" s="1"/>
  <c r="U777" i="1"/>
  <c r="H777" i="1"/>
  <c r="H778" i="1" s="1"/>
  <c r="AC778" i="1"/>
  <c r="AB778" i="1"/>
  <c r="AA777" i="1"/>
  <c r="A778" i="1"/>
  <c r="Q778" i="1" s="1"/>
  <c r="V780" i="1"/>
  <c r="R778" i="1" l="1"/>
  <c r="S778" i="1" s="1"/>
  <c r="U778" i="1"/>
  <c r="H779" i="1"/>
  <c r="AB779" i="1"/>
  <c r="AC779" i="1"/>
  <c r="AA778" i="1"/>
  <c r="A779" i="1"/>
  <c r="Q779" i="1" s="1"/>
  <c r="V781" i="1"/>
  <c r="R779" i="1" l="1"/>
  <c r="S779" i="1" s="1"/>
  <c r="U779" i="1"/>
  <c r="H780" i="1"/>
  <c r="AC780" i="1"/>
  <c r="AB780" i="1"/>
  <c r="AA779" i="1"/>
  <c r="A780" i="1"/>
  <c r="Q780" i="1" s="1"/>
  <c r="V782" i="1"/>
  <c r="R780" i="1" l="1"/>
  <c r="S780" i="1" s="1"/>
  <c r="U780" i="1"/>
  <c r="H781" i="1"/>
  <c r="AB781" i="1"/>
  <c r="AC781" i="1"/>
  <c r="AA780" i="1"/>
  <c r="A781" i="1"/>
  <c r="Q781" i="1" s="1"/>
  <c r="V783" i="1"/>
  <c r="R781" i="1" l="1"/>
  <c r="S781" i="1" s="1"/>
  <c r="U781" i="1"/>
  <c r="H782" i="1"/>
  <c r="AC782" i="1"/>
  <c r="AB782" i="1"/>
  <c r="AA781" i="1"/>
  <c r="V784" i="1"/>
  <c r="A782" i="1"/>
  <c r="Q782" i="1" s="1"/>
  <c r="R782" i="1" l="1"/>
  <c r="S782" i="1" s="1"/>
  <c r="U782" i="1"/>
  <c r="H783" i="1"/>
  <c r="AB783" i="1"/>
  <c r="AC783" i="1"/>
  <c r="AA782" i="1"/>
  <c r="V785" i="1"/>
  <c r="A783" i="1"/>
  <c r="Q783" i="1" s="1"/>
  <c r="R783" i="1" l="1"/>
  <c r="S783" i="1" s="1"/>
  <c r="U783" i="1"/>
  <c r="H784" i="1"/>
  <c r="AC784" i="1"/>
  <c r="AB784" i="1"/>
  <c r="AA783" i="1"/>
  <c r="A784" i="1"/>
  <c r="Q784" i="1" s="1"/>
  <c r="V786" i="1"/>
  <c r="R784" i="1" l="1"/>
  <c r="S784" i="1" s="1"/>
  <c r="U784" i="1"/>
  <c r="H785" i="1"/>
  <c r="AB785" i="1"/>
  <c r="AC785" i="1"/>
  <c r="AA784" i="1"/>
  <c r="A785" i="1"/>
  <c r="Q785" i="1" s="1"/>
  <c r="V787" i="1"/>
  <c r="R785" i="1" l="1"/>
  <c r="S785" i="1" s="1"/>
  <c r="U785" i="1"/>
  <c r="H786" i="1"/>
  <c r="AC786" i="1"/>
  <c r="AB786" i="1"/>
  <c r="AA785" i="1"/>
  <c r="V788" i="1"/>
  <c r="A786" i="1"/>
  <c r="Q786" i="1" s="1"/>
  <c r="R786" i="1" l="1"/>
  <c r="S786" i="1" s="1"/>
  <c r="U786" i="1"/>
  <c r="H787" i="1"/>
  <c r="AB787" i="1"/>
  <c r="AC787" i="1"/>
  <c r="AA786" i="1"/>
  <c r="A787" i="1"/>
  <c r="Q787" i="1" s="1"/>
  <c r="V789" i="1"/>
  <c r="R787" i="1" l="1"/>
  <c r="S787" i="1" s="1"/>
  <c r="U787" i="1"/>
  <c r="H788" i="1"/>
  <c r="AC788" i="1"/>
  <c r="AB788" i="1"/>
  <c r="AA787" i="1"/>
  <c r="V790" i="1"/>
  <c r="A788" i="1"/>
  <c r="Q788" i="1" s="1"/>
  <c r="R788" i="1" l="1"/>
  <c r="S788" i="1" s="1"/>
  <c r="U788" i="1"/>
  <c r="H789" i="1"/>
  <c r="AB789" i="1"/>
  <c r="AC789" i="1"/>
  <c r="AA788" i="1"/>
  <c r="A789" i="1"/>
  <c r="Q789" i="1" s="1"/>
  <c r="V791" i="1"/>
  <c r="R789" i="1" l="1"/>
  <c r="S789" i="1" s="1"/>
  <c r="U789" i="1"/>
  <c r="H790" i="1"/>
  <c r="AC790" i="1"/>
  <c r="AB790" i="1"/>
  <c r="AA789" i="1"/>
  <c r="V792" i="1"/>
  <c r="A790" i="1"/>
  <c r="Q790" i="1" s="1"/>
  <c r="R790" i="1" l="1"/>
  <c r="S790" i="1" s="1"/>
  <c r="U790" i="1"/>
  <c r="H791" i="1"/>
  <c r="AB791" i="1"/>
  <c r="AC791" i="1"/>
  <c r="AA790" i="1"/>
  <c r="V793" i="1"/>
  <c r="A791" i="1"/>
  <c r="Q791" i="1" s="1"/>
  <c r="R791" i="1" l="1"/>
  <c r="S791" i="1" s="1"/>
  <c r="U791" i="1"/>
  <c r="H792" i="1"/>
  <c r="AC792" i="1"/>
  <c r="AB792" i="1"/>
  <c r="AA791" i="1"/>
  <c r="A792" i="1"/>
  <c r="Q792" i="1" s="1"/>
  <c r="V794" i="1"/>
  <c r="R792" i="1" l="1"/>
  <c r="S792" i="1" s="1"/>
  <c r="U792" i="1"/>
  <c r="H793" i="1"/>
  <c r="AB793" i="1"/>
  <c r="AC793" i="1"/>
  <c r="AA792" i="1"/>
  <c r="V795" i="1"/>
  <c r="A793" i="1"/>
  <c r="Q793" i="1" s="1"/>
  <c r="R793" i="1" l="1"/>
  <c r="S793" i="1" s="1"/>
  <c r="U793" i="1"/>
  <c r="H794" i="1"/>
  <c r="AC794" i="1"/>
  <c r="AB794" i="1"/>
  <c r="AA793" i="1"/>
  <c r="V796" i="1"/>
  <c r="A794" i="1"/>
  <c r="Q794" i="1" s="1"/>
  <c r="R794" i="1" l="1"/>
  <c r="S794" i="1" s="1"/>
  <c r="U794" i="1"/>
  <c r="H795" i="1"/>
  <c r="AB795" i="1"/>
  <c r="AC795" i="1"/>
  <c r="AA794" i="1"/>
  <c r="V797" i="1"/>
  <c r="A795" i="1"/>
  <c r="Q795" i="1" s="1"/>
  <c r="R795" i="1" l="1"/>
  <c r="S795" i="1" s="1"/>
  <c r="U795" i="1"/>
  <c r="H796" i="1"/>
  <c r="AC796" i="1"/>
  <c r="AB796" i="1"/>
  <c r="AA795" i="1"/>
  <c r="A796" i="1"/>
  <c r="Q796" i="1" s="1"/>
  <c r="V798" i="1"/>
  <c r="R796" i="1" l="1"/>
  <c r="S796" i="1" s="1"/>
  <c r="U796" i="1"/>
  <c r="H797" i="1"/>
  <c r="AB797" i="1"/>
  <c r="AC797" i="1"/>
  <c r="AA796" i="1"/>
  <c r="V799" i="1"/>
  <c r="A797" i="1"/>
  <c r="Q797" i="1" s="1"/>
  <c r="R797" i="1" l="1"/>
  <c r="S797" i="1" s="1"/>
  <c r="U797" i="1"/>
  <c r="H798" i="1"/>
  <c r="AC798" i="1"/>
  <c r="AB798" i="1"/>
  <c r="AA797" i="1"/>
  <c r="A798" i="1"/>
  <c r="Q798" i="1" s="1"/>
  <c r="V800" i="1"/>
  <c r="R798" i="1" l="1"/>
  <c r="S798" i="1" s="1"/>
  <c r="U798" i="1"/>
  <c r="H799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H800" i="1"/>
  <c r="AB801" i="1"/>
  <c r="AC801" i="1"/>
  <c r="V803" i="1"/>
  <c r="A801" i="1"/>
  <c r="Q801" i="1" s="1"/>
  <c r="R801" i="1" l="1"/>
  <c r="S801" i="1" s="1"/>
  <c r="U801" i="1"/>
  <c r="H801" i="1"/>
  <c r="H802" i="1" s="1"/>
  <c r="AC802" i="1"/>
  <c r="AB802" i="1"/>
  <c r="AA801" i="1"/>
  <c r="V804" i="1"/>
  <c r="A802" i="1"/>
  <c r="Q802" i="1" l="1"/>
  <c r="A803" i="1"/>
  <c r="V805" i="1"/>
  <c r="H803" i="1" l="1"/>
  <c r="Q803" i="1"/>
  <c r="R802" i="1"/>
  <c r="AC803" i="1"/>
  <c r="AB803" i="1"/>
  <c r="V806" i="1"/>
  <c r="A804" i="1"/>
  <c r="R803" i="1" l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7" i="1" l="1"/>
  <c r="S807" i="1" s="1"/>
  <c r="U807" i="1"/>
  <c r="R806" i="1"/>
  <c r="S806" i="1" s="1"/>
  <c r="U806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s="1"/>
  <c r="R809" i="1" l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S831" i="1" s="1"/>
  <c r="U831" i="1"/>
  <c r="H832" i="1"/>
  <c r="AB832" i="1"/>
  <c r="AC832" i="1"/>
  <c r="Q832" i="1"/>
  <c r="U832" i="1" s="1"/>
  <c r="V835" i="1"/>
  <c r="A833" i="1"/>
  <c r="Q833" i="1" s="1"/>
  <c r="H833" i="1" l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U838" i="1" l="1"/>
  <c r="R839" i="1"/>
  <c r="S839" i="1" s="1"/>
  <c r="U839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H862" i="1"/>
  <c r="AB863" i="1"/>
  <c r="AC863" i="1"/>
  <c r="V865" i="1"/>
  <c r="A863" i="1"/>
  <c r="H863" i="1" l="1"/>
  <c r="Q863" i="1"/>
  <c r="R863" i="1" s="1"/>
  <c r="V866" i="1"/>
  <c r="A864" i="1"/>
  <c r="Q864" i="1" s="1"/>
  <c r="R864" i="1" l="1"/>
  <c r="H864" i="1"/>
  <c r="AB864" i="1"/>
  <c r="AB865" i="1" s="1"/>
  <c r="AC864" i="1"/>
  <c r="AC865" i="1" s="1"/>
  <c r="V867" i="1"/>
  <c r="A865" i="1"/>
  <c r="Q865" i="1" s="1"/>
  <c r="H865" i="1" l="1"/>
  <c r="R865" i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V873" i="1"/>
  <c r="A871" i="1"/>
  <c r="Q871" i="1" s="1"/>
  <c r="U871" i="1" s="1"/>
  <c r="U870" i="1" l="1"/>
  <c r="AC871" i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S892" i="1" s="1"/>
  <c r="U892" i="1"/>
  <c r="H892" i="1"/>
  <c r="H893" i="1" s="1"/>
  <c r="AB893" i="1"/>
  <c r="AC893" i="1"/>
  <c r="AA892" i="1"/>
  <c r="A893" i="1"/>
  <c r="V895" i="1"/>
  <c r="Q893" i="1" l="1"/>
  <c r="V896" i="1"/>
  <c r="A894" i="1"/>
  <c r="R893" i="1" l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U900" i="1" s="1"/>
  <c r="V902" i="1"/>
  <c r="R900" i="1" l="1"/>
  <c r="AC901" i="1"/>
  <c r="AB901" i="1"/>
  <c r="A901" i="1"/>
  <c r="Q901" i="1" s="1"/>
  <c r="U901" i="1" s="1"/>
  <c r="V903" i="1"/>
  <c r="H901" i="1" l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S916" i="1" s="1"/>
  <c r="U916" i="1"/>
  <c r="H917" i="1"/>
  <c r="AC917" i="1"/>
  <c r="AB917" i="1"/>
  <c r="AA916" i="1"/>
  <c r="V919" i="1"/>
  <c r="A917" i="1"/>
  <c r="Q917" i="1" s="1"/>
  <c r="R917" i="1" l="1"/>
  <c r="S917" i="1" s="1"/>
  <c r="U917" i="1"/>
  <c r="H918" i="1"/>
  <c r="AB918" i="1"/>
  <c r="AC918" i="1"/>
  <c r="AA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U923" i="1"/>
  <c r="H924" i="1"/>
  <c r="AB924" i="1"/>
  <c r="AC924" i="1"/>
  <c r="Q924" i="1"/>
  <c r="V927" i="1"/>
  <c r="A925" i="1"/>
  <c r="H925" i="1" l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U929" i="1" s="1"/>
  <c r="V931" i="1"/>
  <c r="R929" i="1" l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S934" i="1" s="1"/>
  <c r="U934" i="1"/>
  <c r="H935" i="1"/>
  <c r="AB935" i="1"/>
  <c r="AC935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S937" i="1" s="1"/>
  <c r="U937" i="1"/>
  <c r="H938" i="1"/>
  <c r="AC938" i="1"/>
  <c r="AB938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S939" i="1" s="1"/>
  <c r="U939" i="1"/>
  <c r="H940" i="1"/>
  <c r="AC940" i="1"/>
  <c r="AB940" i="1"/>
  <c r="AA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S941" i="1" s="1"/>
  <c r="U941" i="1"/>
  <c r="H942" i="1"/>
  <c r="AC942" i="1"/>
  <c r="AB942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S944" i="1" s="1"/>
  <c r="U944" i="1"/>
  <c r="H945" i="1"/>
  <c r="AB945" i="1"/>
  <c r="AC945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S947" i="1" s="1"/>
  <c r="U947" i="1"/>
  <c r="H948" i="1"/>
  <c r="AC948" i="1"/>
  <c r="AB948" i="1"/>
  <c r="AA947" i="1"/>
  <c r="V950" i="1"/>
  <c r="A948" i="1"/>
  <c r="Q948" i="1" s="1"/>
  <c r="R948" i="1" l="1"/>
  <c r="S948" i="1" s="1"/>
  <c r="U948" i="1"/>
  <c r="H949" i="1"/>
  <c r="AB949" i="1"/>
  <c r="AC949" i="1"/>
  <c r="AA948" i="1"/>
  <c r="A949" i="1"/>
  <c r="Q949" i="1" s="1"/>
  <c r="V951" i="1"/>
  <c r="R949" i="1" l="1"/>
  <c r="S949" i="1" s="1"/>
  <c r="U949" i="1"/>
  <c r="H950" i="1"/>
  <c r="AC950" i="1"/>
  <c r="AB950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S951" i="1" s="1"/>
  <c r="U951" i="1"/>
  <c r="AC952" i="1"/>
  <c r="AB952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H953" i="1" l="1"/>
  <c r="AC954" i="1"/>
  <c r="AB954" i="1"/>
  <c r="A954" i="1"/>
  <c r="Q954" i="1" s="1"/>
  <c r="V956" i="1"/>
  <c r="R954" i="1" l="1"/>
  <c r="AB955" i="1"/>
  <c r="AC955" i="1"/>
  <c r="A955" i="1"/>
  <c r="V957" i="1"/>
  <c r="Q955" i="1" l="1"/>
  <c r="A956" i="1"/>
  <c r="V958" i="1"/>
  <c r="R955" i="1" l="1"/>
  <c r="Q956" i="1"/>
  <c r="AB956" i="1"/>
  <c r="AC956" i="1"/>
  <c r="A957" i="1"/>
  <c r="Q957" i="1" s="1"/>
  <c r="V959" i="1"/>
  <c r="R957" i="1" l="1"/>
  <c r="S957" i="1" s="1"/>
  <c r="U957" i="1"/>
  <c r="AB957" i="1"/>
  <c r="AB958" i="1" s="1"/>
  <c r="AC957" i="1"/>
  <c r="AC958" i="1" s="1"/>
  <c r="R956" i="1"/>
  <c r="V960" i="1"/>
  <c r="A958" i="1"/>
  <c r="Q958" i="1" s="1"/>
  <c r="R958" i="1" l="1"/>
  <c r="S958" i="1" s="1"/>
  <c r="U958" i="1"/>
  <c r="AB959" i="1"/>
  <c r="AC959" i="1"/>
  <c r="AA958" i="1"/>
  <c r="A959" i="1"/>
  <c r="Q959" i="1" s="1"/>
  <c r="V961" i="1"/>
  <c r="R959" i="1" l="1"/>
  <c r="S959" i="1" s="1"/>
  <c r="U959" i="1"/>
  <c r="AC960" i="1"/>
  <c r="AB960" i="1"/>
  <c r="V962" i="1"/>
  <c r="A960" i="1"/>
  <c r="Q960" i="1" s="1"/>
  <c r="R960" i="1" l="1"/>
  <c r="S960" i="1" s="1"/>
  <c r="U960" i="1"/>
  <c r="AB961" i="1"/>
  <c r="AC961" i="1"/>
  <c r="V963" i="1"/>
  <c r="A961" i="1"/>
  <c r="Q961" i="1" s="1"/>
  <c r="R961" i="1" l="1"/>
  <c r="S961" i="1" s="1"/>
  <c r="U961" i="1"/>
  <c r="AC962" i="1"/>
  <c r="AB962" i="1"/>
  <c r="AA961" i="1"/>
  <c r="A962" i="1"/>
  <c r="Q962" i="1" s="1"/>
  <c r="U962" i="1" s="1"/>
  <c r="V964" i="1"/>
  <c r="R962" i="1" l="1"/>
  <c r="AB963" i="1"/>
  <c r="AC963" i="1"/>
  <c r="V965" i="1"/>
  <c r="A963" i="1"/>
  <c r="Q963" i="1" s="1"/>
  <c r="R963" i="1" l="1"/>
  <c r="S963" i="1" s="1"/>
  <c r="U963" i="1"/>
  <c r="AC964" i="1"/>
  <c r="AB964" i="1"/>
  <c r="AA963" i="1"/>
  <c r="V966" i="1"/>
  <c r="A964" i="1"/>
  <c r="Q964" i="1" s="1"/>
  <c r="R964" i="1" l="1"/>
  <c r="S964" i="1" s="1"/>
  <c r="U964" i="1"/>
  <c r="AB965" i="1"/>
  <c r="AC965" i="1"/>
  <c r="AA964" i="1"/>
  <c r="V967" i="1"/>
  <c r="A965" i="1"/>
  <c r="Q965" i="1" s="1"/>
  <c r="U965" i="1" s="1"/>
  <c r="R965" i="1" l="1"/>
  <c r="S965" i="1" s="1"/>
  <c r="AC966" i="1"/>
  <c r="AB966" i="1"/>
  <c r="AA965" i="1"/>
  <c r="V968" i="1"/>
  <c r="A966" i="1"/>
  <c r="R966" i="1" l="1"/>
  <c r="AB967" i="1"/>
  <c r="AC967" i="1"/>
  <c r="A967" i="1"/>
  <c r="Q967" i="1" s="1"/>
  <c r="V969" i="1"/>
  <c r="R967" i="1" l="1"/>
  <c r="S967" i="1" s="1"/>
  <c r="U967" i="1"/>
  <c r="AC968" i="1"/>
  <c r="AB968" i="1"/>
  <c r="AA967" i="1"/>
  <c r="V970" i="1"/>
  <c r="A968" i="1"/>
  <c r="Q968" i="1" s="1"/>
  <c r="R968" i="1" l="1"/>
  <c r="S968" i="1" s="1"/>
  <c r="U968" i="1"/>
  <c r="AB969" i="1"/>
  <c r="AC969" i="1"/>
  <c r="AA968" i="1"/>
  <c r="A969" i="1"/>
  <c r="Q969" i="1" s="1"/>
  <c r="V971" i="1"/>
  <c r="R969" i="1" l="1"/>
  <c r="S969" i="1" s="1"/>
  <c r="U969" i="1"/>
  <c r="AC970" i="1"/>
  <c r="AB970" i="1"/>
  <c r="AA969" i="1"/>
  <c r="A970" i="1"/>
  <c r="Q970" i="1" s="1"/>
  <c r="V972" i="1"/>
  <c r="R970" i="1" l="1"/>
  <c r="S970" i="1" s="1"/>
  <c r="U970" i="1"/>
  <c r="AB971" i="1"/>
  <c r="AC971" i="1"/>
  <c r="AA970" i="1"/>
  <c r="V973" i="1"/>
  <c r="A971" i="1"/>
  <c r="Q971" i="1" s="1"/>
  <c r="R971" i="1" l="1"/>
  <c r="S971" i="1" s="1"/>
  <c r="U971" i="1"/>
  <c r="AC972" i="1"/>
  <c r="AB972" i="1"/>
  <c r="AA971" i="1"/>
  <c r="V974" i="1"/>
  <c r="A972" i="1"/>
  <c r="Q972" i="1" s="1"/>
  <c r="R972" i="1" l="1"/>
  <c r="S972" i="1" s="1"/>
  <c r="U972" i="1"/>
  <c r="AB973" i="1"/>
  <c r="AC973" i="1"/>
  <c r="AA972" i="1"/>
  <c r="V975" i="1"/>
  <c r="A973" i="1"/>
  <c r="Q973" i="1" s="1"/>
  <c r="R973" i="1" l="1"/>
  <c r="S973" i="1" s="1"/>
  <c r="U973" i="1"/>
  <c r="AC974" i="1"/>
  <c r="AB974" i="1"/>
  <c r="AA973" i="1"/>
  <c r="V976" i="1"/>
  <c r="A974" i="1"/>
  <c r="Q974" i="1" s="1"/>
  <c r="R974" i="1" l="1"/>
  <c r="S974" i="1" s="1"/>
  <c r="U974" i="1"/>
  <c r="AB975" i="1"/>
  <c r="AC975" i="1"/>
  <c r="AA974" i="1"/>
  <c r="A975" i="1"/>
  <c r="Q975" i="1" s="1"/>
  <c r="V977" i="1"/>
  <c r="R975" i="1" l="1"/>
  <c r="S975" i="1" s="1"/>
  <c r="U975" i="1"/>
  <c r="AC976" i="1"/>
  <c r="AB976" i="1"/>
  <c r="AA975" i="1"/>
  <c r="V978" i="1"/>
  <c r="A976" i="1"/>
  <c r="Q976" i="1" s="1"/>
  <c r="R976" i="1" l="1"/>
  <c r="S976" i="1" s="1"/>
  <c r="U976" i="1"/>
  <c r="AB977" i="1"/>
  <c r="AC977" i="1"/>
  <c r="AA976" i="1"/>
  <c r="V979" i="1"/>
  <c r="A977" i="1"/>
  <c r="Q977" i="1" s="1"/>
  <c r="R977" i="1" l="1"/>
  <c r="S977" i="1" s="1"/>
  <c r="U977" i="1"/>
  <c r="AC978" i="1"/>
  <c r="AB978" i="1"/>
  <c r="AA977" i="1"/>
  <c r="A978" i="1"/>
  <c r="Q978" i="1" s="1"/>
  <c r="V980" i="1"/>
  <c r="R978" i="1" l="1"/>
  <c r="S978" i="1" s="1"/>
  <c r="U978" i="1"/>
  <c r="AB979" i="1"/>
  <c r="AC979" i="1"/>
  <c r="AA978" i="1"/>
  <c r="A979" i="1"/>
  <c r="Q979" i="1" s="1"/>
  <c r="V981" i="1"/>
  <c r="R979" i="1" l="1"/>
  <c r="S979" i="1" s="1"/>
  <c r="U979" i="1"/>
  <c r="AC980" i="1"/>
  <c r="AB980" i="1"/>
  <c r="V982" i="1"/>
  <c r="A980" i="1"/>
  <c r="Q980" i="1" s="1"/>
  <c r="R980" i="1" l="1"/>
  <c r="S980" i="1" s="1"/>
  <c r="U980" i="1"/>
  <c r="AB981" i="1"/>
  <c r="AC981" i="1"/>
  <c r="AA980" i="1"/>
  <c r="V983" i="1"/>
  <c r="A981" i="1"/>
  <c r="Q981" i="1" s="1"/>
  <c r="R981" i="1" l="1"/>
  <c r="S981" i="1" s="1"/>
  <c r="U981" i="1"/>
  <c r="AC982" i="1"/>
  <c r="AB982" i="1"/>
  <c r="AA981" i="1"/>
  <c r="A982" i="1"/>
  <c r="Q982" i="1" s="1"/>
  <c r="V984" i="1"/>
  <c r="R982" i="1" l="1"/>
  <c r="S982" i="1" s="1"/>
  <c r="U982" i="1"/>
  <c r="AB983" i="1"/>
  <c r="AC983" i="1"/>
  <c r="AA896" i="1"/>
  <c r="AA982" i="1"/>
  <c r="V985" i="1"/>
  <c r="A983" i="1"/>
  <c r="Q983" i="1" l="1"/>
  <c r="A984" i="1"/>
  <c r="Q984" i="1" s="1"/>
  <c r="V986" i="1"/>
  <c r="R984" i="1" l="1"/>
  <c r="R983" i="1"/>
  <c r="S983" i="1" s="1"/>
  <c r="U983" i="1"/>
  <c r="AB984" i="1"/>
  <c r="AB985" i="1" s="1"/>
  <c r="AC984" i="1"/>
  <c r="AC985" i="1" s="1"/>
  <c r="V987" i="1"/>
  <c r="A985" i="1"/>
  <c r="H985" i="1" s="1"/>
  <c r="Q985" i="1" l="1"/>
  <c r="A986" i="1"/>
  <c r="Q986" i="1" s="1"/>
  <c r="V988" i="1"/>
  <c r="R986" i="1" l="1"/>
  <c r="H986" i="1"/>
  <c r="R985" i="1"/>
  <c r="AB986" i="1"/>
  <c r="AB987" i="1" s="1"/>
  <c r="AC986" i="1"/>
  <c r="AC987" i="1" s="1"/>
  <c r="A987" i="1"/>
  <c r="Q987" i="1" s="1"/>
  <c r="V989" i="1"/>
  <c r="R987" i="1" l="1"/>
  <c r="S987" i="1" s="1"/>
  <c r="U987" i="1"/>
  <c r="H987" i="1"/>
  <c r="H988" i="1" s="1"/>
  <c r="AC988" i="1"/>
  <c r="AB988" i="1"/>
  <c r="AA987" i="1"/>
  <c r="A988" i="1"/>
  <c r="Q988" i="1" s="1"/>
  <c r="R988" i="1" s="1"/>
  <c r="V990" i="1"/>
  <c r="AB989" i="1" l="1"/>
  <c r="AC989" i="1"/>
  <c r="V991" i="1"/>
  <c r="A989" i="1"/>
  <c r="Q989" i="1" s="1"/>
  <c r="R989" i="1" l="1"/>
  <c r="S989" i="1" s="1"/>
  <c r="U989" i="1"/>
  <c r="H989" i="1"/>
  <c r="H990" i="1" s="1"/>
  <c r="AC990" i="1"/>
  <c r="AB990" i="1"/>
  <c r="A990" i="1"/>
  <c r="Q990" i="1" s="1"/>
  <c r="V992" i="1"/>
  <c r="U990" i="1" l="1"/>
  <c r="R990" i="1"/>
  <c r="AB991" i="1"/>
  <c r="AC991" i="1"/>
  <c r="V993" i="1"/>
  <c r="A991" i="1"/>
  <c r="Q991" i="1" s="1"/>
  <c r="U991" i="1" s="1"/>
  <c r="H991" i="1" l="1"/>
  <c r="H992" i="1" s="1"/>
  <c r="R991" i="1"/>
  <c r="S991" i="1" s="1"/>
  <c r="AC992" i="1"/>
  <c r="AB992" i="1"/>
  <c r="AA991" i="1"/>
  <c r="A992" i="1"/>
  <c r="Q992" i="1" s="1"/>
  <c r="V994" i="1"/>
  <c r="R992" i="1" l="1"/>
  <c r="S992" i="1" s="1"/>
  <c r="U992" i="1"/>
  <c r="H993" i="1"/>
  <c r="AB993" i="1"/>
  <c r="AC993" i="1"/>
  <c r="AA992" i="1"/>
  <c r="V995" i="1"/>
  <c r="A993" i="1"/>
  <c r="Q993" i="1" s="1"/>
  <c r="R993" i="1" l="1"/>
  <c r="S993" i="1" s="1"/>
  <c r="U993" i="1"/>
  <c r="H994" i="1"/>
  <c r="AC994" i="1"/>
  <c r="AB994" i="1"/>
  <c r="AA993" i="1"/>
  <c r="A994" i="1"/>
  <c r="Q994" i="1" s="1"/>
  <c r="V996" i="1"/>
  <c r="R994" i="1" l="1"/>
  <c r="S994" i="1" s="1"/>
  <c r="U994" i="1"/>
  <c r="H995" i="1"/>
  <c r="AB995" i="1"/>
  <c r="AC995" i="1"/>
  <c r="AA994" i="1"/>
  <c r="V997" i="1"/>
  <c r="A995" i="1"/>
  <c r="Q995" i="1" s="1"/>
  <c r="R995" i="1" l="1"/>
  <c r="S995" i="1" s="1"/>
  <c r="U995" i="1"/>
  <c r="H996" i="1"/>
  <c r="AC996" i="1"/>
  <c r="AB996" i="1"/>
  <c r="AA995" i="1"/>
  <c r="A996" i="1"/>
  <c r="Q996" i="1" s="1"/>
  <c r="V998" i="1"/>
  <c r="R996" i="1" l="1"/>
  <c r="S996" i="1" s="1"/>
  <c r="U996" i="1"/>
  <c r="H997" i="1"/>
  <c r="AB997" i="1"/>
  <c r="AC997" i="1"/>
  <c r="AA996" i="1"/>
  <c r="V999" i="1"/>
  <c r="A997" i="1"/>
  <c r="Q997" i="1" s="1"/>
  <c r="R997" i="1" l="1"/>
  <c r="S997" i="1" s="1"/>
  <c r="U997" i="1"/>
  <c r="H998" i="1"/>
  <c r="AC998" i="1"/>
  <c r="AB998" i="1"/>
  <c r="AA997" i="1"/>
  <c r="V1000" i="1"/>
  <c r="A998" i="1"/>
  <c r="Q998" i="1" s="1"/>
  <c r="R998" i="1" l="1"/>
  <c r="S998" i="1" s="1"/>
  <c r="U998" i="1"/>
  <c r="H999" i="1"/>
  <c r="AB999" i="1"/>
  <c r="AC999" i="1"/>
  <c r="AA998" i="1"/>
  <c r="A999" i="1"/>
  <c r="V1001" i="1"/>
  <c r="Q999" i="1" l="1"/>
  <c r="A1000" i="1"/>
  <c r="Q1000" i="1" s="1"/>
  <c r="V1002" i="1"/>
  <c r="R1000" i="1" l="1"/>
  <c r="S1000" i="1" s="1"/>
  <c r="U1000" i="1"/>
  <c r="R999" i="1"/>
  <c r="S999" i="1" s="1"/>
  <c r="U999" i="1"/>
  <c r="AB1000" i="1"/>
  <c r="AB1001" i="1" s="1"/>
  <c r="AC1000" i="1"/>
  <c r="AC1001" i="1" s="1"/>
  <c r="H1000" i="1"/>
  <c r="H1001" i="1" s="1"/>
  <c r="AA999" i="1"/>
  <c r="AA1000" i="1"/>
  <c r="V1003" i="1"/>
  <c r="A1001" i="1"/>
  <c r="Q1001" i="1" s="1"/>
  <c r="R1001" i="1" l="1"/>
  <c r="S1001" i="1" s="1"/>
  <c r="U1001" i="1"/>
  <c r="H1002" i="1"/>
  <c r="AC1002" i="1"/>
  <c r="AB1002" i="1"/>
  <c r="AA1001" i="1"/>
  <c r="V1004" i="1"/>
  <c r="A1002" i="1"/>
  <c r="Q1002" i="1" s="1"/>
  <c r="R1002" i="1" l="1"/>
  <c r="S1002" i="1" s="1"/>
  <c r="U1002" i="1"/>
  <c r="H1003" i="1"/>
  <c r="AB1003" i="1"/>
  <c r="AC1003" i="1"/>
  <c r="AA1002" i="1"/>
  <c r="A1003" i="1"/>
  <c r="Q1003" i="1" s="1"/>
  <c r="V1005" i="1"/>
  <c r="R1003" i="1" l="1"/>
  <c r="S1003" i="1" s="1"/>
  <c r="U1003" i="1"/>
  <c r="H1004" i="1"/>
  <c r="AC1004" i="1"/>
  <c r="AB1004" i="1"/>
  <c r="AA1003" i="1"/>
  <c r="A1004" i="1"/>
  <c r="Q1004" i="1" s="1"/>
  <c r="V1006" i="1"/>
  <c r="R1004" i="1" l="1"/>
  <c r="S1004" i="1" s="1"/>
  <c r="U1004" i="1"/>
  <c r="H1005" i="1"/>
  <c r="AB1005" i="1"/>
  <c r="AC1005" i="1"/>
  <c r="AA1004" i="1"/>
  <c r="A1005" i="1"/>
  <c r="Q1005" i="1" s="1"/>
  <c r="V1007" i="1"/>
  <c r="R1005" i="1" l="1"/>
  <c r="S1005" i="1" s="1"/>
  <c r="U1005" i="1"/>
  <c r="H1006" i="1"/>
  <c r="AC1006" i="1"/>
  <c r="AB1006" i="1"/>
  <c r="AA1005" i="1"/>
  <c r="A1006" i="1"/>
  <c r="V1008" i="1"/>
  <c r="Q1006" i="1" l="1"/>
  <c r="R1006" i="1" s="1"/>
  <c r="S1006" i="1" s="1"/>
  <c r="A1007" i="1"/>
  <c r="Q1007" i="1" s="1"/>
  <c r="V1009" i="1"/>
  <c r="AA1006" i="1" l="1"/>
  <c r="AC1007" i="1"/>
  <c r="AC1008" i="1" s="1"/>
  <c r="AB1007" i="1"/>
  <c r="AB1008" i="1" s="1"/>
  <c r="H1007" i="1"/>
  <c r="U1006" i="1"/>
  <c r="R1007" i="1"/>
  <c r="S1007" i="1" s="1"/>
  <c r="U1007" i="1"/>
  <c r="H1008" i="1"/>
  <c r="AA1007" i="1"/>
  <c r="A1008" i="1"/>
  <c r="V1010" i="1"/>
  <c r="Q1008" i="1" l="1"/>
  <c r="V1011" i="1"/>
  <c r="A1009" i="1"/>
  <c r="Q1009" i="1" s="1"/>
  <c r="R1008" i="1" l="1"/>
  <c r="S1008" i="1" s="1"/>
  <c r="U1008" i="1"/>
  <c r="R1009" i="1"/>
  <c r="S1009" i="1" s="1"/>
  <c r="U1009" i="1"/>
  <c r="AB1009" i="1"/>
  <c r="AB1010" i="1" s="1"/>
  <c r="AA1008" i="1"/>
  <c r="AC1009" i="1"/>
  <c r="AC1010" i="1" s="1"/>
  <c r="H1009" i="1"/>
  <c r="H1010" i="1" s="1"/>
  <c r="AA1009" i="1"/>
  <c r="A1010" i="1"/>
  <c r="Q1010" i="1" s="1"/>
  <c r="V1012" i="1"/>
  <c r="R1010" i="1" l="1"/>
  <c r="S1010" i="1" s="1"/>
  <c r="U1010" i="1"/>
  <c r="AB1011" i="1"/>
  <c r="AC1011" i="1"/>
  <c r="V1013" i="1"/>
  <c r="A1011" i="1"/>
  <c r="Q1011" i="1" s="1"/>
  <c r="R1011" i="1" l="1"/>
  <c r="S1011" i="1" s="1"/>
  <c r="U1011" i="1"/>
  <c r="H1011" i="1"/>
  <c r="H1012" i="1" s="1"/>
  <c r="AC1012" i="1"/>
  <c r="AB1012" i="1"/>
  <c r="AA1011" i="1"/>
  <c r="V1014" i="1"/>
  <c r="A1012" i="1"/>
  <c r="Q1012" i="1" l="1"/>
  <c r="A1013" i="1"/>
  <c r="V1015" i="1"/>
  <c r="R1012" i="1" l="1"/>
  <c r="S1012" i="1" s="1"/>
  <c r="U1012" i="1"/>
  <c r="Q1013" i="1"/>
  <c r="AC1013" i="1"/>
  <c r="AB1013" i="1"/>
  <c r="H1013" i="1"/>
  <c r="V1016" i="1"/>
  <c r="A1014" i="1"/>
  <c r="R1013" i="1" l="1"/>
  <c r="U1013" i="1"/>
  <c r="H1014" i="1"/>
  <c r="AC1014" i="1"/>
  <c r="AB1014" i="1"/>
  <c r="Q1014" i="1"/>
  <c r="V1017" i="1"/>
  <c r="A1015" i="1"/>
  <c r="Q1015" i="1" s="1"/>
  <c r="R1015" i="1" l="1"/>
  <c r="R1014" i="1"/>
  <c r="AC1015" i="1"/>
  <c r="AC1016" i="1" s="1"/>
  <c r="AB1015" i="1"/>
  <c r="AB1016" i="1" s="1"/>
  <c r="H1015" i="1"/>
  <c r="V1018" i="1"/>
  <c r="A1016" i="1"/>
  <c r="H1016" i="1" l="1"/>
  <c r="Q1016" i="1"/>
  <c r="A1017" i="1"/>
  <c r="Q1017" i="1" s="1"/>
  <c r="V1019" i="1"/>
  <c r="R1017" i="1" l="1"/>
  <c r="H1017" i="1"/>
  <c r="U1016" i="1"/>
  <c r="AC1017" i="1"/>
  <c r="AC1018" i="1" s="1"/>
  <c r="AB1017" i="1"/>
  <c r="AB1018" i="1" s="1"/>
  <c r="R1016" i="1"/>
  <c r="V1020" i="1"/>
  <c r="A1018" i="1"/>
  <c r="Q1018" i="1" s="1"/>
  <c r="R1018" i="1" l="1"/>
  <c r="S1018" i="1" s="1"/>
  <c r="U1018" i="1"/>
  <c r="H1018" i="1"/>
  <c r="H1019" i="1" s="1"/>
  <c r="AB1019" i="1"/>
  <c r="AC1019" i="1"/>
  <c r="AA1018" i="1"/>
  <c r="V1021" i="1"/>
  <c r="A1019" i="1"/>
  <c r="Q1019" i="1" s="1"/>
  <c r="U1019" i="1" s="1"/>
  <c r="R1019" i="1" l="1"/>
  <c r="AC1020" i="1"/>
  <c r="AB1020" i="1"/>
  <c r="V1022" i="1"/>
  <c r="A1020" i="1"/>
  <c r="Q1020" i="1" s="1"/>
  <c r="R1020" i="1" l="1"/>
  <c r="S1020" i="1" s="1"/>
  <c r="U1020" i="1"/>
  <c r="H1020" i="1"/>
  <c r="H1021" i="1" s="1"/>
  <c r="AB1021" i="1"/>
  <c r="AC1021" i="1"/>
  <c r="AA1020" i="1"/>
  <c r="A1021" i="1"/>
  <c r="Q1021" i="1" s="1"/>
  <c r="V1023" i="1"/>
  <c r="R1021" i="1" l="1"/>
  <c r="S1021" i="1" s="1"/>
  <c r="U1021" i="1"/>
  <c r="H1022" i="1"/>
  <c r="AC1022" i="1"/>
  <c r="AB1022" i="1"/>
  <c r="AA1021" i="1"/>
  <c r="V1024" i="1"/>
  <c r="A1022" i="1"/>
  <c r="Q1022" i="1" s="1"/>
  <c r="R1022" i="1" l="1"/>
  <c r="S1022" i="1" s="1"/>
  <c r="U1022" i="1"/>
  <c r="H1023" i="1"/>
  <c r="AB1023" i="1"/>
  <c r="AC1023" i="1"/>
  <c r="AA1022" i="1"/>
  <c r="A1023" i="1"/>
  <c r="V1025" i="1"/>
  <c r="Q1023" i="1" l="1"/>
  <c r="V1026" i="1"/>
  <c r="A1024" i="1"/>
  <c r="Q1024" i="1" s="1"/>
  <c r="R1024" i="1" l="1"/>
  <c r="S1024" i="1" s="1"/>
  <c r="U1024" i="1"/>
  <c r="R1023" i="1"/>
  <c r="S1023" i="1" s="1"/>
  <c r="U1023" i="1"/>
  <c r="AA1023" i="1"/>
  <c r="AC1024" i="1"/>
  <c r="AC1025" i="1" s="1"/>
  <c r="H1024" i="1"/>
  <c r="H1025" i="1" s="1"/>
  <c r="AB1024" i="1"/>
  <c r="AB1025" i="1" s="1"/>
  <c r="AA1024" i="1"/>
  <c r="A1025" i="1"/>
  <c r="Q1025" i="1" s="1"/>
  <c r="V1027" i="1"/>
  <c r="R1025" i="1" l="1"/>
  <c r="S1025" i="1" s="1"/>
  <c r="U1025" i="1"/>
  <c r="H1026" i="1"/>
  <c r="AC1026" i="1"/>
  <c r="AB1026" i="1"/>
  <c r="AA1025" i="1"/>
  <c r="V1028" i="1"/>
  <c r="A1026" i="1"/>
  <c r="Q1026" i="1" s="1"/>
  <c r="R1026" i="1" l="1"/>
  <c r="S1026" i="1" s="1"/>
  <c r="U1026" i="1"/>
  <c r="H1027" i="1"/>
  <c r="AB1027" i="1"/>
  <c r="AC1027" i="1"/>
  <c r="AA1026" i="1"/>
  <c r="A1027" i="1"/>
  <c r="Q1027" i="1" s="1"/>
  <c r="V1029" i="1"/>
  <c r="R1027" i="1" l="1"/>
  <c r="S1027" i="1" s="1"/>
  <c r="U1027" i="1"/>
  <c r="H1028" i="1"/>
  <c r="AC1028" i="1"/>
  <c r="AB1028" i="1"/>
  <c r="AA1027" i="1"/>
  <c r="V1030" i="1"/>
  <c r="A1028" i="1"/>
  <c r="Q1028" i="1" s="1"/>
  <c r="R1028" i="1" l="1"/>
  <c r="S1028" i="1" s="1"/>
  <c r="U1028" i="1"/>
  <c r="H1029" i="1"/>
  <c r="AB1029" i="1"/>
  <c r="AC1029" i="1"/>
  <c r="AA1028" i="1"/>
  <c r="V1031" i="1"/>
  <c r="A1029" i="1"/>
  <c r="Q1029" i="1" s="1"/>
  <c r="R1029" i="1" l="1"/>
  <c r="S1029" i="1" s="1"/>
  <c r="U1029" i="1"/>
  <c r="H1030" i="1"/>
  <c r="AC1030" i="1"/>
  <c r="AB1030" i="1"/>
  <c r="AA1029" i="1"/>
  <c r="A1030" i="1"/>
  <c r="Q1030" i="1" s="1"/>
  <c r="V1032" i="1"/>
  <c r="R1030" i="1" l="1"/>
  <c r="S1030" i="1" s="1"/>
  <c r="U1030" i="1"/>
  <c r="H1031" i="1"/>
  <c r="AB1031" i="1"/>
  <c r="AC1031" i="1"/>
  <c r="AA1030" i="1"/>
  <c r="V1033" i="1"/>
  <c r="A1031" i="1"/>
  <c r="Q1031" i="1" s="1"/>
  <c r="R1031" i="1" l="1"/>
  <c r="S1031" i="1" s="1"/>
  <c r="U1031" i="1"/>
  <c r="H1032" i="1"/>
  <c r="AC1032" i="1"/>
  <c r="AB1032" i="1"/>
  <c r="AA1031" i="1"/>
  <c r="V1034" i="1"/>
  <c r="A1032" i="1"/>
  <c r="Q1032" i="1" s="1"/>
  <c r="R1032" i="1" l="1"/>
  <c r="S1032" i="1" s="1"/>
  <c r="U1032" i="1"/>
  <c r="H1033" i="1"/>
  <c r="AB1033" i="1"/>
  <c r="AC1033" i="1"/>
  <c r="AA1032" i="1"/>
  <c r="A1033" i="1"/>
  <c r="Q1033" i="1" s="1"/>
  <c r="V1035" i="1"/>
  <c r="R1033" i="1" l="1"/>
  <c r="S1033" i="1" s="1"/>
  <c r="U1033" i="1"/>
  <c r="H1034" i="1"/>
  <c r="AC1034" i="1"/>
  <c r="AB1034" i="1"/>
  <c r="AA1033" i="1"/>
  <c r="V1036" i="1"/>
  <c r="A1034" i="1"/>
  <c r="Q1034" i="1" s="1"/>
  <c r="R1034" i="1" l="1"/>
  <c r="S1034" i="1" s="1"/>
  <c r="U1034" i="1"/>
  <c r="H1035" i="1"/>
  <c r="AB1035" i="1"/>
  <c r="AC1035" i="1"/>
  <c r="AA1034" i="1"/>
  <c r="A1035" i="1"/>
  <c r="Q1035" i="1" s="1"/>
  <c r="V1037" i="1"/>
  <c r="R1035" i="1" l="1"/>
  <c r="S1035" i="1" s="1"/>
  <c r="U1035" i="1"/>
  <c r="H1036" i="1"/>
  <c r="AC1036" i="1"/>
  <c r="AB1036" i="1"/>
  <c r="AA1035" i="1"/>
  <c r="V1038" i="1"/>
  <c r="A1036" i="1"/>
  <c r="Q1036" i="1" s="1"/>
  <c r="R1036" i="1" l="1"/>
  <c r="S1036" i="1" s="1"/>
  <c r="U1036" i="1"/>
  <c r="H1037" i="1"/>
  <c r="AB1037" i="1"/>
  <c r="AC1037" i="1"/>
  <c r="AA1036" i="1"/>
  <c r="V1039" i="1"/>
  <c r="A1037" i="1"/>
  <c r="Q1037" i="1" s="1"/>
  <c r="R1037" i="1" l="1"/>
  <c r="S1037" i="1" s="1"/>
  <c r="U1037" i="1"/>
  <c r="H1038" i="1"/>
  <c r="AC1038" i="1"/>
  <c r="AB1038" i="1"/>
  <c r="AA1037" i="1"/>
  <c r="A1038" i="1"/>
  <c r="Q1038" i="1" s="1"/>
  <c r="V1040" i="1"/>
  <c r="R1038" i="1" l="1"/>
  <c r="S1038" i="1" s="1"/>
  <c r="U1038" i="1"/>
  <c r="H1039" i="1"/>
  <c r="AB1039" i="1"/>
  <c r="AC1039" i="1"/>
  <c r="AA1038" i="1"/>
  <c r="V1041" i="1"/>
  <c r="A1039" i="1"/>
  <c r="Q1039" i="1" s="1"/>
  <c r="R1039" i="1" l="1"/>
  <c r="S1039" i="1" s="1"/>
  <c r="U1039" i="1"/>
  <c r="H1040" i="1"/>
  <c r="AC1040" i="1"/>
  <c r="AB1040" i="1"/>
  <c r="AA1039" i="1"/>
  <c r="A1040" i="1"/>
  <c r="Q1040" i="1" s="1"/>
  <c r="V1042" i="1"/>
  <c r="R1040" i="1" l="1"/>
  <c r="S1040" i="1" s="1"/>
  <c r="U1040" i="1"/>
  <c r="AB1041" i="1"/>
  <c r="AC1041" i="1"/>
  <c r="V1043" i="1"/>
  <c r="A1041" i="1"/>
  <c r="Q1041" i="1" s="1"/>
  <c r="R1041" i="1" l="1"/>
  <c r="S1041" i="1" s="1"/>
  <c r="U1041" i="1"/>
  <c r="H1041" i="1"/>
  <c r="H1042" i="1" s="1"/>
  <c r="AC1042" i="1"/>
  <c r="AB1042" i="1"/>
  <c r="AA1041" i="1"/>
  <c r="V1044" i="1"/>
  <c r="A1042" i="1"/>
  <c r="Q1042" i="1" l="1"/>
  <c r="A1043" i="1"/>
  <c r="V1045" i="1"/>
  <c r="R1042" i="1" l="1"/>
  <c r="U1042" i="1"/>
  <c r="Q1043" i="1"/>
  <c r="AC1043" i="1"/>
  <c r="AB1043" i="1"/>
  <c r="H1043" i="1"/>
  <c r="V1046" i="1"/>
  <c r="A1044" i="1"/>
  <c r="Q1044" i="1" s="1"/>
  <c r="R1044" i="1" l="1"/>
  <c r="S1044" i="1" s="1"/>
  <c r="U1044" i="1"/>
  <c r="R1043" i="1"/>
  <c r="S1043" i="1" s="1"/>
  <c r="U1043" i="1"/>
  <c r="H1044" i="1"/>
  <c r="H1045" i="1" s="1"/>
  <c r="AA1043" i="1"/>
  <c r="AB1044" i="1"/>
  <c r="AB1045" i="1" s="1"/>
  <c r="AC1044" i="1"/>
  <c r="AC1045" i="1" s="1"/>
  <c r="AA1044" i="1"/>
  <c r="A1045" i="1"/>
  <c r="Q1045" i="1" s="1"/>
  <c r="V1047" i="1"/>
  <c r="R1045" i="1" l="1"/>
  <c r="U1045" i="1"/>
  <c r="H1046" i="1"/>
  <c r="AC1046" i="1"/>
  <c r="AB1046" i="1"/>
  <c r="V1048" i="1"/>
  <c r="A1046" i="1"/>
  <c r="Q1046" i="1" l="1"/>
  <c r="A1047" i="1"/>
  <c r="V1049" i="1"/>
  <c r="R1046" i="1" l="1"/>
  <c r="AC1047" i="1"/>
  <c r="AB1047" i="1"/>
  <c r="H1047" i="1"/>
  <c r="Q1047" i="1"/>
  <c r="R1047" i="1" s="1"/>
  <c r="V1050" i="1"/>
  <c r="A1048" i="1"/>
  <c r="Q1048" i="1" s="1"/>
  <c r="R1048" i="1" l="1"/>
  <c r="H1048" i="1"/>
  <c r="H1049" i="1" s="1"/>
  <c r="AB1048" i="1"/>
  <c r="AB1049" i="1" s="1"/>
  <c r="AC1048" i="1"/>
  <c r="AC1049" i="1" s="1"/>
  <c r="V1051" i="1"/>
  <c r="A1049" i="1"/>
  <c r="Q1049" i="1" s="1"/>
  <c r="U1049" i="1" s="1"/>
  <c r="AB1050" i="1" l="1"/>
  <c r="R1049" i="1"/>
  <c r="AC1050" i="1"/>
  <c r="V1052" i="1"/>
  <c r="A1050" i="1"/>
  <c r="Q1050" i="1" s="1"/>
  <c r="R1050" i="1" l="1"/>
  <c r="S1050" i="1" s="1"/>
  <c r="U1050" i="1"/>
  <c r="H1050" i="1"/>
  <c r="H1051" i="1" s="1"/>
  <c r="AC1051" i="1"/>
  <c r="AB1051" i="1"/>
  <c r="V1053" i="1"/>
  <c r="A1051" i="1"/>
  <c r="Q1051" i="1" s="1"/>
  <c r="R1051" i="1" l="1"/>
  <c r="S1051" i="1" s="1"/>
  <c r="U1051" i="1"/>
  <c r="H1052" i="1"/>
  <c r="AB1052" i="1"/>
  <c r="AC1052" i="1"/>
  <c r="AA1051" i="1"/>
  <c r="A1052" i="1"/>
  <c r="Q1052" i="1" s="1"/>
  <c r="V1054" i="1"/>
  <c r="R1052" i="1" l="1"/>
  <c r="S1052" i="1" s="1"/>
  <c r="U1052" i="1"/>
  <c r="H1053" i="1"/>
  <c r="AC1053" i="1"/>
  <c r="AB1053" i="1"/>
  <c r="AA1052" i="1"/>
  <c r="V1055" i="1"/>
  <c r="A1053" i="1"/>
  <c r="Q1053" i="1" s="1"/>
  <c r="R1053" i="1" l="1"/>
  <c r="S1053" i="1" s="1"/>
  <c r="U1053" i="1"/>
  <c r="H1054" i="1"/>
  <c r="AB1054" i="1"/>
  <c r="AC1054" i="1"/>
  <c r="AA1053" i="1"/>
  <c r="A1054" i="1"/>
  <c r="Q1054" i="1" s="1"/>
  <c r="V1056" i="1"/>
  <c r="R1054" i="1" l="1"/>
  <c r="S1054" i="1" s="1"/>
  <c r="U1054" i="1"/>
  <c r="H1055" i="1"/>
  <c r="AC1055" i="1"/>
  <c r="AB1055" i="1"/>
  <c r="AA1054" i="1"/>
  <c r="V1057" i="1"/>
  <c r="A1055" i="1"/>
  <c r="Q1055" i="1" s="1"/>
  <c r="R1055" i="1" l="1"/>
  <c r="S1055" i="1" s="1"/>
  <c r="U1055" i="1"/>
  <c r="H1056" i="1"/>
  <c r="AB1056" i="1"/>
  <c r="AC1056" i="1"/>
  <c r="AA1055" i="1"/>
  <c r="A1056" i="1"/>
  <c r="Q1056" i="1" s="1"/>
  <c r="V1058" i="1"/>
  <c r="R1056" i="1" l="1"/>
  <c r="S1056" i="1" s="1"/>
  <c r="U1056" i="1"/>
  <c r="H1057" i="1"/>
  <c r="AC1057" i="1"/>
  <c r="AB1057" i="1"/>
  <c r="AA1056" i="1"/>
  <c r="V1059" i="1"/>
  <c r="A1057" i="1"/>
  <c r="Q1057" i="1" s="1"/>
  <c r="R1057" i="1" l="1"/>
  <c r="S1057" i="1" s="1"/>
  <c r="U1057" i="1"/>
  <c r="H1058" i="1"/>
  <c r="AB1058" i="1"/>
  <c r="AC1058" i="1"/>
  <c r="AA1057" i="1"/>
  <c r="A1058" i="1"/>
  <c r="Q1058" i="1" s="1"/>
  <c r="V1060" i="1"/>
  <c r="R1058" i="1" l="1"/>
  <c r="S1058" i="1" s="1"/>
  <c r="U1058" i="1"/>
  <c r="H1059" i="1"/>
  <c r="AC1059" i="1"/>
  <c r="AB1059" i="1"/>
  <c r="AA1058" i="1"/>
  <c r="A1059" i="1"/>
  <c r="Q1059" i="1" s="1"/>
  <c r="V1061" i="1"/>
  <c r="R1059" i="1" l="1"/>
  <c r="S1059" i="1" s="1"/>
  <c r="U1059" i="1"/>
  <c r="H1060" i="1"/>
  <c r="AB1060" i="1"/>
  <c r="AC1060" i="1"/>
  <c r="AA1059" i="1"/>
  <c r="A1060" i="1"/>
  <c r="Q1060" i="1" s="1"/>
  <c r="V1062" i="1"/>
  <c r="R1060" i="1" l="1"/>
  <c r="S1060" i="1" s="1"/>
  <c r="U1060" i="1"/>
  <c r="H1061" i="1"/>
  <c r="AC1061" i="1"/>
  <c r="AB1061" i="1"/>
  <c r="AA1060" i="1"/>
  <c r="A1061" i="1"/>
  <c r="Q1061" i="1" s="1"/>
  <c r="V1063" i="1"/>
  <c r="R1061" i="1" l="1"/>
  <c r="S1061" i="1" s="1"/>
  <c r="U1061" i="1"/>
  <c r="H1062" i="1"/>
  <c r="AB1062" i="1"/>
  <c r="AC1062" i="1"/>
  <c r="AA1061" i="1"/>
  <c r="V1064" i="1"/>
  <c r="A1062" i="1"/>
  <c r="Q1062" i="1" s="1"/>
  <c r="R1062" i="1" l="1"/>
  <c r="S1062" i="1" s="1"/>
  <c r="U1062" i="1"/>
  <c r="H1063" i="1"/>
  <c r="AC1063" i="1"/>
  <c r="AB1063" i="1"/>
  <c r="AA1062" i="1"/>
  <c r="A1063" i="1"/>
  <c r="Q1063" i="1" s="1"/>
  <c r="V1065" i="1"/>
  <c r="R1063" i="1" l="1"/>
  <c r="S1063" i="1" s="1"/>
  <c r="U1063" i="1"/>
  <c r="H1064" i="1"/>
  <c r="AB1064" i="1"/>
  <c r="AC1064" i="1"/>
  <c r="AA1063" i="1"/>
  <c r="V1066" i="1"/>
  <c r="A1064" i="1"/>
  <c r="Q1064" i="1" s="1"/>
  <c r="R1064" i="1" l="1"/>
  <c r="S1064" i="1" s="1"/>
  <c r="U1064" i="1"/>
  <c r="H1065" i="1"/>
  <c r="AC1065" i="1"/>
  <c r="AB1065" i="1"/>
  <c r="AA1064" i="1"/>
  <c r="A1065" i="1"/>
  <c r="Q1065" i="1" s="1"/>
  <c r="V1067" i="1"/>
  <c r="R1065" i="1" l="1"/>
  <c r="S1065" i="1" s="1"/>
  <c r="U1065" i="1"/>
  <c r="H1066" i="1"/>
  <c r="AB1066" i="1"/>
  <c r="AC1066" i="1"/>
  <c r="AA1065" i="1"/>
  <c r="A1066" i="1"/>
  <c r="Q1066" i="1" s="1"/>
  <c r="V1068" i="1"/>
  <c r="R1066" i="1" l="1"/>
  <c r="S1066" i="1" s="1"/>
  <c r="U1066" i="1"/>
  <c r="H1067" i="1"/>
  <c r="AC1067" i="1"/>
  <c r="AB1067" i="1"/>
  <c r="AA1066" i="1"/>
  <c r="A1067" i="1"/>
  <c r="Q1067" i="1" s="1"/>
  <c r="V1069" i="1"/>
  <c r="R1067" i="1" l="1"/>
  <c r="S1067" i="1" s="1"/>
  <c r="U1067" i="1"/>
  <c r="H1068" i="1"/>
  <c r="AB1068" i="1"/>
  <c r="AC1068" i="1"/>
  <c r="AA1067" i="1"/>
  <c r="A1068" i="1"/>
  <c r="Q1068" i="1" s="1"/>
  <c r="V1070" i="1"/>
  <c r="R1068" i="1" l="1"/>
  <c r="S1068" i="1" s="1"/>
  <c r="U1068" i="1"/>
  <c r="H1069" i="1"/>
  <c r="AC1069" i="1"/>
  <c r="AB1069" i="1"/>
  <c r="AA1068" i="1"/>
  <c r="A1069" i="1"/>
  <c r="Q1069" i="1" s="1"/>
  <c r="V1071" i="1"/>
  <c r="R1069" i="1" l="1"/>
  <c r="S1069" i="1" s="1"/>
  <c r="U1069" i="1"/>
  <c r="H1070" i="1"/>
  <c r="AB1070" i="1"/>
  <c r="AC1070" i="1"/>
  <c r="AA1069" i="1"/>
  <c r="A1070" i="1"/>
  <c r="Q1070" i="1" s="1"/>
  <c r="V1072" i="1"/>
  <c r="R1070" i="1" l="1"/>
  <c r="S1070" i="1" s="1"/>
  <c r="U1070" i="1"/>
  <c r="H1071" i="1"/>
  <c r="AC1071" i="1"/>
  <c r="AB1071" i="1"/>
  <c r="AA1070" i="1"/>
  <c r="V1073" i="1"/>
  <c r="A1071" i="1"/>
  <c r="Q1071" i="1" s="1"/>
  <c r="R1071" i="1" l="1"/>
  <c r="S1071" i="1" s="1"/>
  <c r="U1071" i="1"/>
  <c r="H1072" i="1"/>
  <c r="AB1072" i="1"/>
  <c r="AC1072" i="1"/>
  <c r="AA1071" i="1"/>
  <c r="V1074" i="1"/>
  <c r="A1072" i="1"/>
  <c r="Q1072" i="1" s="1"/>
  <c r="R1072" i="1" l="1"/>
  <c r="U1072" i="1"/>
  <c r="AC1073" i="1"/>
  <c r="AB1073" i="1"/>
  <c r="A1073" i="1"/>
  <c r="Q1073" i="1" s="1"/>
  <c r="V1075" i="1"/>
  <c r="R1073" i="1" l="1"/>
  <c r="S1073" i="1" s="1"/>
  <c r="U1073" i="1"/>
  <c r="H1073" i="1"/>
  <c r="AB1074" i="1"/>
  <c r="AC1074" i="1"/>
  <c r="V1076" i="1"/>
  <c r="A1074" i="1"/>
  <c r="Q1074" i="1" s="1"/>
  <c r="R1074" i="1" l="1"/>
  <c r="S1074" i="1" s="1"/>
  <c r="U1074" i="1"/>
  <c r="H1074" i="1"/>
  <c r="H1075" i="1" s="1"/>
  <c r="AC1075" i="1"/>
  <c r="AB1075" i="1"/>
  <c r="AA1074" i="1"/>
  <c r="V1077" i="1"/>
  <c r="A1075" i="1"/>
  <c r="Q1075" i="1" l="1"/>
  <c r="A1076" i="1"/>
  <c r="Q1076" i="1" s="1"/>
  <c r="V1078" i="1"/>
  <c r="R1076" i="1" l="1"/>
  <c r="H1076" i="1"/>
  <c r="R1075" i="1"/>
  <c r="AB1076" i="1"/>
  <c r="AB1077" i="1" s="1"/>
  <c r="AC1076" i="1"/>
  <c r="AC1077" i="1" s="1"/>
  <c r="V1079" i="1"/>
  <c r="A1077" i="1"/>
  <c r="Q1077" i="1" s="1"/>
  <c r="H1077" i="1" l="1"/>
  <c r="H1078" i="1" s="1"/>
  <c r="R1077" i="1"/>
  <c r="S1077" i="1" s="1"/>
  <c r="U1077" i="1"/>
  <c r="AC1078" i="1"/>
  <c r="AB1078" i="1"/>
  <c r="AA1077" i="1"/>
  <c r="A1078" i="1"/>
  <c r="V1080" i="1"/>
  <c r="Q1078" i="1" l="1"/>
  <c r="A1079" i="1"/>
  <c r="Q1079" i="1" s="1"/>
  <c r="R1079" i="1" s="1"/>
  <c r="V1081" i="1"/>
  <c r="R1078" i="1" l="1"/>
  <c r="U1078" i="1"/>
  <c r="AC1079" i="1"/>
  <c r="AC1080" i="1" s="1"/>
  <c r="AB1079" i="1"/>
  <c r="AB1080" i="1" s="1"/>
  <c r="H1079" i="1"/>
  <c r="A1080" i="1"/>
  <c r="Q1080" i="1" s="1"/>
  <c r="V1082" i="1"/>
  <c r="R1080" i="1" l="1"/>
  <c r="U1080" i="1"/>
  <c r="H1080" i="1"/>
  <c r="AB1081" i="1"/>
  <c r="AC1081" i="1"/>
  <c r="V1083" i="1"/>
  <c r="A1081" i="1"/>
  <c r="Q1081" i="1" s="1"/>
  <c r="R1081" i="1" l="1"/>
  <c r="S1081" i="1" s="1"/>
  <c r="U1081" i="1"/>
  <c r="H1081" i="1"/>
  <c r="H1082" i="1" s="1"/>
  <c r="AC1082" i="1"/>
  <c r="AB1082" i="1"/>
  <c r="AA1081" i="1"/>
  <c r="V1084" i="1"/>
  <c r="A1082" i="1"/>
  <c r="Q1082" i="1" s="1"/>
  <c r="U1082" i="1" s="1"/>
  <c r="R1082" i="1" l="1"/>
  <c r="AB1083" i="1"/>
  <c r="AC1083" i="1"/>
  <c r="A1083" i="1"/>
  <c r="Q1083" i="1" s="1"/>
  <c r="U1083" i="1" s="1"/>
  <c r="V1085" i="1"/>
  <c r="H1083" i="1" l="1"/>
  <c r="H1084" i="1" s="1"/>
  <c r="R1083" i="1"/>
  <c r="S1083" i="1" s="1"/>
  <c r="AC1084" i="1"/>
  <c r="AB1084" i="1"/>
  <c r="AA1083" i="1"/>
  <c r="V1086" i="1"/>
  <c r="A1084" i="1"/>
  <c r="Q1084" i="1" s="1"/>
  <c r="R1084" i="1" l="1"/>
  <c r="S1084" i="1" s="1"/>
  <c r="U1084" i="1"/>
  <c r="H1085" i="1"/>
  <c r="AB1085" i="1"/>
  <c r="AC1085" i="1"/>
  <c r="AA1084" i="1"/>
  <c r="A1085" i="1"/>
  <c r="Q1085" i="1" s="1"/>
  <c r="V1087" i="1"/>
  <c r="R1085" i="1" l="1"/>
  <c r="S1085" i="1" s="1"/>
  <c r="U1085" i="1"/>
  <c r="H1086" i="1"/>
  <c r="AC1086" i="1"/>
  <c r="AB1086" i="1"/>
  <c r="AA1085" i="1"/>
  <c r="V1088" i="1"/>
  <c r="A1086" i="1"/>
  <c r="Q1086" i="1" s="1"/>
  <c r="R1086" i="1" l="1"/>
  <c r="S1086" i="1" s="1"/>
  <c r="U1086" i="1"/>
  <c r="H1087" i="1"/>
  <c r="AB1087" i="1"/>
  <c r="AC1087" i="1"/>
  <c r="AA1086" i="1"/>
  <c r="V1089" i="1"/>
  <c r="A1087" i="1"/>
  <c r="Q1087" i="1" s="1"/>
  <c r="R1087" i="1" l="1"/>
  <c r="S1087" i="1" s="1"/>
  <c r="U1087" i="1"/>
  <c r="H1088" i="1"/>
  <c r="AC1088" i="1"/>
  <c r="AB1088" i="1"/>
  <c r="AA1087" i="1"/>
  <c r="A1088" i="1"/>
  <c r="Q1088" i="1" s="1"/>
  <c r="V1090" i="1"/>
  <c r="R1088" i="1" l="1"/>
  <c r="S1088" i="1" s="1"/>
  <c r="U1088" i="1"/>
  <c r="H1089" i="1"/>
  <c r="AB1089" i="1"/>
  <c r="AC1089" i="1"/>
  <c r="AA1088" i="1"/>
  <c r="V1091" i="1"/>
  <c r="A1089" i="1"/>
  <c r="Q1089" i="1" s="1"/>
  <c r="R1089" i="1" l="1"/>
  <c r="S1089" i="1" s="1"/>
  <c r="U1089" i="1"/>
  <c r="H1090" i="1"/>
  <c r="AC1090" i="1"/>
  <c r="AB1090" i="1"/>
  <c r="AA1089" i="1"/>
  <c r="V1092" i="1"/>
  <c r="A1090" i="1"/>
  <c r="Q1090" i="1" s="1"/>
  <c r="R1090" i="1" l="1"/>
  <c r="S1090" i="1" s="1"/>
  <c r="U1090" i="1"/>
  <c r="H1091" i="1"/>
  <c r="AB1091" i="1"/>
  <c r="AC1091" i="1"/>
  <c r="AA1090" i="1"/>
  <c r="A1091" i="1"/>
  <c r="Q1091" i="1" s="1"/>
  <c r="V1093" i="1"/>
  <c r="R1091" i="1" l="1"/>
  <c r="S1091" i="1" s="1"/>
  <c r="U1091" i="1"/>
  <c r="H1092" i="1"/>
  <c r="AC1092" i="1"/>
  <c r="AB1092" i="1"/>
  <c r="AA1091" i="1"/>
  <c r="A1092" i="1"/>
  <c r="Q1092" i="1" s="1"/>
  <c r="V1094" i="1"/>
  <c r="R1092" i="1" l="1"/>
  <c r="S1092" i="1" s="1"/>
  <c r="U1092" i="1"/>
  <c r="H1093" i="1"/>
  <c r="AB1093" i="1"/>
  <c r="AC1093" i="1"/>
  <c r="AA1092" i="1"/>
  <c r="V1095" i="1"/>
  <c r="A1093" i="1"/>
  <c r="Q1093" i="1" s="1"/>
  <c r="R1093" i="1" l="1"/>
  <c r="S1093" i="1" s="1"/>
  <c r="U1093" i="1"/>
  <c r="H1094" i="1"/>
  <c r="AC1094" i="1"/>
  <c r="AB1094" i="1"/>
  <c r="AA1093" i="1"/>
  <c r="A1094" i="1"/>
  <c r="Q1094" i="1" s="1"/>
  <c r="V1096" i="1"/>
  <c r="R1094" i="1" l="1"/>
  <c r="S1094" i="1" s="1"/>
  <c r="U1094" i="1"/>
  <c r="H1095" i="1"/>
  <c r="AB1095" i="1"/>
  <c r="AC1095" i="1"/>
  <c r="AA1094" i="1"/>
  <c r="A1095" i="1"/>
  <c r="Q1095" i="1" s="1"/>
  <c r="V1097" i="1"/>
  <c r="R1095" i="1" l="1"/>
  <c r="S1095" i="1" s="1"/>
  <c r="U1095" i="1"/>
  <c r="H1096" i="1"/>
  <c r="AC1096" i="1"/>
  <c r="AB1096" i="1"/>
  <c r="AA1095" i="1"/>
  <c r="A1096" i="1"/>
  <c r="Q1096" i="1" s="1"/>
  <c r="V1098" i="1"/>
  <c r="R1096" i="1" l="1"/>
  <c r="S1096" i="1" s="1"/>
  <c r="U1096" i="1"/>
  <c r="H1097" i="1"/>
  <c r="AB1097" i="1"/>
  <c r="AC1097" i="1"/>
  <c r="AA1096" i="1"/>
  <c r="V1099" i="1"/>
  <c r="A1097" i="1"/>
  <c r="Q1097" i="1" s="1"/>
  <c r="R1097" i="1" l="1"/>
  <c r="S1097" i="1" s="1"/>
  <c r="U1097" i="1"/>
  <c r="H1098" i="1"/>
  <c r="AC1098" i="1"/>
  <c r="AB1098" i="1"/>
  <c r="AA1097" i="1"/>
  <c r="V1100" i="1"/>
  <c r="A1098" i="1"/>
  <c r="Q1098" i="1" s="1"/>
  <c r="R1098" i="1" l="1"/>
  <c r="S1098" i="1" s="1"/>
  <c r="U1098" i="1"/>
  <c r="H1099" i="1"/>
  <c r="AB1099" i="1"/>
  <c r="AC1099" i="1"/>
  <c r="AA1098" i="1"/>
  <c r="A1099" i="1"/>
  <c r="Q1099" i="1" s="1"/>
  <c r="V1101" i="1"/>
  <c r="V1102" i="1" s="1"/>
  <c r="V1103" i="1" s="1"/>
  <c r="V1104" i="1" s="1"/>
  <c r="V1105" i="1" s="1"/>
  <c r="V1106" i="1" s="1"/>
  <c r="V1107" i="1" s="1"/>
  <c r="V1108" i="1" s="1"/>
  <c r="R1099" i="1" l="1"/>
  <c r="S1099" i="1" s="1"/>
  <c r="U1099" i="1"/>
  <c r="V1109" i="1"/>
  <c r="V1110" i="1" s="1"/>
  <c r="V1111" i="1" s="1"/>
  <c r="V1112" i="1" s="1"/>
  <c r="V1113" i="1" s="1"/>
  <c r="V1114" i="1" s="1"/>
  <c r="V1115" i="1" s="1"/>
  <c r="V1116" i="1" s="1"/>
  <c r="V1117" i="1" s="1"/>
  <c r="V1118" i="1" s="1"/>
  <c r="V1119" i="1" s="1"/>
  <c r="V1120" i="1" s="1"/>
  <c r="V1121" i="1" s="1"/>
  <c r="V1122" i="1" s="1"/>
  <c r="V1123" i="1" s="1"/>
  <c r="V1124" i="1" s="1"/>
  <c r="V1125" i="1" s="1"/>
  <c r="V1126" i="1" s="1"/>
  <c r="V1127" i="1" s="1"/>
  <c r="V1128" i="1" s="1"/>
  <c r="V1129" i="1" s="1"/>
  <c r="V1130" i="1" s="1"/>
  <c r="V1131" i="1" s="1"/>
  <c r="V1132" i="1" s="1"/>
  <c r="V1133" i="1" s="1"/>
  <c r="V1134" i="1" s="1"/>
  <c r="V1135" i="1" s="1"/>
  <c r="V1136" i="1" s="1"/>
  <c r="V1137" i="1" s="1"/>
  <c r="V1138" i="1" s="1"/>
  <c r="V1139" i="1" s="1"/>
  <c r="V1140" i="1" s="1"/>
  <c r="V1141" i="1" s="1"/>
  <c r="V1142" i="1" s="1"/>
  <c r="V1143" i="1" s="1"/>
  <c r="V1144" i="1" s="1"/>
  <c r="V1145" i="1" s="1"/>
  <c r="V1146" i="1" s="1"/>
  <c r="V1147" i="1" s="1"/>
  <c r="V1148" i="1" s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V1159" i="1" s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V1173" i="1" s="1"/>
  <c r="V1174" i="1" s="1"/>
  <c r="V1175" i="1" s="1"/>
  <c r="V1176" i="1" s="1"/>
  <c r="V1177" i="1" s="1"/>
  <c r="V1178" i="1" s="1"/>
  <c r="V1179" i="1" s="1"/>
  <c r="V1180" i="1" s="1"/>
  <c r="V1181" i="1" s="1"/>
  <c r="V1182" i="1" s="1"/>
  <c r="V1183" i="1" s="1"/>
  <c r="V1184" i="1" s="1"/>
  <c r="V1185" i="1" s="1"/>
  <c r="V1186" i="1" s="1"/>
  <c r="V1187" i="1" s="1"/>
  <c r="V1188" i="1" s="1"/>
  <c r="V1189" i="1" s="1"/>
  <c r="V1190" i="1" s="1"/>
  <c r="V1191" i="1" s="1"/>
  <c r="V1192" i="1" s="1"/>
  <c r="V1193" i="1" s="1"/>
  <c r="V1194" i="1" s="1"/>
  <c r="V1195" i="1" s="1"/>
  <c r="V1196" i="1" s="1"/>
  <c r="V1197" i="1" s="1"/>
  <c r="V1198" i="1" s="1"/>
  <c r="V1199" i="1" s="1"/>
  <c r="V1200" i="1" s="1"/>
  <c r="V1201" i="1" s="1"/>
  <c r="V1202" i="1" s="1"/>
  <c r="V1203" i="1" s="1"/>
  <c r="V1204" i="1" s="1"/>
  <c r="V1205" i="1" s="1"/>
  <c r="V1206" i="1" s="1"/>
  <c r="V1207" i="1" s="1"/>
  <c r="V1208" i="1" s="1"/>
  <c r="V1209" i="1" s="1"/>
  <c r="V1210" i="1" s="1"/>
  <c r="V1211" i="1" s="1"/>
  <c r="V1212" i="1" s="1"/>
  <c r="V1213" i="1" s="1"/>
  <c r="V1214" i="1" s="1"/>
  <c r="V1215" i="1" s="1"/>
  <c r="V1216" i="1" s="1"/>
  <c r="V1217" i="1" s="1"/>
  <c r="V1218" i="1" s="1"/>
  <c r="V1219" i="1" s="1"/>
  <c r="V1220" i="1" s="1"/>
  <c r="V1221" i="1" s="1"/>
  <c r="V1222" i="1" s="1"/>
  <c r="V1223" i="1" s="1"/>
  <c r="V1224" i="1" s="1"/>
  <c r="V1225" i="1" s="1"/>
  <c r="V1226" i="1" s="1"/>
  <c r="V1227" i="1" s="1"/>
  <c r="V1228" i="1" s="1"/>
  <c r="V1229" i="1" s="1"/>
  <c r="V1230" i="1" s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V1241" i="1" s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 s="1"/>
  <c r="V1256" i="1" s="1"/>
  <c r="V1257" i="1" s="1"/>
  <c r="V1258" i="1" s="1"/>
  <c r="V1259" i="1" s="1"/>
  <c r="V1260" i="1" s="1"/>
  <c r="V1261" i="1" s="1"/>
  <c r="V1262" i="1" s="1"/>
  <c r="V1263" i="1" s="1"/>
  <c r="V1264" i="1" s="1"/>
  <c r="V1265" i="1" s="1"/>
  <c r="V1266" i="1" s="1"/>
  <c r="V1267" i="1" s="1"/>
  <c r="V1268" i="1" s="1"/>
  <c r="V1269" i="1" s="1"/>
  <c r="V1270" i="1" s="1"/>
  <c r="V1271" i="1" s="1"/>
  <c r="V1272" i="1" s="1"/>
  <c r="V1273" i="1" s="1"/>
  <c r="V1274" i="1" s="1"/>
  <c r="V1275" i="1" s="1"/>
  <c r="V1276" i="1" s="1"/>
  <c r="V1277" i="1" s="1"/>
  <c r="V1278" i="1" s="1"/>
  <c r="V1279" i="1" s="1"/>
  <c r="H1100" i="1"/>
  <c r="AC1100" i="1"/>
  <c r="AB1100" i="1"/>
  <c r="AA1099" i="1"/>
  <c r="A1100" i="1"/>
  <c r="Q1100" i="1" s="1"/>
  <c r="R1100" i="1" l="1"/>
  <c r="S1100" i="1" s="1"/>
  <c r="U1100" i="1"/>
  <c r="H1101" i="1"/>
  <c r="AB1101" i="1"/>
  <c r="AC1101" i="1"/>
  <c r="AA1100" i="1"/>
  <c r="A1101" i="1"/>
  <c r="Q1101" i="1" l="1"/>
  <c r="A1102" i="1"/>
  <c r="AC1102" i="1" l="1"/>
  <c r="U1101" i="1"/>
  <c r="H1102" i="1"/>
  <c r="R1101" i="1"/>
  <c r="S1101" i="1" s="1"/>
  <c r="AB1102" i="1"/>
  <c r="A1103" i="1"/>
  <c r="Q1102" i="1"/>
  <c r="U1102" i="1" s="1"/>
  <c r="R1102" i="1" l="1"/>
  <c r="S1102" i="1" s="1"/>
  <c r="AA1102" i="1"/>
  <c r="A1104" i="1"/>
  <c r="Q1103" i="1"/>
  <c r="U1103" i="1" s="1"/>
  <c r="AB1103" i="1"/>
  <c r="H1103" i="1"/>
  <c r="AC1103" i="1"/>
  <c r="S136" i="1"/>
  <c r="H1104" i="1" l="1"/>
  <c r="R1103" i="1"/>
  <c r="S1103" i="1" s="1"/>
  <c r="AA1103" i="1"/>
  <c r="AC1104" i="1"/>
  <c r="AB1104" i="1"/>
  <c r="A1105" i="1"/>
  <c r="Q1104" i="1"/>
  <c r="U1104" i="1" s="1"/>
  <c r="S316" i="1"/>
  <c r="A1106" i="1" l="1"/>
  <c r="Q1105" i="1"/>
  <c r="U1105" i="1" s="1"/>
  <c r="AB1105" i="1"/>
  <c r="R1104" i="1"/>
  <c r="S1104" i="1" s="1"/>
  <c r="AA1104" i="1"/>
  <c r="AC1105" i="1"/>
  <c r="H1105" i="1"/>
  <c r="AC1106" i="1" l="1"/>
  <c r="H1106" i="1"/>
  <c r="R1105" i="1"/>
  <c r="S1105" i="1" s="1"/>
  <c r="AA1105" i="1"/>
  <c r="A1107" i="1"/>
  <c r="Q1106" i="1"/>
  <c r="AB1106" i="1"/>
  <c r="R1106" i="1" l="1"/>
  <c r="H1107" i="1"/>
  <c r="AB1107" i="1"/>
  <c r="A1108" i="1"/>
  <c r="Q1107" i="1"/>
  <c r="AC1107" i="1"/>
  <c r="A1109" i="1" l="1"/>
  <c r="Q1108" i="1"/>
  <c r="U1108" i="1" s="1"/>
  <c r="H1108" i="1"/>
  <c r="AB1108" i="1"/>
  <c r="R1107" i="1"/>
  <c r="AC1108" i="1"/>
  <c r="AC1109" i="1" l="1"/>
  <c r="AB1109" i="1"/>
  <c r="AA1108" i="1"/>
  <c r="H1109" i="1"/>
  <c r="R1108" i="1"/>
  <c r="S1108" i="1" s="1"/>
  <c r="A1110" i="1"/>
  <c r="Q1109" i="1"/>
  <c r="AI14" i="1"/>
  <c r="AJ14" i="1"/>
  <c r="A1111" i="1" l="1"/>
  <c r="Q1110" i="1"/>
  <c r="R1109" i="1"/>
  <c r="H1110" i="1"/>
  <c r="AB1110" i="1"/>
  <c r="AC1110" i="1"/>
  <c r="AL14" i="1"/>
  <c r="AG14" i="1"/>
  <c r="U1110" i="1" l="1"/>
  <c r="AB1111" i="1"/>
  <c r="AC1111" i="1"/>
  <c r="H1111" i="1"/>
  <c r="R1110" i="1"/>
  <c r="S1110" i="1" s="1"/>
  <c r="AA1110" i="1"/>
  <c r="A1112" i="1"/>
  <c r="Q1111" i="1"/>
  <c r="U1111" i="1" s="1"/>
  <c r="AI15" i="1"/>
  <c r="AJ15" i="1"/>
  <c r="AG15" i="1" s="1"/>
  <c r="R1111" i="1" l="1"/>
  <c r="S1111" i="1" s="1"/>
  <c r="AA1111" i="1"/>
  <c r="AC1112" i="1"/>
  <c r="A1113" i="1"/>
  <c r="Q1112" i="1"/>
  <c r="U1112" i="1" s="1"/>
  <c r="H1112" i="1"/>
  <c r="AB1112" i="1"/>
  <c r="AI16" i="1"/>
  <c r="AJ16" i="1"/>
  <c r="AG16" i="1" s="1"/>
  <c r="AL15" i="1"/>
  <c r="H1113" i="1" l="1"/>
  <c r="AB1113" i="1"/>
  <c r="A1114" i="1"/>
  <c r="Q1113" i="1"/>
  <c r="U1113" i="1" s="1"/>
  <c r="R1112" i="1"/>
  <c r="S1112" i="1" s="1"/>
  <c r="AA1112" i="1"/>
  <c r="AC1113" i="1"/>
  <c r="AI17" i="1"/>
  <c r="AJ17" i="1"/>
  <c r="AG17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AL16" i="1"/>
  <c r="AC1114" i="1" l="1"/>
  <c r="AB1114" i="1"/>
  <c r="R1113" i="1"/>
  <c r="S1113" i="1" s="1"/>
  <c r="AA1113" i="1"/>
  <c r="A1115" i="1"/>
  <c r="Q1114" i="1"/>
  <c r="U1114" i="1" s="1"/>
  <c r="H1114" i="1"/>
  <c r="AJ18" i="1"/>
  <c r="AG18" i="1" s="1"/>
  <c r="AI18" i="1"/>
  <c r="AL17" i="1"/>
  <c r="AJ19" i="1" l="1"/>
  <c r="AG19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195" i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L18" i="1"/>
  <c r="H1115" i="1"/>
  <c r="A1116" i="1"/>
  <c r="Q1115" i="1"/>
  <c r="U1115" i="1" s="1"/>
  <c r="R1114" i="1"/>
  <c r="S1114" i="1" s="1"/>
  <c r="AA1114" i="1"/>
  <c r="AB1115" i="1"/>
  <c r="AC1115" i="1"/>
  <c r="AI19" i="1"/>
  <c r="AL19" i="1" s="1"/>
  <c r="AJ20" i="1"/>
  <c r="AG20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AI20" i="1"/>
  <c r="AC1116" i="1" l="1"/>
  <c r="AA1115" i="1"/>
  <c r="R1115" i="1"/>
  <c r="S1115" i="1" s="1"/>
  <c r="A1117" i="1"/>
  <c r="Q1116" i="1"/>
  <c r="U1116" i="1" s="1"/>
  <c r="AB1116" i="1"/>
  <c r="H1116" i="1"/>
  <c r="AL20" i="1"/>
  <c r="AJ21" i="1"/>
  <c r="AG21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I21" i="1"/>
  <c r="AA1116" i="1" l="1"/>
  <c r="R1116" i="1"/>
  <c r="S1116" i="1" s="1"/>
  <c r="AB1117" i="1"/>
  <c r="A1118" i="1"/>
  <c r="Q1117" i="1"/>
  <c r="H1117" i="1"/>
  <c r="AC1117" i="1"/>
  <c r="AL21" i="1"/>
  <c r="AJ22" i="1"/>
  <c r="AG22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I22" i="1"/>
  <c r="U1117" i="1" l="1"/>
  <c r="AC1118" i="1"/>
  <c r="AA1117" i="1"/>
  <c r="R1117" i="1"/>
  <c r="S1117" i="1" s="1"/>
  <c r="H1118" i="1"/>
  <c r="A1119" i="1"/>
  <c r="Q1118" i="1"/>
  <c r="U1118" i="1" s="1"/>
  <c r="AB1118" i="1"/>
  <c r="AL22" i="1"/>
  <c r="AJ23" i="1"/>
  <c r="AG23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I23" i="1"/>
  <c r="A1120" i="1" l="1"/>
  <c r="Q1119" i="1"/>
  <c r="U1119" i="1" s="1"/>
  <c r="AB1119" i="1"/>
  <c r="H1119" i="1"/>
  <c r="R1118" i="1"/>
  <c r="S1118" i="1" s="1"/>
  <c r="AA1118" i="1"/>
  <c r="AC1119" i="1"/>
  <c r="AL23" i="1"/>
  <c r="AJ24" i="1"/>
  <c r="AG24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I24" i="1"/>
  <c r="AC1120" i="1" l="1"/>
  <c r="AB1120" i="1"/>
  <c r="AA1119" i="1"/>
  <c r="R1119" i="1"/>
  <c r="S1119" i="1" s="1"/>
  <c r="H1120" i="1"/>
  <c r="A1121" i="1"/>
  <c r="Q1120" i="1"/>
  <c r="AL24" i="1"/>
  <c r="AJ25" i="1"/>
  <c r="AG25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AI25" i="1"/>
  <c r="U1120" i="1" l="1"/>
  <c r="H1121" i="1"/>
  <c r="R1120" i="1"/>
  <c r="S1120" i="1" s="1"/>
  <c r="AA1120" i="1"/>
  <c r="AB1121" i="1"/>
  <c r="A1122" i="1"/>
  <c r="Q1121" i="1"/>
  <c r="U1121" i="1" s="1"/>
  <c r="AC1121" i="1"/>
  <c r="AJ26" i="1"/>
  <c r="AG26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AI26" i="1"/>
  <c r="AL25" i="1"/>
  <c r="AA1121" i="1" l="1"/>
  <c r="R1121" i="1"/>
  <c r="S1121" i="1" s="1"/>
  <c r="AB1122" i="1"/>
  <c r="AC1122" i="1"/>
  <c r="A1123" i="1"/>
  <c r="Q1122" i="1"/>
  <c r="U1122" i="1" s="1"/>
  <c r="H1122" i="1"/>
  <c r="AL26" i="1"/>
  <c r="AJ27" i="1"/>
  <c r="AG27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AI27" i="1"/>
  <c r="A1124" i="1" l="1"/>
  <c r="Q1123" i="1"/>
  <c r="U1123" i="1" s="1"/>
  <c r="H1123" i="1"/>
  <c r="AC1123" i="1"/>
  <c r="AA1122" i="1"/>
  <c r="R1122" i="1"/>
  <c r="S1122" i="1" s="1"/>
  <c r="AB1123" i="1"/>
  <c r="AJ28" i="1"/>
  <c r="AG28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AI28" i="1"/>
  <c r="AL27" i="1"/>
  <c r="AC1124" i="1" l="1"/>
  <c r="H1124" i="1"/>
  <c r="R1123" i="1"/>
  <c r="S1123" i="1" s="1"/>
  <c r="AA1123" i="1"/>
  <c r="AB1124" i="1"/>
  <c r="A1125" i="1"/>
  <c r="Q1124" i="1"/>
  <c r="U1124" i="1" s="1"/>
  <c r="AL28" i="1"/>
  <c r="AJ29" i="1"/>
  <c r="AG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AI29" i="1"/>
  <c r="AB1125" i="1" l="1"/>
  <c r="R1124" i="1"/>
  <c r="S1124" i="1" s="1"/>
  <c r="AA1124" i="1"/>
  <c r="H1125" i="1"/>
  <c r="A1126" i="1"/>
  <c r="Q1125" i="1"/>
  <c r="U1125" i="1" s="1"/>
  <c r="AC1125" i="1"/>
  <c r="AJ30" i="1"/>
  <c r="AG30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I30" i="1"/>
  <c r="AL29" i="1"/>
  <c r="A1127" i="1" l="1"/>
  <c r="Q1126" i="1"/>
  <c r="U1126" i="1" s="1"/>
  <c r="AC1126" i="1"/>
  <c r="H1126" i="1"/>
  <c r="AA1125" i="1"/>
  <c r="R1125" i="1"/>
  <c r="S1125" i="1" s="1"/>
  <c r="AB1126" i="1"/>
  <c r="AL30" i="1"/>
  <c r="AJ31" i="1"/>
  <c r="AG31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AI31" i="1"/>
  <c r="AL31" i="1" l="1"/>
  <c r="H1127" i="1"/>
  <c r="AC1127" i="1"/>
  <c r="R1126" i="1"/>
  <c r="S1126" i="1" s="1"/>
  <c r="AA1126" i="1"/>
  <c r="AB1127" i="1"/>
  <c r="A1128" i="1"/>
  <c r="Q1127" i="1"/>
  <c r="U1127" i="1" s="1"/>
  <c r="AJ32" i="1"/>
  <c r="AG32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AI32" i="1"/>
  <c r="R1127" i="1" l="1"/>
  <c r="S1127" i="1" s="1"/>
  <c r="AA1127" i="1"/>
  <c r="AB1128" i="1"/>
  <c r="AC1128" i="1"/>
  <c r="A1129" i="1"/>
  <c r="Q1128" i="1"/>
  <c r="U1128" i="1" s="1"/>
  <c r="H1128" i="1"/>
  <c r="AJ33" i="1"/>
  <c r="AG33" i="1" s="1"/>
  <c r="AI33" i="1"/>
  <c r="AL32" i="1"/>
  <c r="AC1129" i="1" l="1"/>
  <c r="H1129" i="1"/>
  <c r="AB1129" i="1"/>
  <c r="R1128" i="1"/>
  <c r="S1128" i="1" s="1"/>
  <c r="AA1128" i="1"/>
  <c r="A1130" i="1"/>
  <c r="Q1129" i="1"/>
  <c r="U1129" i="1" s="1"/>
  <c r="AL33" i="1"/>
  <c r="AJ34" i="1"/>
  <c r="AG34" i="1" s="1"/>
  <c r="AI34" i="1"/>
  <c r="R1129" i="1" l="1"/>
  <c r="S1129" i="1" s="1"/>
  <c r="AA1129" i="1"/>
  <c r="A1131" i="1"/>
  <c r="Q1130" i="1"/>
  <c r="U1130" i="1" s="1"/>
  <c r="AB1130" i="1"/>
  <c r="H1130" i="1"/>
  <c r="AC1130" i="1"/>
  <c r="AL34" i="1"/>
  <c r="AJ35" i="1"/>
  <c r="AG35" i="1" s="1"/>
  <c r="AI35" i="1"/>
  <c r="AL35" i="1" l="1"/>
  <c r="AC1131" i="1"/>
  <c r="AB1131" i="1"/>
  <c r="AA1130" i="1"/>
  <c r="R1130" i="1"/>
  <c r="S1130" i="1" s="1"/>
  <c r="A1132" i="1"/>
  <c r="Q1131" i="1"/>
  <c r="U1131" i="1" s="1"/>
  <c r="H1131" i="1"/>
  <c r="AJ36" i="1"/>
  <c r="AG36" i="1" s="1"/>
  <c r="AI36" i="1"/>
  <c r="H1132" i="1" l="1"/>
  <c r="A1133" i="1"/>
  <c r="Q1132" i="1"/>
  <c r="U1132" i="1" s="1"/>
  <c r="AB1132" i="1"/>
  <c r="AA1131" i="1"/>
  <c r="R1131" i="1"/>
  <c r="S1131" i="1" s="1"/>
  <c r="AC1132" i="1"/>
  <c r="AL36" i="1"/>
  <c r="AJ37" i="1"/>
  <c r="AG37" i="1" s="1"/>
  <c r="AI37" i="1"/>
  <c r="AL37" i="1" l="1"/>
  <c r="AC1133" i="1"/>
  <c r="AB1133" i="1"/>
  <c r="AA1132" i="1"/>
  <c r="R1132" i="1"/>
  <c r="S1132" i="1" s="1"/>
  <c r="A1134" i="1"/>
  <c r="Q1133" i="1"/>
  <c r="U1133" i="1" s="1"/>
  <c r="H1133" i="1"/>
  <c r="AJ38" i="1"/>
  <c r="AG38" i="1" s="1"/>
  <c r="AI38" i="1"/>
  <c r="A1135" i="1" l="1"/>
  <c r="Q1134" i="1"/>
  <c r="U1134" i="1" s="1"/>
  <c r="H1134" i="1"/>
  <c r="AB1134" i="1"/>
  <c r="AA1133" i="1"/>
  <c r="R1133" i="1"/>
  <c r="S1133" i="1" s="1"/>
  <c r="AC1134" i="1"/>
  <c r="AL38" i="1"/>
  <c r="AJ39" i="1"/>
  <c r="AG39" i="1" s="1"/>
  <c r="AI39" i="1"/>
  <c r="AC1135" i="1" l="1"/>
  <c r="H1135" i="1"/>
  <c r="AA1134" i="1"/>
  <c r="R1134" i="1"/>
  <c r="S1134" i="1" s="1"/>
  <c r="AB1135" i="1"/>
  <c r="A1136" i="1"/>
  <c r="Q1135" i="1"/>
  <c r="U1135" i="1" s="1"/>
  <c r="AL39" i="1"/>
  <c r="AJ40" i="1"/>
  <c r="AG40" i="1" s="1"/>
  <c r="AI40" i="1"/>
  <c r="AB1136" i="1" l="1"/>
  <c r="R1135" i="1"/>
  <c r="S1135" i="1" s="1"/>
  <c r="AA1135" i="1"/>
  <c r="H1136" i="1"/>
  <c r="A1137" i="1"/>
  <c r="Q1136" i="1"/>
  <c r="U1136" i="1" s="1"/>
  <c r="AC1136" i="1"/>
  <c r="AL40" i="1"/>
  <c r="AJ41" i="1"/>
  <c r="AG41" i="1" s="1"/>
  <c r="AI41" i="1"/>
  <c r="AC1137" i="1" l="1"/>
  <c r="A1138" i="1"/>
  <c r="Q1137" i="1"/>
  <c r="R1136" i="1"/>
  <c r="S1136" i="1" s="1"/>
  <c r="AA1136" i="1"/>
  <c r="H1137" i="1"/>
  <c r="AB1137" i="1"/>
  <c r="AL41" i="1"/>
  <c r="AJ42" i="1"/>
  <c r="AG42" i="1" s="1"/>
  <c r="AI42" i="1"/>
  <c r="A1139" i="1" l="1"/>
  <c r="AB1138" i="1"/>
  <c r="H1138" i="1"/>
  <c r="R1137" i="1"/>
  <c r="AC1138" i="1"/>
  <c r="AJ43" i="1"/>
  <c r="AG43" i="1" s="1"/>
  <c r="AI43" i="1"/>
  <c r="AL42" i="1"/>
  <c r="Q1139" i="1" l="1"/>
  <c r="A1140" i="1"/>
  <c r="A1141" i="1" s="1"/>
  <c r="H1139" i="1"/>
  <c r="AL43" i="1"/>
  <c r="AJ44" i="1"/>
  <c r="AG44" i="1" s="1"/>
  <c r="AI44" i="1"/>
  <c r="A1142" i="1" l="1"/>
  <c r="W1142" i="1"/>
  <c r="Y1142" i="1" s="1"/>
  <c r="H1140" i="1"/>
  <c r="Q1140" i="1"/>
  <c r="U1139" i="1"/>
  <c r="R1139" i="1"/>
  <c r="S1139" i="1" s="1"/>
  <c r="AA1139" i="1"/>
  <c r="AL44" i="1"/>
  <c r="AJ45" i="1"/>
  <c r="AG45" i="1" s="1"/>
  <c r="AI45" i="1"/>
  <c r="A1143" i="1" l="1"/>
  <c r="H1142" i="1"/>
  <c r="Q1142" i="1"/>
  <c r="H1141" i="1"/>
  <c r="U1140" i="1"/>
  <c r="AA1140" i="1"/>
  <c r="R1140" i="1"/>
  <c r="S1140" i="1" s="1"/>
  <c r="AL45" i="1"/>
  <c r="AJ46" i="1"/>
  <c r="AG46" i="1" s="1"/>
  <c r="AI46" i="1"/>
  <c r="R1142" i="1" l="1"/>
  <c r="S1142" i="1" s="1"/>
  <c r="U1142" i="1"/>
  <c r="H1143" i="1"/>
  <c r="AA1142" i="1"/>
  <c r="A1144" i="1"/>
  <c r="Q1143" i="1"/>
  <c r="AL46" i="1"/>
  <c r="AJ47" i="1"/>
  <c r="AG47" i="1" s="1"/>
  <c r="AI47" i="1"/>
  <c r="R1143" i="1" l="1"/>
  <c r="S1143" i="1" s="1"/>
  <c r="AA1143" i="1"/>
  <c r="U1143" i="1"/>
  <c r="A1145" i="1"/>
  <c r="Q1144" i="1"/>
  <c r="H1144" i="1"/>
  <c r="AJ48" i="1"/>
  <c r="AG48" i="1" s="1"/>
  <c r="AI48" i="1"/>
  <c r="AL47" i="1"/>
  <c r="H1145" i="1" l="1"/>
  <c r="AJ49" i="1"/>
  <c r="AG49" i="1" s="1"/>
  <c r="AI49" i="1"/>
  <c r="AL49" i="1" s="1"/>
  <c r="R1144" i="1"/>
  <c r="S1144" i="1" s="1"/>
  <c r="AA1144" i="1"/>
  <c r="U1144" i="1"/>
  <c r="A1146" i="1"/>
  <c r="Q1145" i="1"/>
  <c r="AL48" i="1"/>
  <c r="AJ50" i="1" l="1"/>
  <c r="AG50" i="1"/>
  <c r="AI50" i="1"/>
  <c r="AL50" i="1" s="1"/>
  <c r="A1147" i="1"/>
  <c r="Q1146" i="1"/>
  <c r="R1145" i="1"/>
  <c r="S1145" i="1" s="1"/>
  <c r="AA1145" i="1"/>
  <c r="U1145" i="1"/>
  <c r="H1146" i="1"/>
  <c r="S135" i="1"/>
  <c r="A1148" i="1" l="1"/>
  <c r="Q1147" i="1"/>
  <c r="AA1146" i="1"/>
  <c r="R1146" i="1"/>
  <c r="S1146" i="1" s="1"/>
  <c r="U1146" i="1"/>
  <c r="H1147" i="1"/>
  <c r="AA135" i="1"/>
  <c r="H1148" i="1" l="1"/>
  <c r="AA1147" i="1"/>
  <c r="U1147" i="1"/>
  <c r="R1147" i="1"/>
  <c r="S1147" i="1" s="1"/>
  <c r="A1149" i="1"/>
  <c r="Q1148" i="1"/>
  <c r="S161" i="1"/>
  <c r="AA1148" i="1" l="1"/>
  <c r="R1148" i="1"/>
  <c r="S1148" i="1" s="1"/>
  <c r="U1148" i="1"/>
  <c r="A1150" i="1"/>
  <c r="Q1149" i="1"/>
  <c r="H1149" i="1"/>
  <c r="Q78" i="1"/>
  <c r="U78" i="1" s="1"/>
  <c r="Q77" i="1"/>
  <c r="U77" i="1" s="1"/>
  <c r="Q79" i="1"/>
  <c r="U79" i="1" s="1"/>
  <c r="Q45" i="1"/>
  <c r="Q74" i="1"/>
  <c r="Q18" i="1"/>
  <c r="U18" i="1" s="1"/>
  <c r="Q69" i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Q50" i="1"/>
  <c r="U50" i="1" s="1"/>
  <c r="Q73" i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Q31" i="1"/>
  <c r="U31" i="1" s="1"/>
  <c r="Q72" i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U101" i="1" s="1"/>
  <c r="Q102" i="1"/>
  <c r="Q104" i="1"/>
  <c r="Q103" i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H1150" i="1" l="1"/>
  <c r="R1149" i="1"/>
  <c r="S1149" i="1" s="1"/>
  <c r="U1149" i="1"/>
  <c r="AA1149" i="1"/>
  <c r="A1151" i="1"/>
  <c r="Q1150" i="1"/>
  <c r="U45" i="1"/>
  <c r="U14" i="1"/>
  <c r="W12" i="1"/>
  <c r="Y12" i="1" s="1"/>
  <c r="U11" i="1"/>
  <c r="R74" i="1"/>
  <c r="U12" i="1"/>
  <c r="U13" i="1"/>
  <c r="R61" i="1"/>
  <c r="U61" i="1"/>
  <c r="R102" i="1"/>
  <c r="U102" i="1"/>
  <c r="R69" i="1"/>
  <c r="U69" i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S73" i="1" s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R54" i="1"/>
  <c r="S54" i="1" s="1"/>
  <c r="AA54" i="1"/>
  <c r="R79" i="1"/>
  <c r="R109" i="1"/>
  <c r="S109" i="1" s="1"/>
  <c r="AA109" i="1"/>
  <c r="R101" i="1"/>
  <c r="S101" i="1" s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A1150" i="1" l="1"/>
  <c r="R1150" i="1"/>
  <c r="S1150" i="1" s="1"/>
  <c r="U1150" i="1"/>
  <c r="A1152" i="1"/>
  <c r="Q1151" i="1"/>
  <c r="H1151" i="1"/>
  <c r="W13" i="1"/>
  <c r="Y13" i="1" s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A11" i="1"/>
  <c r="I17" i="1"/>
  <c r="I18" i="1" s="1"/>
  <c r="M16" i="1"/>
  <c r="J16" i="1"/>
  <c r="K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W14" i="1"/>
  <c r="C13" i="1"/>
  <c r="P12" i="1"/>
  <c r="Z12" i="1" s="1"/>
  <c r="B12" i="1" s="1"/>
  <c r="H1152" i="1" l="1"/>
  <c r="AA1151" i="1"/>
  <c r="U1151" i="1"/>
  <c r="R1151" i="1"/>
  <c r="S1151" i="1" s="1"/>
  <c r="A1153" i="1"/>
  <c r="Q1152" i="1"/>
  <c r="AC44" i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B44" i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Y14" i="1"/>
  <c r="W15" i="1"/>
  <c r="Y15" i="1" s="1"/>
  <c r="M17" i="1"/>
  <c r="M18" i="1" s="1"/>
  <c r="AA12" i="1"/>
  <c r="F16" i="1"/>
  <c r="J17" i="1"/>
  <c r="I19" i="1"/>
  <c r="C14" i="1"/>
  <c r="C15" i="1" s="1"/>
  <c r="P15" i="1" s="1"/>
  <c r="P13" i="1"/>
  <c r="Z13" i="1" s="1"/>
  <c r="B13" i="1" s="1"/>
  <c r="U1152" i="1" l="1"/>
  <c r="R1152" i="1"/>
  <c r="S1152" i="1" s="1"/>
  <c r="AA1152" i="1"/>
  <c r="A1154" i="1"/>
  <c r="Q1153" i="1"/>
  <c r="H1153" i="1"/>
  <c r="W16" i="1"/>
  <c r="Y16" i="1" s="1"/>
  <c r="Z15" i="1"/>
  <c r="B15" i="1" s="1"/>
  <c r="K17" i="1"/>
  <c r="J18" i="1"/>
  <c r="K18" i="1" s="1"/>
  <c r="D16" i="1"/>
  <c r="M19" i="1"/>
  <c r="I20" i="1"/>
  <c r="P14" i="1"/>
  <c r="Z14" i="1" s="1"/>
  <c r="B14" i="1" s="1"/>
  <c r="H1154" i="1" l="1"/>
  <c r="U1153" i="1"/>
  <c r="R1153" i="1"/>
  <c r="S1153" i="1" s="1"/>
  <c r="AA1153" i="1"/>
  <c r="A1155" i="1"/>
  <c r="Q1154" i="1"/>
  <c r="J19" i="1"/>
  <c r="J20" i="1" s="1"/>
  <c r="L16" i="1"/>
  <c r="K19" i="1"/>
  <c r="W17" i="1"/>
  <c r="Y17" i="1" s="1"/>
  <c r="F17" i="1"/>
  <c r="F18" i="1" s="1"/>
  <c r="G16" i="1"/>
  <c r="D17" i="1"/>
  <c r="L17" i="1" s="1"/>
  <c r="I21" i="1"/>
  <c r="M20" i="1"/>
  <c r="C16" i="1"/>
  <c r="C17" i="1" s="1"/>
  <c r="R1154" i="1" l="1"/>
  <c r="S1154" i="1" s="1"/>
  <c r="AA1154" i="1"/>
  <c r="U1154" i="1"/>
  <c r="A1156" i="1"/>
  <c r="Q1155" i="1"/>
  <c r="H1155" i="1"/>
  <c r="O16" i="1"/>
  <c r="P16" i="1" s="1"/>
  <c r="Z16" i="1" s="1"/>
  <c r="B16" i="1" s="1"/>
  <c r="W18" i="1"/>
  <c r="Y18" i="1" s="1"/>
  <c r="F19" i="1"/>
  <c r="K20" i="1"/>
  <c r="O17" i="1"/>
  <c r="P17" i="1" s="1"/>
  <c r="Z17" i="1" s="1"/>
  <c r="B17" i="1" s="1"/>
  <c r="G17" i="1"/>
  <c r="D18" i="1"/>
  <c r="L18" i="1" s="1"/>
  <c r="W19" i="1"/>
  <c r="Y19" i="1" s="1"/>
  <c r="J21" i="1"/>
  <c r="M21" i="1"/>
  <c r="I22" i="1"/>
  <c r="H1156" i="1" l="1"/>
  <c r="A1157" i="1"/>
  <c r="Q1156" i="1"/>
  <c r="AA1155" i="1"/>
  <c r="U1155" i="1"/>
  <c r="R1155" i="1"/>
  <c r="S1155" i="1" s="1"/>
  <c r="F20" i="1"/>
  <c r="K21" i="1"/>
  <c r="G18" i="1"/>
  <c r="O18" i="1"/>
  <c r="D19" i="1"/>
  <c r="W20" i="1"/>
  <c r="Y20" i="1" s="1"/>
  <c r="J22" i="1"/>
  <c r="I23" i="1"/>
  <c r="M22" i="1"/>
  <c r="C18" i="1"/>
  <c r="R1156" i="1" l="1"/>
  <c r="S1156" i="1" s="1"/>
  <c r="AA1156" i="1"/>
  <c r="U1156" i="1"/>
  <c r="A1158" i="1"/>
  <c r="Q1157" i="1"/>
  <c r="H1157" i="1"/>
  <c r="D20" i="1"/>
  <c r="L20" i="1" s="1"/>
  <c r="L19" i="1"/>
  <c r="F21" i="1"/>
  <c r="K22" i="1"/>
  <c r="G19" i="1"/>
  <c r="W21" i="1"/>
  <c r="Y21" i="1" s="1"/>
  <c r="J23" i="1"/>
  <c r="I24" i="1"/>
  <c r="M23" i="1"/>
  <c r="C19" i="1"/>
  <c r="P18" i="1"/>
  <c r="Z18" i="1" s="1"/>
  <c r="B18" i="1" s="1"/>
  <c r="R1157" i="1" l="1"/>
  <c r="S1157" i="1" s="1"/>
  <c r="AA1157" i="1"/>
  <c r="U1157" i="1"/>
  <c r="H1158" i="1"/>
  <c r="A1159" i="1"/>
  <c r="Q1158" i="1"/>
  <c r="O19" i="1"/>
  <c r="P19" i="1" s="1"/>
  <c r="Z19" i="1" s="1"/>
  <c r="B19" i="1" s="1"/>
  <c r="O20" i="1"/>
  <c r="G20" i="1"/>
  <c r="D21" i="1"/>
  <c r="L21" i="1" s="1"/>
  <c r="W22" i="1"/>
  <c r="Y22" i="1" s="1"/>
  <c r="F22" i="1"/>
  <c r="K23" i="1"/>
  <c r="M24" i="1"/>
  <c r="J24" i="1"/>
  <c r="I25" i="1"/>
  <c r="C20" i="1"/>
  <c r="H1159" i="1" l="1"/>
  <c r="R1158" i="1"/>
  <c r="S1158" i="1" s="1"/>
  <c r="U1158" i="1"/>
  <c r="AA1158" i="1"/>
  <c r="A1160" i="1"/>
  <c r="Q1159" i="1"/>
  <c r="O21" i="1"/>
  <c r="G21" i="1"/>
  <c r="D22" i="1"/>
  <c r="L22" i="1" s="1"/>
  <c r="F23" i="1"/>
  <c r="W23" i="1"/>
  <c r="Y23" i="1" s="1"/>
  <c r="M25" i="1"/>
  <c r="K24" i="1"/>
  <c r="J25" i="1"/>
  <c r="I26" i="1"/>
  <c r="C21" i="1"/>
  <c r="P20" i="1"/>
  <c r="Z20" i="1" s="1"/>
  <c r="B20" i="1" s="1"/>
  <c r="A1161" i="1" l="1"/>
  <c r="Q1160" i="1"/>
  <c r="R1159" i="1"/>
  <c r="S1159" i="1" s="1"/>
  <c r="U1159" i="1"/>
  <c r="AA1159" i="1"/>
  <c r="H1160" i="1"/>
  <c r="O22" i="1"/>
  <c r="D23" i="1"/>
  <c r="L23" i="1" s="1"/>
  <c r="W24" i="1"/>
  <c r="Y24" i="1" s="1"/>
  <c r="G22" i="1"/>
  <c r="K25" i="1"/>
  <c r="F24" i="1"/>
  <c r="J26" i="1"/>
  <c r="I27" i="1"/>
  <c r="M26" i="1"/>
  <c r="C22" i="1"/>
  <c r="P21" i="1"/>
  <c r="Z21" i="1" s="1"/>
  <c r="B21" i="1" s="1"/>
  <c r="H1161" i="1" l="1"/>
  <c r="R1160" i="1"/>
  <c r="S1160" i="1" s="1"/>
  <c r="U1160" i="1"/>
  <c r="AA1160" i="1"/>
  <c r="A1162" i="1"/>
  <c r="Q1161" i="1"/>
  <c r="G23" i="1"/>
  <c r="D24" i="1"/>
  <c r="L24" i="1" s="1"/>
  <c r="O24" i="1" s="1"/>
  <c r="O23" i="1"/>
  <c r="W25" i="1"/>
  <c r="Y25" i="1" s="1"/>
  <c r="F25" i="1"/>
  <c r="K26" i="1"/>
  <c r="J27" i="1"/>
  <c r="M27" i="1"/>
  <c r="I28" i="1"/>
  <c r="C23" i="1"/>
  <c r="P22" i="1"/>
  <c r="Z22" i="1" s="1"/>
  <c r="B22" i="1" s="1"/>
  <c r="R1161" i="1" l="1"/>
  <c r="S1161" i="1" s="1"/>
  <c r="U1161" i="1"/>
  <c r="AA1161" i="1"/>
  <c r="A1163" i="1"/>
  <c r="Q1162" i="1"/>
  <c r="H1162" i="1"/>
  <c r="D25" i="1"/>
  <c r="L25" i="1" s="1"/>
  <c r="O25" i="1" s="1"/>
  <c r="G24" i="1"/>
  <c r="W26" i="1"/>
  <c r="Y26" i="1" s="1"/>
  <c r="F26" i="1"/>
  <c r="K27" i="1"/>
  <c r="J28" i="1"/>
  <c r="I29" i="1"/>
  <c r="M28" i="1"/>
  <c r="C24" i="1"/>
  <c r="P23" i="1"/>
  <c r="Z23" i="1" s="1"/>
  <c r="B23" i="1" s="1"/>
  <c r="H1163" i="1" l="1"/>
  <c r="R1162" i="1"/>
  <c r="S1162" i="1" s="1"/>
  <c r="U1162" i="1"/>
  <c r="AA1162" i="1"/>
  <c r="A1164" i="1"/>
  <c r="Q1163" i="1"/>
  <c r="D26" i="1"/>
  <c r="G26" i="1" s="1"/>
  <c r="G25" i="1"/>
  <c r="W27" i="1"/>
  <c r="Y27" i="1" s="1"/>
  <c r="F27" i="1"/>
  <c r="K28" i="1"/>
  <c r="J29" i="1"/>
  <c r="M29" i="1"/>
  <c r="I30" i="1"/>
  <c r="C25" i="1"/>
  <c r="P24" i="1"/>
  <c r="Z24" i="1" s="1"/>
  <c r="B24" i="1" s="1"/>
  <c r="A1165" i="1" l="1"/>
  <c r="Q1164" i="1"/>
  <c r="R1163" i="1"/>
  <c r="S1163" i="1" s="1"/>
  <c r="U1163" i="1"/>
  <c r="AA1163" i="1"/>
  <c r="H1164" i="1"/>
  <c r="D27" i="1"/>
  <c r="L27" i="1" s="1"/>
  <c r="L26" i="1"/>
  <c r="O26" i="1" s="1"/>
  <c r="W28" i="1"/>
  <c r="Y28" i="1" s="1"/>
  <c r="K29" i="1"/>
  <c r="F28" i="1"/>
  <c r="J30" i="1"/>
  <c r="M30" i="1"/>
  <c r="I31" i="1"/>
  <c r="C26" i="1"/>
  <c r="P25" i="1"/>
  <c r="Z25" i="1" s="1"/>
  <c r="B25" i="1" s="1"/>
  <c r="H1165" i="1" l="1"/>
  <c r="R1164" i="1"/>
  <c r="S1164" i="1" s="1"/>
  <c r="AA1164" i="1"/>
  <c r="U1164" i="1"/>
  <c r="A1166" i="1"/>
  <c r="Q1165" i="1"/>
  <c r="D28" i="1"/>
  <c r="L28" i="1" s="1"/>
  <c r="O28" i="1" s="1"/>
  <c r="G27" i="1"/>
  <c r="O27" i="1"/>
  <c r="K30" i="1"/>
  <c r="F29" i="1"/>
  <c r="W29" i="1"/>
  <c r="Y29" i="1" s="1"/>
  <c r="I32" i="1"/>
  <c r="M31" i="1"/>
  <c r="J31" i="1"/>
  <c r="C27" i="1"/>
  <c r="P26" i="1"/>
  <c r="Z26" i="1" s="1"/>
  <c r="B26" i="1" s="1"/>
  <c r="R1165" i="1" l="1"/>
  <c r="S1165" i="1" s="1"/>
  <c r="U1165" i="1"/>
  <c r="AA1165" i="1"/>
  <c r="A1167" i="1"/>
  <c r="Q1166" i="1"/>
  <c r="H1166" i="1"/>
  <c r="G28" i="1"/>
  <c r="D29" i="1"/>
  <c r="L29" i="1" s="1"/>
  <c r="O29" i="1" s="1"/>
  <c r="W30" i="1"/>
  <c r="Y30" i="1" s="1"/>
  <c r="F30" i="1"/>
  <c r="K31" i="1"/>
  <c r="I33" i="1"/>
  <c r="M32" i="1"/>
  <c r="J32" i="1"/>
  <c r="N32" i="1"/>
  <c r="C28" i="1"/>
  <c r="P27" i="1"/>
  <c r="Z27" i="1" s="1"/>
  <c r="B27" i="1" s="1"/>
  <c r="H1167" i="1" l="1"/>
  <c r="A1168" i="1"/>
  <c r="Q1167" i="1"/>
  <c r="H1168" i="1" s="1"/>
  <c r="R1166" i="1"/>
  <c r="S1166" i="1" s="1"/>
  <c r="AA1166" i="1"/>
  <c r="U1166" i="1"/>
  <c r="D30" i="1"/>
  <c r="L30" i="1" s="1"/>
  <c r="O30" i="1" s="1"/>
  <c r="G29" i="1"/>
  <c r="F31" i="1"/>
  <c r="W31" i="1"/>
  <c r="Y31" i="1" s="1"/>
  <c r="K32" i="1"/>
  <c r="I34" i="1"/>
  <c r="N33" i="1"/>
  <c r="J33" i="1"/>
  <c r="M33" i="1"/>
  <c r="C29" i="1"/>
  <c r="P28" i="1"/>
  <c r="Z28" i="1" s="1"/>
  <c r="B28" i="1" s="1"/>
  <c r="W1168" i="1" l="1"/>
  <c r="A1169" i="1"/>
  <c r="Q1168" i="1"/>
  <c r="D31" i="1"/>
  <c r="L31" i="1" s="1"/>
  <c r="O31" i="1" s="1"/>
  <c r="G30" i="1"/>
  <c r="W32" i="1"/>
  <c r="Y32" i="1" s="1"/>
  <c r="K33" i="1"/>
  <c r="F32" i="1"/>
  <c r="N34" i="1"/>
  <c r="I35" i="1"/>
  <c r="J34" i="1"/>
  <c r="M34" i="1"/>
  <c r="C30" i="1"/>
  <c r="P29" i="1"/>
  <c r="Z29" i="1" s="1"/>
  <c r="B29" i="1" s="1"/>
  <c r="R1168" i="1" l="1"/>
  <c r="S1168" i="1" s="1"/>
  <c r="AA1168" i="1"/>
  <c r="U1168" i="1"/>
  <c r="A1170" i="1"/>
  <c r="Q1169" i="1"/>
  <c r="H1169" i="1"/>
  <c r="G31" i="1"/>
  <c r="D32" i="1"/>
  <c r="L32" i="1" s="1"/>
  <c r="O32" i="1" s="1"/>
  <c r="W33" i="1"/>
  <c r="Y33" i="1" s="1"/>
  <c r="F33" i="1"/>
  <c r="K34" i="1"/>
  <c r="I36" i="1"/>
  <c r="I37" i="1" s="1"/>
  <c r="I38" i="1" s="1"/>
  <c r="I39" i="1" s="1"/>
  <c r="I40" i="1" s="1"/>
  <c r="I41" i="1" s="1"/>
  <c r="I42" i="1" s="1"/>
  <c r="M35" i="1"/>
  <c r="N35" i="1"/>
  <c r="J35" i="1"/>
  <c r="C31" i="1"/>
  <c r="P30" i="1"/>
  <c r="Z30" i="1" s="1"/>
  <c r="H1170" i="1" l="1"/>
  <c r="R1169" i="1"/>
  <c r="S1169" i="1" s="1"/>
  <c r="AA1169" i="1"/>
  <c r="U1169" i="1"/>
  <c r="A1171" i="1"/>
  <c r="Q1170" i="1"/>
  <c r="G32" i="1"/>
  <c r="D33" i="1"/>
  <c r="L33" i="1" s="1"/>
  <c r="O33" i="1" s="1"/>
  <c r="I43" i="1"/>
  <c r="I44" i="1" s="1"/>
  <c r="B30" i="1"/>
  <c r="F34" i="1"/>
  <c r="W34" i="1"/>
  <c r="Y34" i="1" s="1"/>
  <c r="K35" i="1"/>
  <c r="N36" i="1"/>
  <c r="N37" i="1" s="1"/>
  <c r="N38" i="1" s="1"/>
  <c r="N39" i="1" s="1"/>
  <c r="N40" i="1" s="1"/>
  <c r="N41" i="1" s="1"/>
  <c r="M36" i="1"/>
  <c r="M37" i="1" s="1"/>
  <c r="M38" i="1" s="1"/>
  <c r="M39" i="1" s="1"/>
  <c r="M40" i="1" s="1"/>
  <c r="M41" i="1" s="1"/>
  <c r="J36" i="1"/>
  <c r="J37" i="1" s="1"/>
  <c r="C32" i="1"/>
  <c r="P31" i="1"/>
  <c r="Z31" i="1" s="1"/>
  <c r="B31" i="1" s="1"/>
  <c r="A1172" i="1" l="1"/>
  <c r="Q1171" i="1"/>
  <c r="R1170" i="1"/>
  <c r="S1170" i="1" s="1"/>
  <c r="U1170" i="1"/>
  <c r="AA1170" i="1"/>
  <c r="H1171" i="1"/>
  <c r="D34" i="1"/>
  <c r="L34" i="1" s="1"/>
  <c r="O34" i="1" s="1"/>
  <c r="G33" i="1"/>
  <c r="W35" i="1"/>
  <c r="Y35" i="1" s="1"/>
  <c r="K37" i="1"/>
  <c r="J38" i="1"/>
  <c r="K36" i="1"/>
  <c r="F35" i="1"/>
  <c r="C33" i="1"/>
  <c r="C34" i="1" s="1"/>
  <c r="P32" i="1"/>
  <c r="Z32" i="1" s="1"/>
  <c r="B32" i="1" s="1"/>
  <c r="S61" i="1"/>
  <c r="AA61" i="1" s="1"/>
  <c r="H1172" i="1" l="1"/>
  <c r="R1171" i="1"/>
  <c r="S1171" i="1" s="1"/>
  <c r="U1171" i="1"/>
  <c r="AA1171" i="1"/>
  <c r="A1173" i="1"/>
  <c r="Q1172" i="1"/>
  <c r="G34" i="1"/>
  <c r="D35" i="1"/>
  <c r="L35" i="1" s="1"/>
  <c r="O35" i="1" s="1"/>
  <c r="K38" i="1"/>
  <c r="J39" i="1"/>
  <c r="W36" i="1"/>
  <c r="Y36" i="1" s="1"/>
  <c r="F36" i="1"/>
  <c r="F37" i="1" s="1"/>
  <c r="P34" i="1"/>
  <c r="C35" i="1"/>
  <c r="P33" i="1"/>
  <c r="Z33" i="1" s="1"/>
  <c r="B33" i="1" s="1"/>
  <c r="A1174" i="1" l="1"/>
  <c r="Q1173" i="1"/>
  <c r="R1172" i="1"/>
  <c r="S1172" i="1" s="1"/>
  <c r="U1172" i="1"/>
  <c r="AA1172" i="1"/>
  <c r="H1173" i="1"/>
  <c r="H1174" i="1" s="1"/>
  <c r="D36" i="1"/>
  <c r="L36" i="1" s="1"/>
  <c r="G35" i="1"/>
  <c r="W37" i="1"/>
  <c r="Y37" i="1" s="1"/>
  <c r="K39" i="1"/>
  <c r="J40" i="1"/>
  <c r="F38" i="1"/>
  <c r="C36" i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P35" i="1"/>
  <c r="Z35" i="1" s="1"/>
  <c r="B35" i="1" s="1"/>
  <c r="Z34" i="1"/>
  <c r="B34" i="1" s="1"/>
  <c r="R1173" i="1" l="1"/>
  <c r="S1173" i="1" s="1"/>
  <c r="U1173" i="1"/>
  <c r="AA1173" i="1"/>
  <c r="A1175" i="1"/>
  <c r="Q1174" i="1"/>
  <c r="G36" i="1"/>
  <c r="D37" i="1"/>
  <c r="G37" i="1" s="1"/>
  <c r="O36" i="1"/>
  <c r="P36" i="1" s="1"/>
  <c r="Z36" i="1" s="1"/>
  <c r="B36" i="1" s="1"/>
  <c r="W38" i="1"/>
  <c r="Y38" i="1" s="1"/>
  <c r="K40" i="1"/>
  <c r="J41" i="1"/>
  <c r="J42" i="1" s="1"/>
  <c r="F39" i="1"/>
  <c r="R1174" i="1" l="1"/>
  <c r="S1174" i="1" s="1"/>
  <c r="AA1174" i="1"/>
  <c r="U1174" i="1"/>
  <c r="A1176" i="1"/>
  <c r="Q1175" i="1"/>
  <c r="H1175" i="1"/>
  <c r="L37" i="1"/>
  <c r="O37" i="1" s="1"/>
  <c r="P37" i="1" s="1"/>
  <c r="Z37" i="1" s="1"/>
  <c r="B37" i="1" s="1"/>
  <c r="D38" i="1"/>
  <c r="L38" i="1" s="1"/>
  <c r="K42" i="1"/>
  <c r="E42" i="1" s="1"/>
  <c r="J43" i="1"/>
  <c r="K43" i="1" s="1"/>
  <c r="W39" i="1"/>
  <c r="Y39" i="1" s="1"/>
  <c r="K41" i="1"/>
  <c r="F40" i="1"/>
  <c r="H1176" i="1" l="1"/>
  <c r="R1175" i="1"/>
  <c r="S1175" i="1" s="1"/>
  <c r="AA1175" i="1"/>
  <c r="U1175" i="1"/>
  <c r="A1177" i="1"/>
  <c r="Q1176" i="1"/>
  <c r="D39" i="1"/>
  <c r="G39" i="1" s="1"/>
  <c r="G38" i="1"/>
  <c r="E43" i="1"/>
  <c r="J44" i="1"/>
  <c r="K44" i="1" s="1"/>
  <c r="E44" i="1" s="1"/>
  <c r="O38" i="1"/>
  <c r="P38" i="1" s="1"/>
  <c r="Z38" i="1" s="1"/>
  <c r="B38" i="1" s="1"/>
  <c r="W40" i="1"/>
  <c r="Y40" i="1" s="1"/>
  <c r="F41" i="1"/>
  <c r="F42" i="1" s="1"/>
  <c r="F43" i="1" s="1"/>
  <c r="I45" i="1"/>
  <c r="A1178" i="1" l="1"/>
  <c r="Q1177" i="1"/>
  <c r="R1176" i="1"/>
  <c r="S1176" i="1" s="1"/>
  <c r="AA1176" i="1"/>
  <c r="U1176" i="1"/>
  <c r="H1177" i="1"/>
  <c r="L39" i="1"/>
  <c r="O39" i="1" s="1"/>
  <c r="P39" i="1" s="1"/>
  <c r="Z39" i="1" s="1"/>
  <c r="B39" i="1" s="1"/>
  <c r="D40" i="1"/>
  <c r="G40" i="1" s="1"/>
  <c r="W41" i="1"/>
  <c r="F44" i="1"/>
  <c r="I46" i="1"/>
  <c r="H1178" i="1" l="1"/>
  <c r="R1177" i="1"/>
  <c r="S1177" i="1" s="1"/>
  <c r="AA1177" i="1"/>
  <c r="U1177" i="1"/>
  <c r="A1179" i="1"/>
  <c r="Q1178" i="1"/>
  <c r="D41" i="1"/>
  <c r="D42" i="1" s="1"/>
  <c r="L42" i="1" s="1"/>
  <c r="L40" i="1"/>
  <c r="O40" i="1" s="1"/>
  <c r="P40" i="1" s="1"/>
  <c r="Z40" i="1" s="1"/>
  <c r="B40" i="1" s="1"/>
  <c r="Y41" i="1"/>
  <c r="W42" i="1"/>
  <c r="J45" i="1"/>
  <c r="K45" i="1" s="1"/>
  <c r="E45" i="1" s="1"/>
  <c r="I47" i="1"/>
  <c r="R1178" i="1" l="1"/>
  <c r="S1178" i="1" s="1"/>
  <c r="U1178" i="1"/>
  <c r="AA1178" i="1"/>
  <c r="A1180" i="1"/>
  <c r="Q1179" i="1"/>
  <c r="H1179" i="1"/>
  <c r="L41" i="1"/>
  <c r="M42" i="1" s="1"/>
  <c r="N42" i="1" s="1"/>
  <c r="G41" i="1"/>
  <c r="D43" i="1"/>
  <c r="L43" i="1" s="1"/>
  <c r="G42" i="1"/>
  <c r="Y42" i="1"/>
  <c r="W43" i="1"/>
  <c r="Y43" i="1" s="1"/>
  <c r="J46" i="1"/>
  <c r="K46" i="1" s="1"/>
  <c r="E46" i="1" s="1"/>
  <c r="F45" i="1"/>
  <c r="I48" i="1"/>
  <c r="H1180" i="1" l="1"/>
  <c r="R1179" i="1"/>
  <c r="S1179" i="1" s="1"/>
  <c r="U1179" i="1"/>
  <c r="AA1179" i="1"/>
  <c r="A1181" i="1"/>
  <c r="Q1180" i="1"/>
  <c r="O41" i="1"/>
  <c r="P41" i="1" s="1"/>
  <c r="S41" i="1" s="1"/>
  <c r="U41" i="1" s="1"/>
  <c r="M43" i="1"/>
  <c r="M44" i="1" s="1"/>
  <c r="M45" i="1" s="1"/>
  <c r="M46" i="1" s="1"/>
  <c r="M47" i="1" s="1"/>
  <c r="M48" i="1" s="1"/>
  <c r="G43" i="1"/>
  <c r="D44" i="1"/>
  <c r="L44" i="1" s="1"/>
  <c r="W44" i="1"/>
  <c r="Y44" i="1" s="1"/>
  <c r="N43" i="1"/>
  <c r="O43" i="1" s="1"/>
  <c r="O42" i="1"/>
  <c r="J47" i="1"/>
  <c r="K47" i="1" s="1"/>
  <c r="E47" i="1" s="1"/>
  <c r="F46" i="1"/>
  <c r="I49" i="1"/>
  <c r="A1182" i="1" l="1"/>
  <c r="W1182" i="1"/>
  <c r="Y1182" i="1" s="1"/>
  <c r="R1180" i="1"/>
  <c r="S1180" i="1" s="1"/>
  <c r="U1180" i="1"/>
  <c r="AA1180" i="1"/>
  <c r="H1181" i="1"/>
  <c r="Z41" i="1"/>
  <c r="B41" i="1" s="1"/>
  <c r="G44" i="1"/>
  <c r="D45" i="1"/>
  <c r="L45" i="1" s="1"/>
  <c r="W45" i="1"/>
  <c r="W46" i="1" s="1"/>
  <c r="M49" i="1"/>
  <c r="P43" i="1"/>
  <c r="P42" i="1"/>
  <c r="J48" i="1"/>
  <c r="K48" i="1" s="1"/>
  <c r="E48" i="1" s="1"/>
  <c r="F47" i="1"/>
  <c r="I50" i="1"/>
  <c r="A1183" i="1" l="1"/>
  <c r="H1182" i="1"/>
  <c r="Q1182" i="1"/>
  <c r="AA41" i="1"/>
  <c r="D46" i="1"/>
  <c r="L46" i="1" s="1"/>
  <c r="G45" i="1"/>
  <c r="Y45" i="1"/>
  <c r="Z42" i="1"/>
  <c r="U42" i="1"/>
  <c r="M50" i="1"/>
  <c r="Z43" i="1"/>
  <c r="B43" i="1" s="1"/>
  <c r="J49" i="1"/>
  <c r="K49" i="1" s="1"/>
  <c r="E49" i="1" s="1"/>
  <c r="F48" i="1"/>
  <c r="N44" i="1"/>
  <c r="O44" i="1" s="1"/>
  <c r="P44" i="1" s="1"/>
  <c r="Z44" i="1" s="1"/>
  <c r="B44" i="1" s="1"/>
  <c r="Y46" i="1"/>
  <c r="W47" i="1"/>
  <c r="I51" i="1"/>
  <c r="S74" i="1"/>
  <c r="U1182" i="1" l="1"/>
  <c r="R1182" i="1"/>
  <c r="S1182" i="1" s="1"/>
  <c r="AA1182" i="1"/>
  <c r="H1183" i="1"/>
  <c r="A1184" i="1"/>
  <c r="Q1183" i="1"/>
  <c r="G46" i="1"/>
  <c r="D47" i="1"/>
  <c r="L47" i="1" s="1"/>
  <c r="B42" i="1"/>
  <c r="AA42" i="1"/>
  <c r="M51" i="1"/>
  <c r="F49" i="1"/>
  <c r="J50" i="1"/>
  <c r="K50" i="1" s="1"/>
  <c r="E50" i="1" s="1"/>
  <c r="Y47" i="1"/>
  <c r="W48" i="1"/>
  <c r="N45" i="1"/>
  <c r="I52" i="1"/>
  <c r="S46" i="1"/>
  <c r="R1183" i="1" l="1"/>
  <c r="S1183" i="1" s="1"/>
  <c r="U1183" i="1"/>
  <c r="AA1183" i="1"/>
  <c r="A1185" i="1"/>
  <c r="Q1184" i="1"/>
  <c r="H1184" i="1"/>
  <c r="G47" i="1"/>
  <c r="D48" i="1"/>
  <c r="L48" i="1" s="1"/>
  <c r="F50" i="1"/>
  <c r="J51" i="1"/>
  <c r="K51" i="1" s="1"/>
  <c r="F51" i="1" s="1"/>
  <c r="M52" i="1"/>
  <c r="Y48" i="1"/>
  <c r="W49" i="1"/>
  <c r="N46" i="1"/>
  <c r="O45" i="1"/>
  <c r="P45" i="1" s="1"/>
  <c r="Z45" i="1" s="1"/>
  <c r="B45" i="1" s="1"/>
  <c r="I53" i="1"/>
  <c r="AA46" i="1"/>
  <c r="H1185" i="1" l="1"/>
  <c r="AA1184" i="1"/>
  <c r="U1184" i="1"/>
  <c r="R1184" i="1"/>
  <c r="S1184" i="1" s="1"/>
  <c r="G48" i="1"/>
  <c r="A1186" i="1"/>
  <c r="Q1185" i="1"/>
  <c r="D49" i="1"/>
  <c r="G49" i="1" s="1"/>
  <c r="J52" i="1"/>
  <c r="K52" i="1" s="1"/>
  <c r="F52" i="1" s="1"/>
  <c r="E51" i="1"/>
  <c r="M53" i="1"/>
  <c r="Y49" i="1"/>
  <c r="W50" i="1"/>
  <c r="O46" i="1"/>
  <c r="P46" i="1" s="1"/>
  <c r="Z46" i="1" s="1"/>
  <c r="B46" i="1" s="1"/>
  <c r="N47" i="1"/>
  <c r="I54" i="1"/>
  <c r="S226" i="1"/>
  <c r="R1185" i="1" l="1"/>
  <c r="S1185" i="1" s="1"/>
  <c r="U1185" i="1"/>
  <c r="AA1185" i="1"/>
  <c r="A1187" i="1"/>
  <c r="Q1186" i="1"/>
  <c r="H1186" i="1"/>
  <c r="L49" i="1"/>
  <c r="D50" i="1"/>
  <c r="G50" i="1" s="1"/>
  <c r="J53" i="1"/>
  <c r="K53" i="1" s="1"/>
  <c r="F53" i="1" s="1"/>
  <c r="E52" i="1"/>
  <c r="M54" i="1"/>
  <c r="Y50" i="1"/>
  <c r="W51" i="1"/>
  <c r="N48" i="1"/>
  <c r="O47" i="1"/>
  <c r="I55" i="1"/>
  <c r="AA226" i="1"/>
  <c r="H1187" i="1" l="1"/>
  <c r="U1186" i="1"/>
  <c r="AA1186" i="1"/>
  <c r="R1186" i="1"/>
  <c r="S1186" i="1" s="1"/>
  <c r="A1188" i="1"/>
  <c r="Q1187" i="1"/>
  <c r="D51" i="1"/>
  <c r="D52" i="1" s="1"/>
  <c r="L52" i="1" s="1"/>
  <c r="L50" i="1"/>
  <c r="E53" i="1"/>
  <c r="J54" i="1"/>
  <c r="K54" i="1" s="1"/>
  <c r="F54" i="1" s="1"/>
  <c r="M55" i="1"/>
  <c r="P47" i="1"/>
  <c r="Z47" i="1" s="1"/>
  <c r="B47" i="1" s="1"/>
  <c r="Y51" i="1"/>
  <c r="W52" i="1"/>
  <c r="N49" i="1"/>
  <c r="O48" i="1"/>
  <c r="P48" i="1" s="1"/>
  <c r="Z48" i="1" s="1"/>
  <c r="B48" i="1" s="1"/>
  <c r="I56" i="1"/>
  <c r="U1187" i="1" l="1"/>
  <c r="R1187" i="1"/>
  <c r="S1187" i="1" s="1"/>
  <c r="AA1187" i="1"/>
  <c r="A1189" i="1"/>
  <c r="Q1188" i="1"/>
  <c r="H1188" i="1"/>
  <c r="L51" i="1"/>
  <c r="G51" i="1"/>
  <c r="D53" i="1"/>
  <c r="L53" i="1" s="1"/>
  <c r="J55" i="1"/>
  <c r="K55" i="1" s="1"/>
  <c r="G52" i="1"/>
  <c r="E54" i="1"/>
  <c r="M56" i="1"/>
  <c r="Y52" i="1"/>
  <c r="W53" i="1"/>
  <c r="N50" i="1"/>
  <c r="O49" i="1"/>
  <c r="P49" i="1" s="1"/>
  <c r="Z49" i="1" s="1"/>
  <c r="B49" i="1" s="1"/>
  <c r="I57" i="1"/>
  <c r="H1189" i="1" l="1"/>
  <c r="U1188" i="1"/>
  <c r="AA1188" i="1"/>
  <c r="R1188" i="1"/>
  <c r="S1188" i="1" s="1"/>
  <c r="A1190" i="1"/>
  <c r="Q1189" i="1"/>
  <c r="E55" i="1"/>
  <c r="G53" i="1"/>
  <c r="D54" i="1"/>
  <c r="G54" i="1" s="1"/>
  <c r="J56" i="1"/>
  <c r="K56" i="1" s="1"/>
  <c r="F55" i="1"/>
  <c r="M57" i="1"/>
  <c r="Y53" i="1"/>
  <c r="W54" i="1"/>
  <c r="N51" i="1"/>
  <c r="O50" i="1"/>
  <c r="P50" i="1" s="1"/>
  <c r="Z50" i="1" s="1"/>
  <c r="B50" i="1" s="1"/>
  <c r="I58" i="1"/>
  <c r="AA1189" i="1" l="1"/>
  <c r="U1189" i="1"/>
  <c r="R1189" i="1"/>
  <c r="S1189" i="1" s="1"/>
  <c r="A1191" i="1"/>
  <c r="Q1190" i="1"/>
  <c r="H1190" i="1"/>
  <c r="D55" i="1"/>
  <c r="L55" i="1" s="1"/>
  <c r="F56" i="1"/>
  <c r="L54" i="1"/>
  <c r="J57" i="1"/>
  <c r="K57" i="1" s="1"/>
  <c r="E56" i="1"/>
  <c r="M58" i="1"/>
  <c r="Y54" i="1"/>
  <c r="W55" i="1"/>
  <c r="N52" i="1"/>
  <c r="O51" i="1"/>
  <c r="P51" i="1" s="1"/>
  <c r="Z51" i="1" s="1"/>
  <c r="B51" i="1" s="1"/>
  <c r="I59" i="1"/>
  <c r="H1191" i="1" l="1"/>
  <c r="AA1190" i="1"/>
  <c r="U1190" i="1"/>
  <c r="R1190" i="1"/>
  <c r="S1190" i="1" s="1"/>
  <c r="A1192" i="1"/>
  <c r="Q1191" i="1"/>
  <c r="D56" i="1"/>
  <c r="L56" i="1" s="1"/>
  <c r="F57" i="1"/>
  <c r="G55" i="1"/>
  <c r="J58" i="1"/>
  <c r="K58" i="1" s="1"/>
  <c r="E57" i="1"/>
  <c r="M59" i="1"/>
  <c r="Y55" i="1"/>
  <c r="W56" i="1"/>
  <c r="N53" i="1"/>
  <c r="O52" i="1"/>
  <c r="P52" i="1" s="1"/>
  <c r="Z52" i="1" s="1"/>
  <c r="B52" i="1" s="1"/>
  <c r="I60" i="1"/>
  <c r="U1191" i="1" l="1"/>
  <c r="R1191" i="1"/>
  <c r="S1191" i="1" s="1"/>
  <c r="AA1191" i="1"/>
  <c r="A1193" i="1"/>
  <c r="Q1192" i="1"/>
  <c r="H1192" i="1"/>
  <c r="D57" i="1"/>
  <c r="L57" i="1" s="1"/>
  <c r="G56" i="1"/>
  <c r="F58" i="1"/>
  <c r="J59" i="1"/>
  <c r="K59" i="1" s="1"/>
  <c r="E58" i="1"/>
  <c r="M60" i="1"/>
  <c r="Y56" i="1"/>
  <c r="W57" i="1"/>
  <c r="N54" i="1"/>
  <c r="O53" i="1"/>
  <c r="P53" i="1" s="1"/>
  <c r="Z53" i="1" s="1"/>
  <c r="B53" i="1" s="1"/>
  <c r="I61" i="1"/>
  <c r="H1193" i="1" l="1"/>
  <c r="R1192" i="1"/>
  <c r="S1192" i="1" s="1"/>
  <c r="AA1192" i="1"/>
  <c r="U1192" i="1"/>
  <c r="A1194" i="1"/>
  <c r="Q1193" i="1"/>
  <c r="D58" i="1"/>
  <c r="L58" i="1" s="1"/>
  <c r="G57" i="1"/>
  <c r="E59" i="1"/>
  <c r="J60" i="1"/>
  <c r="K60" i="1" s="1"/>
  <c r="F59" i="1"/>
  <c r="M61" i="1"/>
  <c r="Y57" i="1"/>
  <c r="W58" i="1"/>
  <c r="N55" i="1"/>
  <c r="O54" i="1"/>
  <c r="P54" i="1" s="1"/>
  <c r="Z54" i="1" s="1"/>
  <c r="B54" i="1" s="1"/>
  <c r="I62" i="1"/>
  <c r="AA1193" i="1" l="1"/>
  <c r="U1193" i="1"/>
  <c r="R1193" i="1"/>
  <c r="S1193" i="1" s="1"/>
  <c r="A1195" i="1"/>
  <c r="Q1194" i="1"/>
  <c r="H1194" i="1"/>
  <c r="G58" i="1"/>
  <c r="D59" i="1"/>
  <c r="L59" i="1" s="1"/>
  <c r="E60" i="1"/>
  <c r="F60" i="1"/>
  <c r="J61" i="1"/>
  <c r="K61" i="1" s="1"/>
  <c r="E61" i="1" s="1"/>
  <c r="M62" i="1"/>
  <c r="Y58" i="1"/>
  <c r="W59" i="1"/>
  <c r="N56" i="1"/>
  <c r="O55" i="1"/>
  <c r="P55" i="1" s="1"/>
  <c r="Z55" i="1" s="1"/>
  <c r="B55" i="1" s="1"/>
  <c r="I63" i="1"/>
  <c r="H1195" i="1" l="1"/>
  <c r="R1194" i="1"/>
  <c r="S1194" i="1" s="1"/>
  <c r="AA1194" i="1"/>
  <c r="U1194" i="1"/>
  <c r="A1196" i="1"/>
  <c r="Q1195" i="1"/>
  <c r="G59" i="1"/>
  <c r="D60" i="1"/>
  <c r="L60" i="1" s="1"/>
  <c r="J62" i="1"/>
  <c r="K62" i="1" s="1"/>
  <c r="E62" i="1" s="1"/>
  <c r="F61" i="1"/>
  <c r="M63" i="1"/>
  <c r="Y59" i="1"/>
  <c r="W60" i="1"/>
  <c r="N57" i="1"/>
  <c r="O56" i="1"/>
  <c r="P56" i="1" s="1"/>
  <c r="Z56" i="1" s="1"/>
  <c r="B56" i="1" s="1"/>
  <c r="I64" i="1"/>
  <c r="A1197" i="1" l="1"/>
  <c r="Q1196" i="1"/>
  <c r="U1195" i="1"/>
  <c r="R1195" i="1"/>
  <c r="S1195" i="1" s="1"/>
  <c r="AA1195" i="1"/>
  <c r="H1196" i="1"/>
  <c r="G60" i="1"/>
  <c r="D61" i="1"/>
  <c r="L61" i="1" s="1"/>
  <c r="J63" i="1"/>
  <c r="K63" i="1" s="1"/>
  <c r="E63" i="1" s="1"/>
  <c r="F62" i="1"/>
  <c r="M64" i="1"/>
  <c r="Y60" i="1"/>
  <c r="W61" i="1"/>
  <c r="N58" i="1"/>
  <c r="O57" i="1"/>
  <c r="P57" i="1" s="1"/>
  <c r="Z57" i="1" s="1"/>
  <c r="B57" i="1" s="1"/>
  <c r="I65" i="1"/>
  <c r="H1197" i="1" l="1"/>
  <c r="U1196" i="1"/>
  <c r="AA1196" i="1"/>
  <c r="R1196" i="1"/>
  <c r="S1196" i="1" s="1"/>
  <c r="A1198" i="1"/>
  <c r="Q1197" i="1"/>
  <c r="G61" i="1"/>
  <c r="D62" i="1"/>
  <c r="L62" i="1" s="1"/>
  <c r="J64" i="1"/>
  <c r="K64" i="1" s="1"/>
  <c r="F63" i="1"/>
  <c r="M65" i="1"/>
  <c r="Y61" i="1"/>
  <c r="W62" i="1"/>
  <c r="N59" i="1"/>
  <c r="O58" i="1"/>
  <c r="P58" i="1" s="1"/>
  <c r="Z58" i="1" s="1"/>
  <c r="B58" i="1" s="1"/>
  <c r="I66" i="1"/>
  <c r="AA1197" i="1" l="1"/>
  <c r="R1197" i="1"/>
  <c r="S1197" i="1" s="1"/>
  <c r="U1197" i="1"/>
  <c r="A1199" i="1"/>
  <c r="Q1198" i="1"/>
  <c r="H1198" i="1"/>
  <c r="G62" i="1"/>
  <c r="D63" i="1"/>
  <c r="L63" i="1" s="1"/>
  <c r="F64" i="1"/>
  <c r="J65" i="1"/>
  <c r="K65" i="1" s="1"/>
  <c r="E64" i="1"/>
  <c r="M66" i="1"/>
  <c r="Y62" i="1"/>
  <c r="W63" i="1"/>
  <c r="N60" i="1"/>
  <c r="O59" i="1"/>
  <c r="P59" i="1" s="1"/>
  <c r="Z59" i="1" s="1"/>
  <c r="B59" i="1" s="1"/>
  <c r="I67" i="1"/>
  <c r="H1199" i="1" l="1"/>
  <c r="U1198" i="1"/>
  <c r="R1198" i="1"/>
  <c r="S1198" i="1" s="1"/>
  <c r="AA1198" i="1"/>
  <c r="A1200" i="1"/>
  <c r="Q1199" i="1"/>
  <c r="G63" i="1"/>
  <c r="D64" i="1"/>
  <c r="L64" i="1" s="1"/>
  <c r="F65" i="1"/>
  <c r="J66" i="1"/>
  <c r="K66" i="1" s="1"/>
  <c r="E65" i="1"/>
  <c r="M67" i="1"/>
  <c r="Y63" i="1"/>
  <c r="W64" i="1"/>
  <c r="N61" i="1"/>
  <c r="O60" i="1"/>
  <c r="P60" i="1" s="1"/>
  <c r="Z60" i="1" s="1"/>
  <c r="B60" i="1" s="1"/>
  <c r="I68" i="1"/>
  <c r="AA1199" i="1" l="1"/>
  <c r="R1199" i="1"/>
  <c r="S1199" i="1" s="1"/>
  <c r="U1199" i="1"/>
  <c r="A1201" i="1"/>
  <c r="A1202" i="1" s="1"/>
  <c r="Q1200" i="1"/>
  <c r="D65" i="1"/>
  <c r="L65" i="1" s="1"/>
  <c r="H1200" i="1"/>
  <c r="G64" i="1"/>
  <c r="E66" i="1"/>
  <c r="F66" i="1"/>
  <c r="J67" i="1"/>
  <c r="K67" i="1" s="1"/>
  <c r="E67" i="1" s="1"/>
  <c r="M68" i="1"/>
  <c r="Y64" i="1"/>
  <c r="W65" i="1"/>
  <c r="N62" i="1"/>
  <c r="O61" i="1"/>
  <c r="P61" i="1" s="1"/>
  <c r="Z61" i="1" s="1"/>
  <c r="B61" i="1" s="1"/>
  <c r="I69" i="1"/>
  <c r="H1201" i="1" l="1"/>
  <c r="R1200" i="1"/>
  <c r="S1200" i="1" s="1"/>
  <c r="U1200" i="1"/>
  <c r="AA1200" i="1"/>
  <c r="A1203" i="1"/>
  <c r="H1202" i="1"/>
  <c r="Q1202" i="1"/>
  <c r="G65" i="1"/>
  <c r="D66" i="1"/>
  <c r="L66" i="1" s="1"/>
  <c r="F67" i="1"/>
  <c r="J68" i="1"/>
  <c r="K68" i="1" s="1"/>
  <c r="M69" i="1"/>
  <c r="Y65" i="1"/>
  <c r="W66" i="1"/>
  <c r="N63" i="1"/>
  <c r="O62" i="1"/>
  <c r="P62" i="1" s="1"/>
  <c r="Z62" i="1" s="1"/>
  <c r="B62" i="1" s="1"/>
  <c r="I70" i="1"/>
  <c r="D67" i="1" l="1"/>
  <c r="R1202" i="1"/>
  <c r="S1202" i="1" s="1"/>
  <c r="H1203" i="1"/>
  <c r="AA1202" i="1"/>
  <c r="U1202" i="1"/>
  <c r="A1204" i="1"/>
  <c r="Q1203" i="1"/>
  <c r="G66" i="1"/>
  <c r="F68" i="1"/>
  <c r="J69" i="1"/>
  <c r="K69" i="1" s="1"/>
  <c r="E68" i="1"/>
  <c r="D68" i="1" s="1"/>
  <c r="M70" i="1"/>
  <c r="Y66" i="1"/>
  <c r="W67" i="1"/>
  <c r="N64" i="1"/>
  <c r="O63" i="1"/>
  <c r="P63" i="1" s="1"/>
  <c r="Z63" i="1" s="1"/>
  <c r="B63" i="1" s="1"/>
  <c r="L67" i="1"/>
  <c r="G67" i="1"/>
  <c r="I71" i="1"/>
  <c r="A1205" i="1" l="1"/>
  <c r="Q1204" i="1"/>
  <c r="AA1203" i="1"/>
  <c r="R1203" i="1"/>
  <c r="S1203" i="1" s="1"/>
  <c r="U1203" i="1"/>
  <c r="H1204" i="1"/>
  <c r="F69" i="1"/>
  <c r="J70" i="1"/>
  <c r="K70" i="1" s="1"/>
  <c r="E69" i="1"/>
  <c r="D69" i="1" s="1"/>
  <c r="L69" i="1" s="1"/>
  <c r="M71" i="1"/>
  <c r="Y67" i="1"/>
  <c r="W68" i="1"/>
  <c r="N65" i="1"/>
  <c r="O64" i="1"/>
  <c r="P64" i="1" s="1"/>
  <c r="Z64" i="1" s="1"/>
  <c r="B64" i="1" s="1"/>
  <c r="L68" i="1"/>
  <c r="G68" i="1"/>
  <c r="I72" i="1"/>
  <c r="AA1204" i="1" l="1"/>
  <c r="U1204" i="1"/>
  <c r="R1204" i="1"/>
  <c r="S1204" i="1" s="1"/>
  <c r="H1205" i="1"/>
  <c r="A1206" i="1"/>
  <c r="Q1205" i="1"/>
  <c r="F70" i="1"/>
  <c r="E70" i="1"/>
  <c r="D70" i="1" s="1"/>
  <c r="L70" i="1" s="1"/>
  <c r="J71" i="1"/>
  <c r="K71" i="1" s="1"/>
  <c r="Y68" i="1"/>
  <c r="W69" i="1"/>
  <c r="N66" i="1"/>
  <c r="O65" i="1"/>
  <c r="P65" i="1" s="1"/>
  <c r="Z65" i="1" s="1"/>
  <c r="B65" i="1" s="1"/>
  <c r="G69" i="1"/>
  <c r="J72" i="1"/>
  <c r="K72" i="1" s="1"/>
  <c r="E72" i="1" s="1"/>
  <c r="I73" i="1"/>
  <c r="S69" i="1"/>
  <c r="AA1205" i="1" l="1"/>
  <c r="R1205" i="1"/>
  <c r="S1205" i="1" s="1"/>
  <c r="U1205" i="1"/>
  <c r="H1206" i="1"/>
  <c r="A1207" i="1"/>
  <c r="Q1206" i="1"/>
  <c r="E71" i="1"/>
  <c r="D71" i="1" s="1"/>
  <c r="L71" i="1" s="1"/>
  <c r="M72" i="1" s="1"/>
  <c r="F71" i="1"/>
  <c r="Y69" i="1"/>
  <c r="W70" i="1"/>
  <c r="N67" i="1"/>
  <c r="O66" i="1"/>
  <c r="P66" i="1" s="1"/>
  <c r="Z66" i="1" s="1"/>
  <c r="B66" i="1" s="1"/>
  <c r="AA68" i="1"/>
  <c r="F72" i="1"/>
  <c r="G70" i="1"/>
  <c r="I74" i="1"/>
  <c r="J73" i="1"/>
  <c r="K73" i="1" s="1"/>
  <c r="E73" i="1" s="1"/>
  <c r="U1206" i="1" l="1"/>
  <c r="AA1206" i="1"/>
  <c r="R1206" i="1"/>
  <c r="S1206" i="1" s="1"/>
  <c r="A1208" i="1"/>
  <c r="Q1207" i="1"/>
  <c r="H1207" i="1"/>
  <c r="Y70" i="1"/>
  <c r="W71" i="1"/>
  <c r="N68" i="1"/>
  <c r="O67" i="1"/>
  <c r="P67" i="1" s="1"/>
  <c r="Z67" i="1" s="1"/>
  <c r="B67" i="1" s="1"/>
  <c r="D72" i="1"/>
  <c r="G72" i="1" s="1"/>
  <c r="F73" i="1"/>
  <c r="G71" i="1"/>
  <c r="J74" i="1"/>
  <c r="K74" i="1" s="1"/>
  <c r="E74" i="1" s="1"/>
  <c r="I75" i="1"/>
  <c r="R1207" i="1" l="1"/>
  <c r="S1207" i="1" s="1"/>
  <c r="AA1207" i="1"/>
  <c r="U1207" i="1"/>
  <c r="A1209" i="1"/>
  <c r="Q1208" i="1"/>
  <c r="H1208" i="1"/>
  <c r="Y71" i="1"/>
  <c r="W72" i="1"/>
  <c r="O68" i="1"/>
  <c r="P68" i="1" s="1"/>
  <c r="N69" i="1"/>
  <c r="D73" i="1"/>
  <c r="L73" i="1" s="1"/>
  <c r="L72" i="1"/>
  <c r="M73" i="1" s="1"/>
  <c r="AA69" i="1"/>
  <c r="F74" i="1"/>
  <c r="I76" i="1"/>
  <c r="J75" i="1"/>
  <c r="K75" i="1" s="1"/>
  <c r="E75" i="1" s="1"/>
  <c r="AA1208" i="1" l="1"/>
  <c r="U1208" i="1"/>
  <c r="R1208" i="1"/>
  <c r="S1208" i="1" s="1"/>
  <c r="H1209" i="1"/>
  <c r="A1210" i="1"/>
  <c r="Q1209" i="1"/>
  <c r="M74" i="1"/>
  <c r="Y72" i="1"/>
  <c r="W73" i="1"/>
  <c r="O69" i="1"/>
  <c r="P69" i="1" s="1"/>
  <c r="N70" i="1"/>
  <c r="Z68" i="1"/>
  <c r="B68" i="1" s="1"/>
  <c r="G73" i="1"/>
  <c r="F75" i="1"/>
  <c r="D74" i="1"/>
  <c r="I77" i="1"/>
  <c r="J76" i="1"/>
  <c r="K76" i="1" s="1"/>
  <c r="E76" i="1" s="1"/>
  <c r="U1209" i="1" l="1"/>
  <c r="AA1209" i="1"/>
  <c r="R1209" i="1"/>
  <c r="S1209" i="1" s="1"/>
  <c r="A1211" i="1"/>
  <c r="Q1210" i="1"/>
  <c r="H1210" i="1"/>
  <c r="Y73" i="1"/>
  <c r="W74" i="1"/>
  <c r="O70" i="1"/>
  <c r="P70" i="1" s="1"/>
  <c r="Z70" i="1" s="1"/>
  <c r="B70" i="1" s="1"/>
  <c r="N71" i="1"/>
  <c r="Z69" i="1"/>
  <c r="B69" i="1" s="1"/>
  <c r="D75" i="1"/>
  <c r="L75" i="1" s="1"/>
  <c r="L74" i="1"/>
  <c r="M75" i="1" s="1"/>
  <c r="M76" i="1" s="1"/>
  <c r="M77" i="1" s="1"/>
  <c r="G74" i="1"/>
  <c r="F76" i="1"/>
  <c r="J77" i="1"/>
  <c r="K77" i="1" s="1"/>
  <c r="E77" i="1" s="1"/>
  <c r="I78" i="1"/>
  <c r="U1210" i="1" l="1"/>
  <c r="R1210" i="1"/>
  <c r="S1210" i="1" s="1"/>
  <c r="AA1210" i="1"/>
  <c r="H1211" i="1"/>
  <c r="A1212" i="1"/>
  <c r="Q1211" i="1"/>
  <c r="M78" i="1"/>
  <c r="Y74" i="1"/>
  <c r="W75" i="1"/>
  <c r="N72" i="1"/>
  <c r="O71" i="1"/>
  <c r="P71" i="1" s="1"/>
  <c r="S71" i="1" s="1"/>
  <c r="G75" i="1"/>
  <c r="F77" i="1"/>
  <c r="D76" i="1"/>
  <c r="L76" i="1" s="1"/>
  <c r="J78" i="1"/>
  <c r="K78" i="1" s="1"/>
  <c r="E78" i="1" s="1"/>
  <c r="I79" i="1"/>
  <c r="S102" i="1"/>
  <c r="R1211" i="1" l="1"/>
  <c r="S1211" i="1" s="1"/>
  <c r="AA1211" i="1"/>
  <c r="U1211" i="1"/>
  <c r="A1213" i="1"/>
  <c r="Q1212" i="1"/>
  <c r="H1212" i="1"/>
  <c r="M79" i="1"/>
  <c r="Z71" i="1"/>
  <c r="U71" i="1"/>
  <c r="Y75" i="1"/>
  <c r="W76" i="1"/>
  <c r="O72" i="1"/>
  <c r="P72" i="1" s="1"/>
  <c r="N73" i="1"/>
  <c r="D77" i="1"/>
  <c r="L77" i="1" s="1"/>
  <c r="F78" i="1"/>
  <c r="G76" i="1"/>
  <c r="J79" i="1"/>
  <c r="K79" i="1" s="1"/>
  <c r="E79" i="1" s="1"/>
  <c r="I80" i="1"/>
  <c r="R1212" i="1" l="1"/>
  <c r="S1212" i="1" s="1"/>
  <c r="AA1212" i="1"/>
  <c r="U1212" i="1"/>
  <c r="H1213" i="1"/>
  <c r="A1214" i="1"/>
  <c r="Q1213" i="1"/>
  <c r="M80" i="1"/>
  <c r="B71" i="1"/>
  <c r="AA71" i="1"/>
  <c r="Y76" i="1"/>
  <c r="W77" i="1"/>
  <c r="S72" i="1"/>
  <c r="U72" i="1" s="1"/>
  <c r="N74" i="1"/>
  <c r="O73" i="1"/>
  <c r="Z72" i="1"/>
  <c r="AA77" i="1"/>
  <c r="F79" i="1"/>
  <c r="D78" i="1"/>
  <c r="L78" i="1" s="1"/>
  <c r="G77" i="1"/>
  <c r="I81" i="1"/>
  <c r="J80" i="1"/>
  <c r="K80" i="1" s="1"/>
  <c r="E80" i="1" s="1"/>
  <c r="R1213" i="1" l="1"/>
  <c r="S1213" i="1" s="1"/>
  <c r="AA1213" i="1"/>
  <c r="U1213" i="1"/>
  <c r="A1215" i="1"/>
  <c r="Q1214" i="1"/>
  <c r="H1214" i="1"/>
  <c r="M81" i="1"/>
  <c r="Y77" i="1"/>
  <c r="W78" i="1"/>
  <c r="AA72" i="1"/>
  <c r="B72" i="1"/>
  <c r="N75" i="1"/>
  <c r="O74" i="1"/>
  <c r="D79" i="1"/>
  <c r="L79" i="1" s="1"/>
  <c r="G78" i="1"/>
  <c r="F80" i="1"/>
  <c r="J81" i="1"/>
  <c r="K81" i="1" s="1"/>
  <c r="E81" i="1" s="1"/>
  <c r="I82" i="1"/>
  <c r="H1215" i="1" l="1"/>
  <c r="R1214" i="1"/>
  <c r="S1214" i="1" s="1"/>
  <c r="AA1214" i="1"/>
  <c r="U1214" i="1"/>
  <c r="A1216" i="1"/>
  <c r="Q1215" i="1"/>
  <c r="M82" i="1"/>
  <c r="Y78" i="1"/>
  <c r="W79" i="1"/>
  <c r="P73" i="1"/>
  <c r="Z73" i="1" s="1"/>
  <c r="N76" i="1"/>
  <c r="O75" i="1"/>
  <c r="F81" i="1"/>
  <c r="D80" i="1"/>
  <c r="G80" i="1" s="1"/>
  <c r="G79" i="1"/>
  <c r="I83" i="1"/>
  <c r="J82" i="1"/>
  <c r="K82" i="1" s="1"/>
  <c r="E82" i="1" s="1"/>
  <c r="R1215" i="1" l="1"/>
  <c r="S1215" i="1" s="1"/>
  <c r="AA1215" i="1"/>
  <c r="U1215" i="1"/>
  <c r="A1217" i="1"/>
  <c r="Q1216" i="1"/>
  <c r="H1216" i="1"/>
  <c r="M83" i="1"/>
  <c r="Y79" i="1"/>
  <c r="W80" i="1"/>
  <c r="B73" i="1"/>
  <c r="AA73" i="1"/>
  <c r="U73" i="1"/>
  <c r="N77" i="1"/>
  <c r="O76" i="1"/>
  <c r="L80" i="1"/>
  <c r="D81" i="1"/>
  <c r="F82" i="1"/>
  <c r="S79" i="1"/>
  <c r="I84" i="1"/>
  <c r="J83" i="1"/>
  <c r="K83" i="1" s="1"/>
  <c r="E83" i="1" s="1"/>
  <c r="H1217" i="1" l="1"/>
  <c r="AA1216" i="1"/>
  <c r="U1216" i="1"/>
  <c r="R1216" i="1"/>
  <c r="S1216" i="1" s="1"/>
  <c r="A1218" i="1"/>
  <c r="Q1217" i="1"/>
  <c r="M84" i="1"/>
  <c r="Y80" i="1"/>
  <c r="W81" i="1"/>
  <c r="P74" i="1"/>
  <c r="O77" i="1"/>
  <c r="N78" i="1"/>
  <c r="D82" i="1"/>
  <c r="L82" i="1" s="1"/>
  <c r="G81" i="1"/>
  <c r="L81" i="1"/>
  <c r="F83" i="1"/>
  <c r="AA79" i="1"/>
  <c r="I85" i="1"/>
  <c r="J84" i="1"/>
  <c r="K84" i="1" s="1"/>
  <c r="E84" i="1" s="1"/>
  <c r="R1217" i="1" l="1"/>
  <c r="S1217" i="1" s="1"/>
  <c r="AA1217" i="1"/>
  <c r="U1217" i="1"/>
  <c r="A1219" i="1"/>
  <c r="Q1218" i="1"/>
  <c r="H1218" i="1"/>
  <c r="M85" i="1"/>
  <c r="Z74" i="1"/>
  <c r="U74" i="1"/>
  <c r="Y81" i="1"/>
  <c r="W82" i="1"/>
  <c r="P75" i="1"/>
  <c r="Z75" i="1" s="1"/>
  <c r="B75" i="1" s="1"/>
  <c r="N79" i="1"/>
  <c r="O78" i="1"/>
  <c r="D83" i="1"/>
  <c r="L83" i="1" s="1"/>
  <c r="F84" i="1"/>
  <c r="G82" i="1"/>
  <c r="I86" i="1"/>
  <c r="J85" i="1"/>
  <c r="K85" i="1" s="1"/>
  <c r="E85" i="1" s="1"/>
  <c r="H1219" i="1" l="1"/>
  <c r="R1218" i="1"/>
  <c r="S1218" i="1" s="1"/>
  <c r="AA1218" i="1"/>
  <c r="U1218" i="1"/>
  <c r="A1220" i="1"/>
  <c r="Q1219" i="1"/>
  <c r="M86" i="1"/>
  <c r="B74" i="1"/>
  <c r="AA74" i="1"/>
  <c r="Y82" i="1"/>
  <c r="W83" i="1"/>
  <c r="P76" i="1"/>
  <c r="Z76" i="1" s="1"/>
  <c r="B76" i="1" s="1"/>
  <c r="O79" i="1"/>
  <c r="N80" i="1"/>
  <c r="D84" i="1"/>
  <c r="L84" i="1" s="1"/>
  <c r="F85" i="1"/>
  <c r="G83" i="1"/>
  <c r="J86" i="1"/>
  <c r="K86" i="1" s="1"/>
  <c r="E86" i="1" s="1"/>
  <c r="I87" i="1"/>
  <c r="A1221" i="1" l="1"/>
  <c r="Q1220" i="1"/>
  <c r="AA1219" i="1"/>
  <c r="U1219" i="1"/>
  <c r="R1219" i="1"/>
  <c r="S1219" i="1" s="1"/>
  <c r="H1220" i="1"/>
  <c r="M87" i="1"/>
  <c r="Y83" i="1"/>
  <c r="W84" i="1"/>
  <c r="P77" i="1"/>
  <c r="Z77" i="1" s="1"/>
  <c r="B77" i="1" s="1"/>
  <c r="N81" i="1"/>
  <c r="O80" i="1"/>
  <c r="G84" i="1"/>
  <c r="D85" i="1"/>
  <c r="G85" i="1" s="1"/>
  <c r="F86" i="1"/>
  <c r="J87" i="1"/>
  <c r="K87" i="1" s="1"/>
  <c r="E87" i="1" s="1"/>
  <c r="I88" i="1"/>
  <c r="S110" i="1"/>
  <c r="H1221" i="1" l="1"/>
  <c r="R1220" i="1"/>
  <c r="S1220" i="1" s="1"/>
  <c r="AA1220" i="1"/>
  <c r="U1220" i="1"/>
  <c r="A1222" i="1"/>
  <c r="Q1221" i="1"/>
  <c r="M88" i="1"/>
  <c r="Y84" i="1"/>
  <c r="W85" i="1"/>
  <c r="P78" i="1"/>
  <c r="Z78" i="1" s="1"/>
  <c r="B78" i="1" s="1"/>
  <c r="N82" i="1"/>
  <c r="O81" i="1"/>
  <c r="L85" i="1"/>
  <c r="D86" i="1"/>
  <c r="L86" i="1" s="1"/>
  <c r="F87" i="1"/>
  <c r="J88" i="1"/>
  <c r="K88" i="1" s="1"/>
  <c r="E88" i="1" s="1"/>
  <c r="I89" i="1"/>
  <c r="AA1221" i="1" l="1"/>
  <c r="U1221" i="1"/>
  <c r="R1221" i="1"/>
  <c r="S1221" i="1" s="1"/>
  <c r="A1223" i="1"/>
  <c r="Q1222" i="1"/>
  <c r="H1222" i="1"/>
  <c r="M89" i="1"/>
  <c r="Y85" i="1"/>
  <c r="W86" i="1"/>
  <c r="P79" i="1"/>
  <c r="Z79" i="1" s="1"/>
  <c r="B79" i="1" s="1"/>
  <c r="N83" i="1"/>
  <c r="O82" i="1"/>
  <c r="G86" i="1"/>
  <c r="D87" i="1"/>
  <c r="L87" i="1" s="1"/>
  <c r="F88" i="1"/>
  <c r="J89" i="1"/>
  <c r="K89" i="1" s="1"/>
  <c r="E89" i="1" s="1"/>
  <c r="I90" i="1"/>
  <c r="H1223" i="1" l="1"/>
  <c r="A1224" i="1"/>
  <c r="Q1223" i="1"/>
  <c r="U1222" i="1"/>
  <c r="R1222" i="1"/>
  <c r="S1222" i="1" s="1"/>
  <c r="AA1222" i="1"/>
  <c r="M90" i="1"/>
  <c r="Y86" i="1"/>
  <c r="W87" i="1"/>
  <c r="P80" i="1"/>
  <c r="Z80" i="1" s="1"/>
  <c r="B80" i="1" s="1"/>
  <c r="N84" i="1"/>
  <c r="O83" i="1"/>
  <c r="F89" i="1"/>
  <c r="D88" i="1"/>
  <c r="L88" i="1" s="1"/>
  <c r="G87" i="1"/>
  <c r="J90" i="1"/>
  <c r="K90" i="1" s="1"/>
  <c r="E90" i="1" s="1"/>
  <c r="I91" i="1"/>
  <c r="R1223" i="1" l="1"/>
  <c r="S1223" i="1" s="1"/>
  <c r="AA1223" i="1"/>
  <c r="U1223" i="1"/>
  <c r="A1225" i="1"/>
  <c r="Q1224" i="1"/>
  <c r="M91" i="1"/>
  <c r="H1224" i="1"/>
  <c r="Y87" i="1"/>
  <c r="W88" i="1"/>
  <c r="P81" i="1"/>
  <c r="Z81" i="1" s="1"/>
  <c r="B81" i="1" s="1"/>
  <c r="N85" i="1"/>
  <c r="O84" i="1"/>
  <c r="D89" i="1"/>
  <c r="L89" i="1" s="1"/>
  <c r="F90" i="1"/>
  <c r="G88" i="1"/>
  <c r="J91" i="1"/>
  <c r="K91" i="1" s="1"/>
  <c r="E91" i="1" s="1"/>
  <c r="I92" i="1"/>
  <c r="AA1224" i="1" l="1"/>
  <c r="R1224" i="1"/>
  <c r="S1224" i="1" s="1"/>
  <c r="U1224" i="1"/>
  <c r="H1225" i="1"/>
  <c r="A1226" i="1"/>
  <c r="A1227" i="1" s="1"/>
  <c r="A1228" i="1" s="1"/>
  <c r="A1229" i="1" s="1"/>
  <c r="A1230" i="1" s="1"/>
  <c r="A1231" i="1" s="1"/>
  <c r="A1232" i="1" s="1"/>
  <c r="A1233" i="1" s="1"/>
  <c r="Q1225" i="1"/>
  <c r="M92" i="1"/>
  <c r="Y88" i="1"/>
  <c r="W89" i="1"/>
  <c r="P82" i="1"/>
  <c r="Z82" i="1" s="1"/>
  <c r="B82" i="1" s="1"/>
  <c r="N86" i="1"/>
  <c r="O85" i="1"/>
  <c r="F91" i="1"/>
  <c r="D90" i="1"/>
  <c r="G89" i="1"/>
  <c r="J92" i="1"/>
  <c r="K92" i="1" s="1"/>
  <c r="E92" i="1" s="1"/>
  <c r="I93" i="1"/>
  <c r="U1225" i="1" l="1"/>
  <c r="AA1225" i="1"/>
  <c r="R1225" i="1"/>
  <c r="S1225" i="1" s="1"/>
  <c r="H1226" i="1"/>
  <c r="H1227" i="1" s="1"/>
  <c r="H1228" i="1" s="1"/>
  <c r="H1229" i="1" s="1"/>
  <c r="A1234" i="1"/>
  <c r="W1234" i="1"/>
  <c r="Y1234" i="1" s="1"/>
  <c r="M93" i="1"/>
  <c r="Y89" i="1"/>
  <c r="W90" i="1"/>
  <c r="P83" i="1"/>
  <c r="Z83" i="1" s="1"/>
  <c r="B83" i="1" s="1"/>
  <c r="N87" i="1"/>
  <c r="O86" i="1"/>
  <c r="D91" i="1"/>
  <c r="L91" i="1" s="1"/>
  <c r="L90" i="1"/>
  <c r="F92" i="1"/>
  <c r="G90" i="1"/>
  <c r="J93" i="1"/>
  <c r="K93" i="1" s="1"/>
  <c r="E93" i="1" s="1"/>
  <c r="I94" i="1"/>
  <c r="A1235" i="1" l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H1234" i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M94" i="1"/>
  <c r="Y90" i="1"/>
  <c r="W91" i="1"/>
  <c r="P84" i="1"/>
  <c r="Z84" i="1" s="1"/>
  <c r="B84" i="1" s="1"/>
  <c r="N88" i="1"/>
  <c r="O87" i="1"/>
  <c r="D92" i="1"/>
  <c r="L92" i="1" s="1"/>
  <c r="F93" i="1"/>
  <c r="G91" i="1"/>
  <c r="I95" i="1"/>
  <c r="M95" i="1" s="1"/>
  <c r="J94" i="1"/>
  <c r="K94" i="1" s="1"/>
  <c r="E94" i="1" s="1"/>
  <c r="Y91" i="1" l="1"/>
  <c r="W92" i="1"/>
  <c r="P85" i="1"/>
  <c r="Z85" i="1" s="1"/>
  <c r="B85" i="1" s="1"/>
  <c r="N89" i="1"/>
  <c r="O88" i="1"/>
  <c r="F94" i="1"/>
  <c r="D93" i="1"/>
  <c r="G92" i="1"/>
  <c r="I96" i="1"/>
  <c r="M96" i="1" s="1"/>
  <c r="J95" i="1"/>
  <c r="K95" i="1" s="1"/>
  <c r="E95" i="1" s="1"/>
  <c r="Y92" i="1" l="1"/>
  <c r="W93" i="1"/>
  <c r="P86" i="1"/>
  <c r="Z86" i="1" s="1"/>
  <c r="B86" i="1" s="1"/>
  <c r="D94" i="1"/>
  <c r="L94" i="1" s="1"/>
  <c r="N90" i="1"/>
  <c r="O89" i="1"/>
  <c r="L93" i="1"/>
  <c r="F95" i="1"/>
  <c r="G93" i="1"/>
  <c r="I97" i="1"/>
  <c r="M97" i="1" s="1"/>
  <c r="J96" i="1"/>
  <c r="K96" i="1" s="1"/>
  <c r="E96" i="1" s="1"/>
  <c r="Y93" i="1" l="1"/>
  <c r="W94" i="1"/>
  <c r="P87" i="1"/>
  <c r="Z87" i="1" s="1"/>
  <c r="B87" i="1" s="1"/>
  <c r="N91" i="1"/>
  <c r="O90" i="1"/>
  <c r="F96" i="1"/>
  <c r="D95" i="1"/>
  <c r="G94" i="1"/>
  <c r="I98" i="1"/>
  <c r="M98" i="1" s="1"/>
  <c r="J97" i="1"/>
  <c r="K97" i="1" s="1"/>
  <c r="E97" i="1" s="1"/>
  <c r="Y94" i="1" l="1"/>
  <c r="W95" i="1"/>
  <c r="P88" i="1"/>
  <c r="Z88" i="1" s="1"/>
  <c r="B88" i="1" s="1"/>
  <c r="N92" i="1"/>
  <c r="O91" i="1"/>
  <c r="D96" i="1"/>
  <c r="L96" i="1" s="1"/>
  <c r="L95" i="1"/>
  <c r="F97" i="1"/>
  <c r="J98" i="1"/>
  <c r="K98" i="1" s="1"/>
  <c r="E98" i="1" s="1"/>
  <c r="I99" i="1"/>
  <c r="M99" i="1" s="1"/>
  <c r="G95" i="1"/>
  <c r="Y95" i="1" l="1"/>
  <c r="W96" i="1"/>
  <c r="P89" i="1"/>
  <c r="Z89" i="1" s="1"/>
  <c r="B89" i="1" s="1"/>
  <c r="N93" i="1"/>
  <c r="O92" i="1"/>
  <c r="F98" i="1"/>
  <c r="D97" i="1"/>
  <c r="J99" i="1"/>
  <c r="K99" i="1" s="1"/>
  <c r="E99" i="1" s="1"/>
  <c r="I100" i="1"/>
  <c r="M100" i="1" s="1"/>
  <c r="G96" i="1"/>
  <c r="Y96" i="1" l="1"/>
  <c r="W97" i="1"/>
  <c r="P90" i="1"/>
  <c r="Z90" i="1" s="1"/>
  <c r="B90" i="1" s="1"/>
  <c r="N94" i="1"/>
  <c r="O93" i="1"/>
  <c r="D98" i="1"/>
  <c r="L98" i="1" s="1"/>
  <c r="L97" i="1"/>
  <c r="G97" i="1"/>
  <c r="F99" i="1"/>
  <c r="J100" i="1"/>
  <c r="K100" i="1" s="1"/>
  <c r="E100" i="1" s="1"/>
  <c r="I101" i="1"/>
  <c r="M101" i="1" s="1"/>
  <c r="Y97" i="1" l="1"/>
  <c r="W98" i="1"/>
  <c r="P91" i="1"/>
  <c r="Z91" i="1" s="1"/>
  <c r="B91" i="1" s="1"/>
  <c r="G98" i="1"/>
  <c r="N95" i="1"/>
  <c r="O94" i="1"/>
  <c r="D99" i="1"/>
  <c r="L99" i="1" s="1"/>
  <c r="F100" i="1"/>
  <c r="J101" i="1"/>
  <c r="K101" i="1" s="1"/>
  <c r="E101" i="1" s="1"/>
  <c r="I102" i="1"/>
  <c r="M102" i="1" s="1"/>
  <c r="Y98" i="1" l="1"/>
  <c r="W99" i="1"/>
  <c r="P92" i="1"/>
  <c r="Z92" i="1" s="1"/>
  <c r="B92" i="1" s="1"/>
  <c r="N96" i="1"/>
  <c r="O95" i="1"/>
  <c r="G99" i="1"/>
  <c r="F101" i="1"/>
  <c r="D100" i="1"/>
  <c r="J102" i="1"/>
  <c r="K102" i="1" s="1"/>
  <c r="E102" i="1" s="1"/>
  <c r="I103" i="1"/>
  <c r="M103" i="1" s="1"/>
  <c r="Y99" i="1" l="1"/>
  <c r="W100" i="1"/>
  <c r="P93" i="1"/>
  <c r="Z93" i="1" s="1"/>
  <c r="B93" i="1" s="1"/>
  <c r="N97" i="1"/>
  <c r="O96" i="1"/>
  <c r="D101" i="1"/>
  <c r="L101" i="1" s="1"/>
  <c r="L100" i="1"/>
  <c r="F102" i="1"/>
  <c r="G100" i="1"/>
  <c r="I104" i="1"/>
  <c r="J103" i="1"/>
  <c r="K103" i="1" s="1"/>
  <c r="E103" i="1" s="1"/>
  <c r="Y100" i="1" l="1"/>
  <c r="W101" i="1"/>
  <c r="P94" i="1"/>
  <c r="Z94" i="1" s="1"/>
  <c r="B94" i="1" s="1"/>
  <c r="G101" i="1"/>
  <c r="N98" i="1"/>
  <c r="O97" i="1"/>
  <c r="D102" i="1"/>
  <c r="L102" i="1" s="1"/>
  <c r="F103" i="1"/>
  <c r="J104" i="1"/>
  <c r="K104" i="1" s="1"/>
  <c r="E104" i="1" s="1"/>
  <c r="I105" i="1"/>
  <c r="Y101" i="1" l="1"/>
  <c r="W102" i="1"/>
  <c r="P95" i="1"/>
  <c r="Z95" i="1" s="1"/>
  <c r="B95" i="1" s="1"/>
  <c r="N99" i="1"/>
  <c r="O98" i="1"/>
  <c r="D103" i="1"/>
  <c r="L103" i="1" s="1"/>
  <c r="M104" i="1" s="1"/>
  <c r="F104" i="1"/>
  <c r="G102" i="1"/>
  <c r="J105" i="1"/>
  <c r="K105" i="1" s="1"/>
  <c r="E105" i="1" s="1"/>
  <c r="I106" i="1"/>
  <c r="Y102" i="1" l="1"/>
  <c r="W103" i="1"/>
  <c r="P96" i="1"/>
  <c r="Z96" i="1" s="1"/>
  <c r="B96" i="1" s="1"/>
  <c r="N100" i="1"/>
  <c r="O99" i="1"/>
  <c r="AA101" i="1"/>
  <c r="G103" i="1"/>
  <c r="D104" i="1"/>
  <c r="F105" i="1"/>
  <c r="J106" i="1"/>
  <c r="K106" i="1" s="1"/>
  <c r="E106" i="1" s="1"/>
  <c r="I107" i="1"/>
  <c r="Y103" i="1" l="1"/>
  <c r="W104" i="1"/>
  <c r="P97" i="1"/>
  <c r="Z97" i="1" s="1"/>
  <c r="B97" i="1" s="1"/>
  <c r="N101" i="1"/>
  <c r="O100" i="1"/>
  <c r="D105" i="1"/>
  <c r="L105" i="1" s="1"/>
  <c r="L104" i="1"/>
  <c r="M105" i="1" s="1"/>
  <c r="M106" i="1" s="1"/>
  <c r="M107" i="1" s="1"/>
  <c r="F106" i="1"/>
  <c r="G104" i="1"/>
  <c r="I108" i="1"/>
  <c r="J107" i="1"/>
  <c r="K107" i="1" s="1"/>
  <c r="E107" i="1" s="1"/>
  <c r="Y104" i="1" l="1"/>
  <c r="W105" i="1"/>
  <c r="M108" i="1"/>
  <c r="P98" i="1"/>
  <c r="Z98" i="1" s="1"/>
  <c r="B98" i="1" s="1"/>
  <c r="O101" i="1"/>
  <c r="N102" i="1"/>
  <c r="D106" i="1"/>
  <c r="L106" i="1" s="1"/>
  <c r="F107" i="1"/>
  <c r="G105" i="1"/>
  <c r="J108" i="1"/>
  <c r="K108" i="1" s="1"/>
  <c r="E108" i="1" s="1"/>
  <c r="I109" i="1"/>
  <c r="M109" i="1" l="1"/>
  <c r="Y105" i="1"/>
  <c r="W106" i="1"/>
  <c r="P99" i="1"/>
  <c r="Z99" i="1" s="1"/>
  <c r="B99" i="1" s="1"/>
  <c r="O102" i="1"/>
  <c r="N103" i="1"/>
  <c r="G106" i="1"/>
  <c r="F108" i="1"/>
  <c r="D107" i="1"/>
  <c r="L107" i="1" s="1"/>
  <c r="J109" i="1"/>
  <c r="K109" i="1" s="1"/>
  <c r="E109" i="1" s="1"/>
  <c r="I110" i="1"/>
  <c r="M110" i="1" l="1"/>
  <c r="Y106" i="1"/>
  <c r="W107" i="1"/>
  <c r="P100" i="1"/>
  <c r="Z100" i="1" s="1"/>
  <c r="B100" i="1" s="1"/>
  <c r="O103" i="1"/>
  <c r="N104" i="1"/>
  <c r="D108" i="1"/>
  <c r="G108" i="1" s="1"/>
  <c r="F109" i="1"/>
  <c r="G107" i="1"/>
  <c r="J110" i="1"/>
  <c r="K110" i="1" s="1"/>
  <c r="E110" i="1" s="1"/>
  <c r="I111" i="1"/>
  <c r="M111" i="1" l="1"/>
  <c r="Y107" i="1"/>
  <c r="W108" i="1"/>
  <c r="P101" i="1"/>
  <c r="Z101" i="1" s="1"/>
  <c r="B101" i="1" s="1"/>
  <c r="N105" i="1"/>
  <c r="O104" i="1"/>
  <c r="L108" i="1"/>
  <c r="D109" i="1"/>
  <c r="L109" i="1" s="1"/>
  <c r="F110" i="1"/>
  <c r="I112" i="1"/>
  <c r="J111" i="1"/>
  <c r="K111" i="1" s="1"/>
  <c r="E111" i="1" s="1"/>
  <c r="M112" i="1" l="1"/>
  <c r="Y108" i="1"/>
  <c r="W109" i="1"/>
  <c r="P102" i="1"/>
  <c r="N106" i="1"/>
  <c r="O105" i="1"/>
  <c r="D110" i="1"/>
  <c r="L110" i="1" s="1"/>
  <c r="G109" i="1"/>
  <c r="F111" i="1"/>
  <c r="AA108" i="1"/>
  <c r="I113" i="1"/>
  <c r="J112" i="1"/>
  <c r="K112" i="1" s="1"/>
  <c r="E112" i="1" s="1"/>
  <c r="M113" i="1" l="1"/>
  <c r="Y109" i="1"/>
  <c r="W110" i="1"/>
  <c r="Z102" i="1"/>
  <c r="AA102" i="1" s="1"/>
  <c r="P103" i="1"/>
  <c r="S103" i="1" s="1"/>
  <c r="N107" i="1"/>
  <c r="O106" i="1"/>
  <c r="G110" i="1"/>
  <c r="F112" i="1"/>
  <c r="D111" i="1"/>
  <c r="L111" i="1" s="1"/>
  <c r="J113" i="1"/>
  <c r="K113" i="1" s="1"/>
  <c r="E113" i="1" s="1"/>
  <c r="I114" i="1"/>
  <c r="M114" i="1" l="1"/>
  <c r="Y110" i="1"/>
  <c r="W111" i="1"/>
  <c r="Z103" i="1"/>
  <c r="AA103" i="1" s="1"/>
  <c r="U103" i="1"/>
  <c r="B102" i="1"/>
  <c r="N108" i="1"/>
  <c r="O107" i="1"/>
  <c r="D112" i="1"/>
  <c r="L112" i="1" s="1"/>
  <c r="F113" i="1"/>
  <c r="G111" i="1"/>
  <c r="I115" i="1"/>
  <c r="J114" i="1"/>
  <c r="K114" i="1" s="1"/>
  <c r="E114" i="1" s="1"/>
  <c r="AA110" i="1"/>
  <c r="S138" i="1"/>
  <c r="M115" i="1" l="1"/>
  <c r="Y111" i="1"/>
  <c r="W112" i="1"/>
  <c r="B103" i="1"/>
  <c r="P104" i="1"/>
  <c r="O108" i="1"/>
  <c r="N109" i="1"/>
  <c r="G112" i="1"/>
  <c r="F114" i="1"/>
  <c r="D113" i="1"/>
  <c r="I116" i="1"/>
  <c r="J115" i="1"/>
  <c r="K115" i="1" s="1"/>
  <c r="E115" i="1" s="1"/>
  <c r="M116" i="1" l="1"/>
  <c r="Y112" i="1"/>
  <c r="W113" i="1"/>
  <c r="S104" i="1"/>
  <c r="U104" i="1" s="1"/>
  <c r="Z104" i="1"/>
  <c r="AA104" i="1" s="1"/>
  <c r="P105" i="1"/>
  <c r="Z105" i="1" s="1"/>
  <c r="B105" i="1" s="1"/>
  <c r="N110" i="1"/>
  <c r="O109" i="1"/>
  <c r="D114" i="1"/>
  <c r="L114" i="1" s="1"/>
  <c r="G113" i="1"/>
  <c r="L113" i="1"/>
  <c r="F115" i="1"/>
  <c r="I117" i="1"/>
  <c r="J116" i="1"/>
  <c r="K116" i="1" s="1"/>
  <c r="E116" i="1" s="1"/>
  <c r="S289" i="1"/>
  <c r="M117" i="1" l="1"/>
  <c r="Y113" i="1"/>
  <c r="W114" i="1"/>
  <c r="B104" i="1"/>
  <c r="P106" i="1"/>
  <c r="Z106" i="1" s="1"/>
  <c r="B106" i="1" s="1"/>
  <c r="O110" i="1"/>
  <c r="N111" i="1"/>
  <c r="F116" i="1"/>
  <c r="D115" i="1"/>
  <c r="G114" i="1"/>
  <c r="I118" i="1"/>
  <c r="J117" i="1"/>
  <c r="K117" i="1" s="1"/>
  <c r="E117" i="1" s="1"/>
  <c r="M118" i="1" l="1"/>
  <c r="Y114" i="1"/>
  <c r="W115" i="1"/>
  <c r="P107" i="1"/>
  <c r="Z107" i="1" s="1"/>
  <c r="B107" i="1" s="1"/>
  <c r="N112" i="1"/>
  <c r="O111" i="1"/>
  <c r="D116" i="1"/>
  <c r="L116" i="1" s="1"/>
  <c r="L115" i="1"/>
  <c r="F117" i="1"/>
  <c r="G115" i="1"/>
  <c r="I119" i="1"/>
  <c r="J118" i="1"/>
  <c r="K118" i="1" s="1"/>
  <c r="E118" i="1" s="1"/>
  <c r="M119" i="1" l="1"/>
  <c r="Y115" i="1"/>
  <c r="W116" i="1"/>
  <c r="P108" i="1"/>
  <c r="Z108" i="1" s="1"/>
  <c r="B108" i="1" s="1"/>
  <c r="N113" i="1"/>
  <c r="O112" i="1"/>
  <c r="D117" i="1"/>
  <c r="F118" i="1"/>
  <c r="G116" i="1"/>
  <c r="J119" i="1"/>
  <c r="K119" i="1" s="1"/>
  <c r="E119" i="1" s="1"/>
  <c r="I120" i="1"/>
  <c r="M120" i="1" l="1"/>
  <c r="Y116" i="1"/>
  <c r="W117" i="1"/>
  <c r="P109" i="1"/>
  <c r="Z109" i="1" s="1"/>
  <c r="B109" i="1" s="1"/>
  <c r="N114" i="1"/>
  <c r="O113" i="1"/>
  <c r="D118" i="1"/>
  <c r="L118" i="1" s="1"/>
  <c r="L117" i="1"/>
  <c r="F119" i="1"/>
  <c r="G117" i="1"/>
  <c r="J120" i="1"/>
  <c r="K120" i="1" s="1"/>
  <c r="E120" i="1" s="1"/>
  <c r="I121" i="1"/>
  <c r="M121" i="1" l="1"/>
  <c r="Y117" i="1"/>
  <c r="W118" i="1"/>
  <c r="P110" i="1"/>
  <c r="Z110" i="1" s="1"/>
  <c r="B110" i="1" s="1"/>
  <c r="N115" i="1"/>
  <c r="O114" i="1"/>
  <c r="D119" i="1"/>
  <c r="L119" i="1" s="1"/>
  <c r="F120" i="1"/>
  <c r="G118" i="1"/>
  <c r="J121" i="1"/>
  <c r="K121" i="1" s="1"/>
  <c r="E121" i="1" s="1"/>
  <c r="I122" i="1"/>
  <c r="M122" i="1" l="1"/>
  <c r="Y118" i="1"/>
  <c r="W119" i="1"/>
  <c r="P111" i="1"/>
  <c r="Z111" i="1" s="1"/>
  <c r="B111" i="1" s="1"/>
  <c r="N116" i="1"/>
  <c r="O115" i="1"/>
  <c r="D120" i="1"/>
  <c r="F121" i="1"/>
  <c r="J122" i="1"/>
  <c r="K122" i="1" s="1"/>
  <c r="E122" i="1" s="1"/>
  <c r="I123" i="1"/>
  <c r="G119" i="1"/>
  <c r="M123" i="1" l="1"/>
  <c r="Y119" i="1"/>
  <c r="W120" i="1"/>
  <c r="P112" i="1"/>
  <c r="Z112" i="1" s="1"/>
  <c r="B112" i="1" s="1"/>
  <c r="N117" i="1"/>
  <c r="O116" i="1"/>
  <c r="L120" i="1"/>
  <c r="D121" i="1"/>
  <c r="F122" i="1"/>
  <c r="G120" i="1"/>
  <c r="I124" i="1"/>
  <c r="J123" i="1"/>
  <c r="K123" i="1" s="1"/>
  <c r="E123" i="1" s="1"/>
  <c r="M124" i="1" l="1"/>
  <c r="Y120" i="1"/>
  <c r="W121" i="1"/>
  <c r="P113" i="1"/>
  <c r="Z113" i="1" s="1"/>
  <c r="B113" i="1" s="1"/>
  <c r="N118" i="1"/>
  <c r="O117" i="1"/>
  <c r="L121" i="1"/>
  <c r="F123" i="1"/>
  <c r="D122" i="1"/>
  <c r="G121" i="1"/>
  <c r="J124" i="1"/>
  <c r="K124" i="1" s="1"/>
  <c r="E124" i="1" s="1"/>
  <c r="I125" i="1"/>
  <c r="M125" i="1" l="1"/>
  <c r="Y121" i="1"/>
  <c r="W122" i="1"/>
  <c r="P114" i="1"/>
  <c r="Z114" i="1" s="1"/>
  <c r="B114" i="1" s="1"/>
  <c r="N119" i="1"/>
  <c r="O118" i="1"/>
  <c r="L122" i="1"/>
  <c r="D123" i="1"/>
  <c r="F124" i="1"/>
  <c r="G122" i="1"/>
  <c r="I126" i="1"/>
  <c r="J125" i="1"/>
  <c r="K125" i="1" s="1"/>
  <c r="E125" i="1" s="1"/>
  <c r="M126" i="1" l="1"/>
  <c r="Y122" i="1"/>
  <c r="W123" i="1"/>
  <c r="P115" i="1"/>
  <c r="Z115" i="1" s="1"/>
  <c r="B115" i="1" s="1"/>
  <c r="N120" i="1"/>
  <c r="O119" i="1"/>
  <c r="L123" i="1"/>
  <c r="D124" i="1"/>
  <c r="L124" i="1" s="1"/>
  <c r="F125" i="1"/>
  <c r="I127" i="1"/>
  <c r="J126" i="1"/>
  <c r="K126" i="1" s="1"/>
  <c r="E126" i="1" s="1"/>
  <c r="G123" i="1"/>
  <c r="M127" i="1" l="1"/>
  <c r="Y123" i="1"/>
  <c r="W124" i="1"/>
  <c r="P116" i="1"/>
  <c r="Z116" i="1" s="1"/>
  <c r="B116" i="1" s="1"/>
  <c r="N121" i="1"/>
  <c r="O120" i="1"/>
  <c r="G124" i="1"/>
  <c r="D125" i="1"/>
  <c r="L125" i="1" s="1"/>
  <c r="F126" i="1"/>
  <c r="J127" i="1"/>
  <c r="K127" i="1" s="1"/>
  <c r="E127" i="1" s="1"/>
  <c r="I128" i="1"/>
  <c r="M128" i="1" l="1"/>
  <c r="Y124" i="1"/>
  <c r="W125" i="1"/>
  <c r="P117" i="1"/>
  <c r="Z117" i="1" s="1"/>
  <c r="B117" i="1" s="1"/>
  <c r="N122" i="1"/>
  <c r="O121" i="1"/>
  <c r="F127" i="1"/>
  <c r="D126" i="1"/>
  <c r="L126" i="1" s="1"/>
  <c r="I129" i="1"/>
  <c r="M129" i="1" s="1"/>
  <c r="J128" i="1"/>
  <c r="K128" i="1" s="1"/>
  <c r="E128" i="1" s="1"/>
  <c r="G125" i="1"/>
  <c r="Y125" i="1" l="1"/>
  <c r="W126" i="1"/>
  <c r="P118" i="1"/>
  <c r="Z118" i="1" s="1"/>
  <c r="B118" i="1" s="1"/>
  <c r="N123" i="1"/>
  <c r="O122" i="1"/>
  <c r="D127" i="1"/>
  <c r="F128" i="1"/>
  <c r="G126" i="1"/>
  <c r="I130" i="1"/>
  <c r="M130" i="1" s="1"/>
  <c r="J129" i="1"/>
  <c r="K129" i="1" s="1"/>
  <c r="E129" i="1" s="1"/>
  <c r="Y126" i="1" l="1"/>
  <c r="W127" i="1"/>
  <c r="P119" i="1"/>
  <c r="Z119" i="1" s="1"/>
  <c r="B119" i="1" s="1"/>
  <c r="N124" i="1"/>
  <c r="O123" i="1"/>
  <c r="L127" i="1"/>
  <c r="G127" i="1"/>
  <c r="D128" i="1"/>
  <c r="L128" i="1" s="1"/>
  <c r="F129" i="1"/>
  <c r="J130" i="1"/>
  <c r="K130" i="1" s="1"/>
  <c r="E130" i="1" s="1"/>
  <c r="I131" i="1"/>
  <c r="M131" i="1" s="1"/>
  <c r="Y127" i="1" l="1"/>
  <c r="W128" i="1"/>
  <c r="P120" i="1"/>
  <c r="Z120" i="1" s="1"/>
  <c r="B120" i="1" s="1"/>
  <c r="N125" i="1"/>
  <c r="O124" i="1"/>
  <c r="G128" i="1"/>
  <c r="D129" i="1"/>
  <c r="L129" i="1" s="1"/>
  <c r="F130" i="1"/>
  <c r="J131" i="1"/>
  <c r="K131" i="1" s="1"/>
  <c r="E131" i="1" s="1"/>
  <c r="I132" i="1"/>
  <c r="M132" i="1" s="1"/>
  <c r="Y128" i="1" l="1"/>
  <c r="W129" i="1"/>
  <c r="P121" i="1"/>
  <c r="Z121" i="1" s="1"/>
  <c r="B121" i="1" s="1"/>
  <c r="N126" i="1"/>
  <c r="O125" i="1"/>
  <c r="D130" i="1"/>
  <c r="F131" i="1"/>
  <c r="G129" i="1"/>
  <c r="J132" i="1"/>
  <c r="K132" i="1" s="1"/>
  <c r="E132" i="1" s="1"/>
  <c r="I133" i="1"/>
  <c r="Y129" i="1" l="1"/>
  <c r="W130" i="1"/>
  <c r="P122" i="1"/>
  <c r="Z122" i="1" s="1"/>
  <c r="B122" i="1" s="1"/>
  <c r="N127" i="1"/>
  <c r="O126" i="1"/>
  <c r="L130" i="1"/>
  <c r="F132" i="1"/>
  <c r="D131" i="1"/>
  <c r="L131" i="1" s="1"/>
  <c r="G130" i="1"/>
  <c r="I134" i="1"/>
  <c r="J133" i="1"/>
  <c r="K133" i="1" s="1"/>
  <c r="E133" i="1" s="1"/>
  <c r="Y130" i="1" l="1"/>
  <c r="W131" i="1"/>
  <c r="P123" i="1"/>
  <c r="Z123" i="1" s="1"/>
  <c r="B123" i="1" s="1"/>
  <c r="N128" i="1"/>
  <c r="O127" i="1"/>
  <c r="AA129" i="1"/>
  <c r="D132" i="1"/>
  <c r="L132" i="1" s="1"/>
  <c r="M133" i="1" s="1"/>
  <c r="F133" i="1"/>
  <c r="G131" i="1"/>
  <c r="J134" i="1"/>
  <c r="K134" i="1" s="1"/>
  <c r="E134" i="1" s="1"/>
  <c r="I135" i="1"/>
  <c r="Y131" i="1" l="1"/>
  <c r="W132" i="1"/>
  <c r="P124" i="1"/>
  <c r="Z124" i="1" s="1"/>
  <c r="B124" i="1" s="1"/>
  <c r="N129" i="1"/>
  <c r="O128" i="1"/>
  <c r="AA131" i="1"/>
  <c r="D133" i="1"/>
  <c r="L133" i="1" s="1"/>
  <c r="M134" i="1" s="1"/>
  <c r="M135" i="1" s="1"/>
  <c r="F134" i="1"/>
  <c r="G132" i="1"/>
  <c r="I136" i="1"/>
  <c r="J135" i="1"/>
  <c r="K135" i="1" s="1"/>
  <c r="E135" i="1" s="1"/>
  <c r="Y132" i="1" l="1"/>
  <c r="W133" i="1"/>
  <c r="M136" i="1"/>
  <c r="P125" i="1"/>
  <c r="Z125" i="1" s="1"/>
  <c r="B125" i="1" s="1"/>
  <c r="N130" i="1"/>
  <c r="O129" i="1"/>
  <c r="D134" i="1"/>
  <c r="L134" i="1" s="1"/>
  <c r="F135" i="1"/>
  <c r="G133" i="1"/>
  <c r="J136" i="1"/>
  <c r="K136" i="1" s="1"/>
  <c r="E136" i="1" s="1"/>
  <c r="I137" i="1"/>
  <c r="M137" i="1" l="1"/>
  <c r="Y133" i="1"/>
  <c r="W134" i="1"/>
  <c r="P126" i="1"/>
  <c r="Z126" i="1" s="1"/>
  <c r="B126" i="1" s="1"/>
  <c r="N131" i="1"/>
  <c r="O130" i="1"/>
  <c r="G134" i="1"/>
  <c r="F136" i="1"/>
  <c r="D135" i="1"/>
  <c r="L135" i="1" s="1"/>
  <c r="I138" i="1"/>
  <c r="J137" i="1"/>
  <c r="K137" i="1" s="1"/>
  <c r="E137" i="1" s="1"/>
  <c r="M138" i="1" l="1"/>
  <c r="Y134" i="1"/>
  <c r="W135" i="1"/>
  <c r="P127" i="1"/>
  <c r="Z127" i="1" s="1"/>
  <c r="B127" i="1" s="1"/>
  <c r="O131" i="1"/>
  <c r="N132" i="1"/>
  <c r="D136" i="1"/>
  <c r="L136" i="1" s="1"/>
  <c r="F137" i="1"/>
  <c r="G135" i="1"/>
  <c r="J138" i="1"/>
  <c r="K138" i="1" s="1"/>
  <c r="E138" i="1" s="1"/>
  <c r="I139" i="1"/>
  <c r="M139" i="1" l="1"/>
  <c r="Y135" i="1"/>
  <c r="W136" i="1"/>
  <c r="P128" i="1"/>
  <c r="Z128" i="1" s="1"/>
  <c r="B128" i="1" s="1"/>
  <c r="N133" i="1"/>
  <c r="O132" i="1"/>
  <c r="G136" i="1"/>
  <c r="AA136" i="1"/>
  <c r="F138" i="1"/>
  <c r="D137" i="1"/>
  <c r="L137" i="1" s="1"/>
  <c r="J139" i="1"/>
  <c r="K139" i="1" s="1"/>
  <c r="E139" i="1" s="1"/>
  <c r="I140" i="1"/>
  <c r="M140" i="1" l="1"/>
  <c r="Y136" i="1"/>
  <c r="W137" i="1"/>
  <c r="P129" i="1"/>
  <c r="Z129" i="1" s="1"/>
  <c r="B129" i="1" s="1"/>
  <c r="O133" i="1"/>
  <c r="N134" i="1"/>
  <c r="D138" i="1"/>
  <c r="L138" i="1" s="1"/>
  <c r="F139" i="1"/>
  <c r="G137" i="1"/>
  <c r="I141" i="1"/>
  <c r="J140" i="1"/>
  <c r="K140" i="1" s="1"/>
  <c r="E140" i="1" s="1"/>
  <c r="M141" i="1" l="1"/>
  <c r="Y137" i="1"/>
  <c r="W138" i="1"/>
  <c r="P130" i="1"/>
  <c r="Z130" i="1" s="1"/>
  <c r="B130" i="1" s="1"/>
  <c r="N135" i="1"/>
  <c r="O134" i="1"/>
  <c r="G138" i="1"/>
  <c r="D139" i="1"/>
  <c r="L139" i="1" s="1"/>
  <c r="F140" i="1"/>
  <c r="J141" i="1"/>
  <c r="K141" i="1" s="1"/>
  <c r="E141" i="1" s="1"/>
  <c r="I142" i="1"/>
  <c r="M142" i="1" l="1"/>
  <c r="Y138" i="1"/>
  <c r="W139" i="1"/>
  <c r="P131" i="1"/>
  <c r="Z131" i="1" s="1"/>
  <c r="B131" i="1" s="1"/>
  <c r="S134" i="1"/>
  <c r="U134" i="1" s="1"/>
  <c r="N136" i="1"/>
  <c r="O135" i="1"/>
  <c r="G139" i="1"/>
  <c r="F141" i="1"/>
  <c r="D140" i="1"/>
  <c r="G140" i="1" s="1"/>
  <c r="J142" i="1"/>
  <c r="K142" i="1" s="1"/>
  <c r="E142" i="1" s="1"/>
  <c r="I143" i="1"/>
  <c r="S315" i="1"/>
  <c r="M143" i="1" l="1"/>
  <c r="Y139" i="1"/>
  <c r="W140" i="1"/>
  <c r="P132" i="1"/>
  <c r="S132" i="1" s="1"/>
  <c r="AA134" i="1"/>
  <c r="O136" i="1"/>
  <c r="N137" i="1"/>
  <c r="L140" i="1"/>
  <c r="D141" i="1"/>
  <c r="G141" i="1" s="1"/>
  <c r="F142" i="1"/>
  <c r="AA138" i="1"/>
  <c r="I144" i="1"/>
  <c r="J143" i="1"/>
  <c r="K143" i="1" s="1"/>
  <c r="E143" i="1" s="1"/>
  <c r="M144" i="1" l="1"/>
  <c r="Z132" i="1"/>
  <c r="U132" i="1"/>
  <c r="Y140" i="1"/>
  <c r="W141" i="1"/>
  <c r="P133" i="1"/>
  <c r="N138" i="1"/>
  <c r="O137" i="1"/>
  <c r="L141" i="1"/>
  <c r="F143" i="1"/>
  <c r="D142" i="1"/>
  <c r="L142" i="1" s="1"/>
  <c r="J144" i="1"/>
  <c r="K144" i="1" s="1"/>
  <c r="E144" i="1" s="1"/>
  <c r="I145" i="1"/>
  <c r="M145" i="1" l="1"/>
  <c r="Y141" i="1"/>
  <c r="W142" i="1"/>
  <c r="B132" i="1"/>
  <c r="AA132" i="1"/>
  <c r="S133" i="1"/>
  <c r="Z133" i="1"/>
  <c r="B133" i="1" s="1"/>
  <c r="O138" i="1"/>
  <c r="N139" i="1"/>
  <c r="G142" i="1"/>
  <c r="D143" i="1"/>
  <c r="L143" i="1" s="1"/>
  <c r="F144" i="1"/>
  <c r="J145" i="1"/>
  <c r="K145" i="1" s="1"/>
  <c r="E145" i="1" s="1"/>
  <c r="I146" i="1"/>
  <c r="M146" i="1" s="1"/>
  <c r="Y142" i="1" l="1"/>
  <c r="W143" i="1"/>
  <c r="P134" i="1"/>
  <c r="Z134" i="1" s="1"/>
  <c r="B134" i="1" s="1"/>
  <c r="U133" i="1"/>
  <c r="AA133" i="1"/>
  <c r="N140" i="1"/>
  <c r="O139" i="1"/>
  <c r="G143" i="1"/>
  <c r="F145" i="1"/>
  <c r="D144" i="1"/>
  <c r="L144" i="1" s="1"/>
  <c r="I147" i="1"/>
  <c r="M147" i="1" s="1"/>
  <c r="J146" i="1"/>
  <c r="K146" i="1" s="1"/>
  <c r="E146" i="1" s="1"/>
  <c r="S319" i="1"/>
  <c r="Y143" i="1" l="1"/>
  <c r="W144" i="1"/>
  <c r="P135" i="1"/>
  <c r="Z135" i="1" s="1"/>
  <c r="B135" i="1" s="1"/>
  <c r="N141" i="1"/>
  <c r="O140" i="1"/>
  <c r="D145" i="1"/>
  <c r="L145" i="1" s="1"/>
  <c r="F146" i="1"/>
  <c r="G144" i="1"/>
  <c r="I148" i="1"/>
  <c r="M148" i="1" s="1"/>
  <c r="J147" i="1"/>
  <c r="K147" i="1" s="1"/>
  <c r="E147" i="1" s="1"/>
  <c r="Y144" i="1" l="1"/>
  <c r="W145" i="1"/>
  <c r="P136" i="1"/>
  <c r="Z136" i="1" s="1"/>
  <c r="B136" i="1" s="1"/>
  <c r="N142" i="1"/>
  <c r="O141" i="1"/>
  <c r="G145" i="1"/>
  <c r="D146" i="1"/>
  <c r="L146" i="1" s="1"/>
  <c r="F147" i="1"/>
  <c r="I149" i="1"/>
  <c r="M149" i="1" s="1"/>
  <c r="J148" i="1"/>
  <c r="K148" i="1" s="1"/>
  <c r="E148" i="1" s="1"/>
  <c r="Y145" i="1" l="1"/>
  <c r="W146" i="1"/>
  <c r="P137" i="1"/>
  <c r="Z137" i="1" s="1"/>
  <c r="B137" i="1" s="1"/>
  <c r="O142" i="1"/>
  <c r="N143" i="1"/>
  <c r="D147" i="1"/>
  <c r="L147" i="1" s="1"/>
  <c r="F148" i="1"/>
  <c r="G146" i="1"/>
  <c r="J149" i="1"/>
  <c r="K149" i="1" s="1"/>
  <c r="E149" i="1" s="1"/>
  <c r="I150" i="1"/>
  <c r="M150" i="1" s="1"/>
  <c r="Y146" i="1" l="1"/>
  <c r="W147" i="1"/>
  <c r="P138" i="1"/>
  <c r="Z138" i="1" s="1"/>
  <c r="B138" i="1" s="1"/>
  <c r="O143" i="1"/>
  <c r="N144" i="1"/>
  <c r="D148" i="1"/>
  <c r="L148" i="1" s="1"/>
  <c r="F149" i="1"/>
  <c r="J150" i="1"/>
  <c r="K150" i="1" s="1"/>
  <c r="E150" i="1" s="1"/>
  <c r="I151" i="1"/>
  <c r="M151" i="1" s="1"/>
  <c r="G147" i="1"/>
  <c r="Y147" i="1" l="1"/>
  <c r="W148" i="1"/>
  <c r="P139" i="1"/>
  <c r="Z139" i="1" s="1"/>
  <c r="B139" i="1" s="1"/>
  <c r="O144" i="1"/>
  <c r="N145" i="1"/>
  <c r="G148" i="1"/>
  <c r="D149" i="1"/>
  <c r="L149" i="1" s="1"/>
  <c r="F150" i="1"/>
  <c r="J151" i="1"/>
  <c r="K151" i="1" s="1"/>
  <c r="E151" i="1" s="1"/>
  <c r="I152" i="1"/>
  <c r="M152" i="1" s="1"/>
  <c r="Y148" i="1" l="1"/>
  <c r="W149" i="1"/>
  <c r="P140" i="1"/>
  <c r="Z140" i="1" s="1"/>
  <c r="B140" i="1" s="1"/>
  <c r="N146" i="1"/>
  <c r="O145" i="1"/>
  <c r="G149" i="1"/>
  <c r="F151" i="1"/>
  <c r="D150" i="1"/>
  <c r="I153" i="1"/>
  <c r="M153" i="1" s="1"/>
  <c r="J152" i="1"/>
  <c r="K152" i="1" s="1"/>
  <c r="E152" i="1" s="1"/>
  <c r="Y149" i="1" l="1"/>
  <c r="W150" i="1"/>
  <c r="P141" i="1"/>
  <c r="Z141" i="1" s="1"/>
  <c r="B141" i="1" s="1"/>
  <c r="N147" i="1"/>
  <c r="O146" i="1"/>
  <c r="D151" i="1"/>
  <c r="L151" i="1" s="1"/>
  <c r="L150" i="1"/>
  <c r="G150" i="1"/>
  <c r="F152" i="1"/>
  <c r="J153" i="1"/>
  <c r="K153" i="1" s="1"/>
  <c r="E153" i="1" s="1"/>
  <c r="I154" i="1"/>
  <c r="M154" i="1" s="1"/>
  <c r="Y150" i="1" l="1"/>
  <c r="W151" i="1"/>
  <c r="P142" i="1"/>
  <c r="Z142" i="1" s="1"/>
  <c r="B142" i="1" s="1"/>
  <c r="N148" i="1"/>
  <c r="O147" i="1"/>
  <c r="F153" i="1"/>
  <c r="D152" i="1"/>
  <c r="L152" i="1" s="1"/>
  <c r="G151" i="1"/>
  <c r="I155" i="1"/>
  <c r="M155" i="1" s="1"/>
  <c r="J154" i="1"/>
  <c r="K154" i="1" s="1"/>
  <c r="E154" i="1" s="1"/>
  <c r="Y151" i="1" l="1"/>
  <c r="W152" i="1"/>
  <c r="P143" i="1"/>
  <c r="Z143" i="1" s="1"/>
  <c r="B143" i="1" s="1"/>
  <c r="N149" i="1"/>
  <c r="O148" i="1"/>
  <c r="D153" i="1"/>
  <c r="L153" i="1" s="1"/>
  <c r="F154" i="1"/>
  <c r="I156" i="1"/>
  <c r="M156" i="1" s="1"/>
  <c r="J155" i="1"/>
  <c r="K155" i="1" s="1"/>
  <c r="E155" i="1" s="1"/>
  <c r="G152" i="1"/>
  <c r="Y152" i="1" l="1"/>
  <c r="W153" i="1"/>
  <c r="P144" i="1"/>
  <c r="Z144" i="1" s="1"/>
  <c r="B144" i="1" s="1"/>
  <c r="N150" i="1"/>
  <c r="O149" i="1"/>
  <c r="G153" i="1"/>
  <c r="D154" i="1"/>
  <c r="L154" i="1" s="1"/>
  <c r="F155" i="1"/>
  <c r="I157" i="1"/>
  <c r="M157" i="1" s="1"/>
  <c r="J156" i="1"/>
  <c r="K156" i="1" s="1"/>
  <c r="E156" i="1" s="1"/>
  <c r="Y153" i="1" l="1"/>
  <c r="W154" i="1"/>
  <c r="P145" i="1"/>
  <c r="Z145" i="1" s="1"/>
  <c r="B145" i="1" s="1"/>
  <c r="G154" i="1"/>
  <c r="N151" i="1"/>
  <c r="O150" i="1"/>
  <c r="F156" i="1"/>
  <c r="D155" i="1"/>
  <c r="L155" i="1" s="1"/>
  <c r="I158" i="1"/>
  <c r="M158" i="1" s="1"/>
  <c r="J157" i="1"/>
  <c r="K157" i="1" s="1"/>
  <c r="E157" i="1" s="1"/>
  <c r="Y154" i="1" l="1"/>
  <c r="W155" i="1"/>
  <c r="P146" i="1"/>
  <c r="Z146" i="1" s="1"/>
  <c r="B146" i="1" s="1"/>
  <c r="N152" i="1"/>
  <c r="O151" i="1"/>
  <c r="D156" i="1"/>
  <c r="L156" i="1" s="1"/>
  <c r="G155" i="1"/>
  <c r="F157" i="1"/>
  <c r="I159" i="1"/>
  <c r="M159" i="1" s="1"/>
  <c r="J158" i="1"/>
  <c r="K158" i="1" s="1"/>
  <c r="E158" i="1" s="1"/>
  <c r="Y155" i="1" l="1"/>
  <c r="W156" i="1"/>
  <c r="P147" i="1"/>
  <c r="Z147" i="1" s="1"/>
  <c r="B147" i="1" s="1"/>
  <c r="N153" i="1"/>
  <c r="O152" i="1"/>
  <c r="F158" i="1"/>
  <c r="D157" i="1"/>
  <c r="G156" i="1"/>
  <c r="I160" i="1"/>
  <c r="M160" i="1" s="1"/>
  <c r="J159" i="1"/>
  <c r="K159" i="1" s="1"/>
  <c r="E159" i="1" s="1"/>
  <c r="Y156" i="1" l="1"/>
  <c r="W157" i="1"/>
  <c r="P148" i="1"/>
  <c r="Z148" i="1" s="1"/>
  <c r="B148" i="1" s="1"/>
  <c r="O153" i="1"/>
  <c r="N154" i="1"/>
  <c r="D158" i="1"/>
  <c r="L158" i="1" s="1"/>
  <c r="L157" i="1"/>
  <c r="F159" i="1"/>
  <c r="G157" i="1"/>
  <c r="J160" i="1"/>
  <c r="K160" i="1" s="1"/>
  <c r="E160" i="1" s="1"/>
  <c r="I161" i="1"/>
  <c r="M161" i="1" s="1"/>
  <c r="Y157" i="1" l="1"/>
  <c r="W158" i="1"/>
  <c r="P149" i="1"/>
  <c r="Z149" i="1" s="1"/>
  <c r="B149" i="1" s="1"/>
  <c r="N155" i="1"/>
  <c r="O154" i="1"/>
  <c r="D159" i="1"/>
  <c r="L159" i="1" s="1"/>
  <c r="F160" i="1"/>
  <c r="G158" i="1"/>
  <c r="I162" i="1"/>
  <c r="M162" i="1" s="1"/>
  <c r="J161" i="1"/>
  <c r="K161" i="1" s="1"/>
  <c r="E161" i="1" s="1"/>
  <c r="Y158" i="1" l="1"/>
  <c r="W159" i="1"/>
  <c r="P150" i="1"/>
  <c r="Z150" i="1" s="1"/>
  <c r="B150" i="1" s="1"/>
  <c r="N156" i="1"/>
  <c r="O155" i="1"/>
  <c r="G159" i="1"/>
  <c r="D160" i="1"/>
  <c r="L160" i="1" s="1"/>
  <c r="F161" i="1"/>
  <c r="I163" i="1"/>
  <c r="M163" i="1" s="1"/>
  <c r="J162" i="1"/>
  <c r="K162" i="1" s="1"/>
  <c r="E162" i="1" s="1"/>
  <c r="Y159" i="1" l="1"/>
  <c r="W160" i="1"/>
  <c r="P151" i="1"/>
  <c r="Z151" i="1" s="1"/>
  <c r="B151" i="1" s="1"/>
  <c r="N157" i="1"/>
  <c r="O156" i="1"/>
  <c r="G160" i="1"/>
  <c r="D161" i="1"/>
  <c r="G161" i="1" s="1"/>
  <c r="F162" i="1"/>
  <c r="J163" i="1"/>
  <c r="K163" i="1" s="1"/>
  <c r="E163" i="1" s="1"/>
  <c r="I164" i="1"/>
  <c r="M164" i="1" s="1"/>
  <c r="Y160" i="1" l="1"/>
  <c r="W161" i="1"/>
  <c r="P152" i="1"/>
  <c r="Z152" i="1" s="1"/>
  <c r="B152" i="1" s="1"/>
  <c r="N158" i="1"/>
  <c r="O157" i="1"/>
  <c r="L161" i="1"/>
  <c r="D162" i="1"/>
  <c r="L162" i="1" s="1"/>
  <c r="F163" i="1"/>
  <c r="J164" i="1"/>
  <c r="K164" i="1" s="1"/>
  <c r="E164" i="1" s="1"/>
  <c r="I165" i="1"/>
  <c r="M165" i="1" s="1"/>
  <c r="Y161" i="1" l="1"/>
  <c r="W162" i="1"/>
  <c r="P153" i="1"/>
  <c r="Z153" i="1" s="1"/>
  <c r="B153" i="1" s="1"/>
  <c r="N159" i="1"/>
  <c r="O158" i="1"/>
  <c r="D163" i="1"/>
  <c r="L163" i="1" s="1"/>
  <c r="F164" i="1"/>
  <c r="G162" i="1"/>
  <c r="J165" i="1"/>
  <c r="K165" i="1" s="1"/>
  <c r="E165" i="1" s="1"/>
  <c r="I166" i="1"/>
  <c r="Y162" i="1" l="1"/>
  <c r="W163" i="1"/>
  <c r="P154" i="1"/>
  <c r="Z154" i="1" s="1"/>
  <c r="B154" i="1" s="1"/>
  <c r="N160" i="1"/>
  <c r="O159" i="1"/>
  <c r="AA159" i="1"/>
  <c r="G163" i="1"/>
  <c r="D164" i="1"/>
  <c r="L164" i="1" s="1"/>
  <c r="F165" i="1"/>
  <c r="I167" i="1"/>
  <c r="J166" i="1"/>
  <c r="K166" i="1" s="1"/>
  <c r="E166" i="1" s="1"/>
  <c r="Y163" i="1" l="1"/>
  <c r="W164" i="1"/>
  <c r="W166" i="1"/>
  <c r="Y166" i="1" s="1"/>
  <c r="P155" i="1"/>
  <c r="Z155" i="1" s="1"/>
  <c r="B155" i="1" s="1"/>
  <c r="O160" i="1"/>
  <c r="N161" i="1"/>
  <c r="D165" i="1"/>
  <c r="L165" i="1" s="1"/>
  <c r="M166" i="1" s="1"/>
  <c r="AA161" i="1"/>
  <c r="F166" i="1"/>
  <c r="G164" i="1"/>
  <c r="I168" i="1"/>
  <c r="J167" i="1"/>
  <c r="K167" i="1" s="1"/>
  <c r="W167" i="1" l="1"/>
  <c r="Y167" i="1" s="1"/>
  <c r="E167" i="1"/>
  <c r="Y164" i="1"/>
  <c r="W165" i="1"/>
  <c r="Y165" i="1" s="1"/>
  <c r="P156" i="1"/>
  <c r="Z156" i="1" s="1"/>
  <c r="B156" i="1" s="1"/>
  <c r="N162" i="1"/>
  <c r="O161" i="1"/>
  <c r="F167" i="1"/>
  <c r="D166" i="1"/>
  <c r="L166" i="1" s="1"/>
  <c r="M167" i="1" s="1"/>
  <c r="M168" i="1" s="1"/>
  <c r="G165" i="1"/>
  <c r="J168" i="1"/>
  <c r="K168" i="1" s="1"/>
  <c r="I169" i="1"/>
  <c r="W168" i="1" l="1"/>
  <c r="Y168" i="1" s="1"/>
  <c r="E168" i="1"/>
  <c r="M169" i="1"/>
  <c r="P157" i="1"/>
  <c r="Z157" i="1" s="1"/>
  <c r="B157" i="1" s="1"/>
  <c r="N163" i="1"/>
  <c r="O162" i="1"/>
  <c r="G166" i="1"/>
  <c r="D167" i="1"/>
  <c r="L167" i="1" s="1"/>
  <c r="F168" i="1"/>
  <c r="J169" i="1"/>
  <c r="K169" i="1" s="1"/>
  <c r="I170" i="1"/>
  <c r="W169" i="1" l="1"/>
  <c r="Y169" i="1" s="1"/>
  <c r="M170" i="1"/>
  <c r="E169" i="1"/>
  <c r="P158" i="1"/>
  <c r="Z158" i="1" s="1"/>
  <c r="B158" i="1" s="1"/>
  <c r="O163" i="1"/>
  <c r="N164" i="1"/>
  <c r="D168" i="1"/>
  <c r="L168" i="1" s="1"/>
  <c r="F169" i="1"/>
  <c r="G167" i="1"/>
  <c r="J170" i="1"/>
  <c r="K170" i="1" s="1"/>
  <c r="W170" i="1" s="1"/>
  <c r="I171" i="1"/>
  <c r="M171" i="1" l="1"/>
  <c r="E170" i="1"/>
  <c r="P159" i="1"/>
  <c r="Z159" i="1" s="1"/>
  <c r="B159" i="1" s="1"/>
  <c r="N165" i="1"/>
  <c r="O164" i="1"/>
  <c r="G168" i="1"/>
  <c r="D169" i="1"/>
  <c r="L169" i="1" s="1"/>
  <c r="F170" i="1"/>
  <c r="Y170" i="1"/>
  <c r="I172" i="1"/>
  <c r="J171" i="1"/>
  <c r="K171" i="1" s="1"/>
  <c r="W171" i="1" s="1"/>
  <c r="M172" i="1" l="1"/>
  <c r="E171" i="1"/>
  <c r="P160" i="1"/>
  <c r="Z160" i="1" s="1"/>
  <c r="B160" i="1" s="1"/>
  <c r="S164" i="1"/>
  <c r="U164" i="1" s="1"/>
  <c r="O165" i="1"/>
  <c r="N166" i="1"/>
  <c r="D170" i="1"/>
  <c r="L170" i="1" s="1"/>
  <c r="G169" i="1"/>
  <c r="F171" i="1"/>
  <c r="Y171" i="1"/>
  <c r="J172" i="1"/>
  <c r="K172" i="1" s="1"/>
  <c r="W172" i="1" s="1"/>
  <c r="I173" i="1"/>
  <c r="M173" i="1" l="1"/>
  <c r="E172" i="1"/>
  <c r="P161" i="1"/>
  <c r="Z161" i="1" s="1"/>
  <c r="B161" i="1" s="1"/>
  <c r="AA164" i="1"/>
  <c r="N167" i="1"/>
  <c r="O166" i="1"/>
  <c r="F172" i="1"/>
  <c r="D171" i="1"/>
  <c r="G171" i="1" s="1"/>
  <c r="G170" i="1"/>
  <c r="J173" i="1"/>
  <c r="K173" i="1" s="1"/>
  <c r="W173" i="1" s="1"/>
  <c r="I174" i="1"/>
  <c r="Y172" i="1"/>
  <c r="S346" i="1"/>
  <c r="M174" i="1" l="1"/>
  <c r="E173" i="1"/>
  <c r="P162" i="1"/>
  <c r="Z162" i="1" s="1"/>
  <c r="B162" i="1" s="1"/>
  <c r="N168" i="1"/>
  <c r="O167" i="1"/>
  <c r="L171" i="1"/>
  <c r="D172" i="1"/>
  <c r="L172" i="1" s="1"/>
  <c r="AA168" i="1"/>
  <c r="F173" i="1"/>
  <c r="I175" i="1"/>
  <c r="J174" i="1"/>
  <c r="K174" i="1" s="1"/>
  <c r="W174" i="1" s="1"/>
  <c r="Y173" i="1"/>
  <c r="S347" i="1"/>
  <c r="M175" i="1" l="1"/>
  <c r="E174" i="1"/>
  <c r="P163" i="1"/>
  <c r="O168" i="1"/>
  <c r="N169" i="1"/>
  <c r="F174" i="1"/>
  <c r="D173" i="1"/>
  <c r="G172" i="1"/>
  <c r="J175" i="1"/>
  <c r="K175" i="1" s="1"/>
  <c r="W175" i="1" s="1"/>
  <c r="I176" i="1"/>
  <c r="Y174" i="1"/>
  <c r="M176" i="1" l="1"/>
  <c r="E175" i="1"/>
  <c r="Z163" i="1"/>
  <c r="AA163" i="1" s="1"/>
  <c r="P164" i="1"/>
  <c r="Z164" i="1" s="1"/>
  <c r="B164" i="1" s="1"/>
  <c r="N170" i="1"/>
  <c r="O169" i="1"/>
  <c r="D174" i="1"/>
  <c r="L174" i="1" s="1"/>
  <c r="L173" i="1"/>
  <c r="F175" i="1"/>
  <c r="G173" i="1"/>
  <c r="S170" i="1"/>
  <c r="I177" i="1"/>
  <c r="J176" i="1"/>
  <c r="K176" i="1" s="1"/>
  <c r="W176" i="1" s="1"/>
  <c r="Y175" i="1"/>
  <c r="M177" i="1" l="1"/>
  <c r="E176" i="1"/>
  <c r="B163" i="1"/>
  <c r="P165" i="1"/>
  <c r="S165" i="1" s="1"/>
  <c r="N171" i="1"/>
  <c r="O170" i="1"/>
  <c r="G174" i="1"/>
  <c r="D175" i="1"/>
  <c r="F176" i="1"/>
  <c r="AA170" i="1"/>
  <c r="Y176" i="1"/>
  <c r="J177" i="1"/>
  <c r="K177" i="1" s="1"/>
  <c r="W177" i="1" s="1"/>
  <c r="I178" i="1"/>
  <c r="M178" i="1" l="1"/>
  <c r="E177" i="1"/>
  <c r="Z165" i="1"/>
  <c r="AA165" i="1" s="1"/>
  <c r="U165" i="1"/>
  <c r="N172" i="1"/>
  <c r="O171" i="1"/>
  <c r="D176" i="1"/>
  <c r="L176" i="1" s="1"/>
  <c r="G175" i="1"/>
  <c r="L175" i="1"/>
  <c r="F177" i="1"/>
  <c r="I179" i="1"/>
  <c r="J178" i="1"/>
  <c r="K178" i="1" s="1"/>
  <c r="W178" i="1" s="1"/>
  <c r="Y177" i="1"/>
  <c r="M179" i="1" l="1"/>
  <c r="E178" i="1"/>
  <c r="B165" i="1"/>
  <c r="P166" i="1"/>
  <c r="U166" i="1" s="1"/>
  <c r="N173" i="1"/>
  <c r="O172" i="1"/>
  <c r="G176" i="1"/>
  <c r="D177" i="1"/>
  <c r="L177" i="1" s="1"/>
  <c r="F178" i="1"/>
  <c r="Y178" i="1"/>
  <c r="J179" i="1"/>
  <c r="K179" i="1" s="1"/>
  <c r="W179" i="1" s="1"/>
  <c r="I180" i="1"/>
  <c r="M180" i="1" l="1"/>
  <c r="E179" i="1"/>
  <c r="Z166" i="1"/>
  <c r="AA166" i="1" s="1"/>
  <c r="P167" i="1"/>
  <c r="Z167" i="1" s="1"/>
  <c r="B167" i="1" s="1"/>
  <c r="O173" i="1"/>
  <c r="N174" i="1"/>
  <c r="G177" i="1"/>
  <c r="D178" i="1"/>
  <c r="G178" i="1" s="1"/>
  <c r="F179" i="1"/>
  <c r="Y179" i="1"/>
  <c r="I181" i="1"/>
  <c r="J180" i="1"/>
  <c r="K180" i="1" s="1"/>
  <c r="W180" i="1" s="1"/>
  <c r="M181" i="1" l="1"/>
  <c r="E180" i="1"/>
  <c r="P168" i="1"/>
  <c r="Z168" i="1" s="1"/>
  <c r="B168" i="1" s="1"/>
  <c r="B166" i="1"/>
  <c r="O174" i="1"/>
  <c r="N175" i="1"/>
  <c r="L178" i="1"/>
  <c r="D179" i="1"/>
  <c r="L179" i="1" s="1"/>
  <c r="F180" i="1"/>
  <c r="Y180" i="1"/>
  <c r="J181" i="1"/>
  <c r="K181" i="1" s="1"/>
  <c r="W181" i="1" s="1"/>
  <c r="I182" i="1"/>
  <c r="M182" i="1" s="1"/>
  <c r="E181" i="1" l="1"/>
  <c r="P169" i="1"/>
  <c r="Z169" i="1" s="1"/>
  <c r="B169" i="1" s="1"/>
  <c r="O175" i="1"/>
  <c r="N176" i="1"/>
  <c r="G179" i="1"/>
  <c r="D180" i="1"/>
  <c r="L180" i="1" s="1"/>
  <c r="F181" i="1"/>
  <c r="J182" i="1"/>
  <c r="K182" i="1" s="1"/>
  <c r="W182" i="1" s="1"/>
  <c r="I183" i="1"/>
  <c r="M183" i="1" s="1"/>
  <c r="Y181" i="1"/>
  <c r="E182" i="1" l="1"/>
  <c r="P170" i="1"/>
  <c r="Z170" i="1" s="1"/>
  <c r="B170" i="1" s="1"/>
  <c r="N177" i="1"/>
  <c r="O176" i="1"/>
  <c r="F182" i="1"/>
  <c r="D181" i="1"/>
  <c r="G180" i="1"/>
  <c r="Y182" i="1"/>
  <c r="J183" i="1"/>
  <c r="K183" i="1" s="1"/>
  <c r="W183" i="1" s="1"/>
  <c r="I184" i="1"/>
  <c r="M184" i="1" s="1"/>
  <c r="E183" i="1" l="1"/>
  <c r="P171" i="1"/>
  <c r="Z171" i="1" s="1"/>
  <c r="B171" i="1" s="1"/>
  <c r="D182" i="1"/>
  <c r="G182" i="1" s="1"/>
  <c r="N178" i="1"/>
  <c r="O177" i="1"/>
  <c r="L181" i="1"/>
  <c r="G181" i="1"/>
  <c r="F183" i="1"/>
  <c r="Y183" i="1"/>
  <c r="J184" i="1"/>
  <c r="K184" i="1" s="1"/>
  <c r="W184" i="1" s="1"/>
  <c r="I185" i="1"/>
  <c r="M185" i="1" s="1"/>
  <c r="E184" i="1" l="1"/>
  <c r="P172" i="1"/>
  <c r="Z172" i="1" s="1"/>
  <c r="B172" i="1" s="1"/>
  <c r="L182" i="1"/>
  <c r="O178" i="1"/>
  <c r="N179" i="1"/>
  <c r="D183" i="1"/>
  <c r="L183" i="1" s="1"/>
  <c r="F184" i="1"/>
  <c r="I186" i="1"/>
  <c r="M186" i="1" s="1"/>
  <c r="J185" i="1"/>
  <c r="K185" i="1" s="1"/>
  <c r="W185" i="1" s="1"/>
  <c r="Y184" i="1"/>
  <c r="E185" i="1" l="1"/>
  <c r="P173" i="1"/>
  <c r="Z173" i="1" s="1"/>
  <c r="B173" i="1" s="1"/>
  <c r="N180" i="1"/>
  <c r="O179" i="1"/>
  <c r="D184" i="1"/>
  <c r="L184" i="1" s="1"/>
  <c r="G183" i="1"/>
  <c r="F185" i="1"/>
  <c r="Y185" i="1"/>
  <c r="I187" i="1"/>
  <c r="M187" i="1" s="1"/>
  <c r="J186" i="1"/>
  <c r="K186" i="1" s="1"/>
  <c r="W186" i="1" s="1"/>
  <c r="E186" i="1" l="1"/>
  <c r="P174" i="1"/>
  <c r="Z174" i="1" s="1"/>
  <c r="B174" i="1" s="1"/>
  <c r="O180" i="1"/>
  <c r="N181" i="1"/>
  <c r="G184" i="1"/>
  <c r="D185" i="1"/>
  <c r="F186" i="1"/>
  <c r="Y186" i="1"/>
  <c r="I188" i="1"/>
  <c r="M188" i="1" s="1"/>
  <c r="J187" i="1"/>
  <c r="K187" i="1" s="1"/>
  <c r="W187" i="1" s="1"/>
  <c r="E187" i="1" l="1"/>
  <c r="P175" i="1"/>
  <c r="Z175" i="1" s="1"/>
  <c r="B175" i="1" s="1"/>
  <c r="O181" i="1"/>
  <c r="N182" i="1"/>
  <c r="D186" i="1"/>
  <c r="L186" i="1" s="1"/>
  <c r="L185" i="1"/>
  <c r="F187" i="1"/>
  <c r="G185" i="1"/>
  <c r="Y187" i="1"/>
  <c r="J188" i="1"/>
  <c r="K188" i="1" s="1"/>
  <c r="W188" i="1" s="1"/>
  <c r="I189" i="1"/>
  <c r="M189" i="1" s="1"/>
  <c r="E188" i="1" l="1"/>
  <c r="P176" i="1"/>
  <c r="Z176" i="1" s="1"/>
  <c r="B176" i="1" s="1"/>
  <c r="N183" i="1"/>
  <c r="O182" i="1"/>
  <c r="D187" i="1"/>
  <c r="L187" i="1" s="1"/>
  <c r="F188" i="1"/>
  <c r="G186" i="1"/>
  <c r="I190" i="1"/>
  <c r="M190" i="1" s="1"/>
  <c r="J189" i="1"/>
  <c r="K189" i="1" s="1"/>
  <c r="W189" i="1" s="1"/>
  <c r="Y188" i="1"/>
  <c r="E189" i="1" l="1"/>
  <c r="P177" i="1"/>
  <c r="Z177" i="1" s="1"/>
  <c r="B177" i="1" s="1"/>
  <c r="N184" i="1"/>
  <c r="O183" i="1"/>
  <c r="F189" i="1"/>
  <c r="D188" i="1"/>
  <c r="L188" i="1" s="1"/>
  <c r="G187" i="1"/>
  <c r="Y189" i="1"/>
  <c r="J190" i="1"/>
  <c r="K190" i="1" s="1"/>
  <c r="W190" i="1" s="1"/>
  <c r="I191" i="1"/>
  <c r="M191" i="1" s="1"/>
  <c r="E190" i="1" l="1"/>
  <c r="P178" i="1"/>
  <c r="Z178" i="1" s="1"/>
  <c r="B178" i="1" s="1"/>
  <c r="N185" i="1"/>
  <c r="O184" i="1"/>
  <c r="D189" i="1"/>
  <c r="L189" i="1" s="1"/>
  <c r="F190" i="1"/>
  <c r="G188" i="1"/>
  <c r="Y190" i="1"/>
  <c r="I192" i="1"/>
  <c r="M192" i="1" s="1"/>
  <c r="J191" i="1"/>
  <c r="K191" i="1" s="1"/>
  <c r="W191" i="1" s="1"/>
  <c r="E191" i="1" l="1"/>
  <c r="P179" i="1"/>
  <c r="Z179" i="1" s="1"/>
  <c r="B179" i="1" s="1"/>
  <c r="O185" i="1"/>
  <c r="N186" i="1"/>
  <c r="G189" i="1"/>
  <c r="D190" i="1"/>
  <c r="L190" i="1" s="1"/>
  <c r="F191" i="1"/>
  <c r="Y191" i="1"/>
  <c r="J192" i="1"/>
  <c r="K192" i="1" s="1"/>
  <c r="W192" i="1" s="1"/>
  <c r="I193" i="1"/>
  <c r="M193" i="1" s="1"/>
  <c r="E192" i="1" l="1"/>
  <c r="P180" i="1"/>
  <c r="Z180" i="1" s="1"/>
  <c r="B180" i="1" s="1"/>
  <c r="O186" i="1"/>
  <c r="N187" i="1"/>
  <c r="G190" i="1"/>
  <c r="F192" i="1"/>
  <c r="D191" i="1"/>
  <c r="J193" i="1"/>
  <c r="K193" i="1" s="1"/>
  <c r="W193" i="1" s="1"/>
  <c r="I194" i="1"/>
  <c r="M194" i="1" s="1"/>
  <c r="Y192" i="1"/>
  <c r="E193" i="1" l="1"/>
  <c r="P181" i="1"/>
  <c r="Z181" i="1" s="1"/>
  <c r="B181" i="1" s="1"/>
  <c r="N188" i="1"/>
  <c r="O187" i="1"/>
  <c r="D192" i="1"/>
  <c r="L192" i="1" s="1"/>
  <c r="L191" i="1"/>
  <c r="F193" i="1"/>
  <c r="G191" i="1"/>
  <c r="I195" i="1"/>
  <c r="J194" i="1"/>
  <c r="K194" i="1" s="1"/>
  <c r="W194" i="1" s="1"/>
  <c r="Y193" i="1"/>
  <c r="E194" i="1" l="1"/>
  <c r="P182" i="1"/>
  <c r="Z182" i="1" s="1"/>
  <c r="B182" i="1" s="1"/>
  <c r="N189" i="1"/>
  <c r="O188" i="1"/>
  <c r="F194" i="1"/>
  <c r="D193" i="1"/>
  <c r="L193" i="1" s="1"/>
  <c r="Y194" i="1"/>
  <c r="J195" i="1"/>
  <c r="K195" i="1" s="1"/>
  <c r="E195" i="1" s="1"/>
  <c r="I196" i="1"/>
  <c r="G192" i="1"/>
  <c r="W195" i="1" l="1"/>
  <c r="Y195" i="1" s="1"/>
  <c r="P183" i="1"/>
  <c r="Z183" i="1" s="1"/>
  <c r="B183" i="1" s="1"/>
  <c r="O189" i="1"/>
  <c r="N190" i="1"/>
  <c r="D194" i="1"/>
  <c r="L194" i="1" s="1"/>
  <c r="M195" i="1" s="1"/>
  <c r="F195" i="1"/>
  <c r="G193" i="1"/>
  <c r="J196" i="1"/>
  <c r="K196" i="1" s="1"/>
  <c r="E196" i="1" s="1"/>
  <c r="I197" i="1"/>
  <c r="W196" i="1" l="1"/>
  <c r="Y196" i="1" s="1"/>
  <c r="P184" i="1"/>
  <c r="Z184" i="1" s="1"/>
  <c r="B184" i="1" s="1"/>
  <c r="N191" i="1"/>
  <c r="O190" i="1"/>
  <c r="F196" i="1"/>
  <c r="D195" i="1"/>
  <c r="G194" i="1"/>
  <c r="J197" i="1"/>
  <c r="K197" i="1" s="1"/>
  <c r="I198" i="1"/>
  <c r="W197" i="1" l="1"/>
  <c r="Y197" i="1" s="1"/>
  <c r="E197" i="1"/>
  <c r="P185" i="1"/>
  <c r="Z185" i="1" s="1"/>
  <c r="B185" i="1" s="1"/>
  <c r="N192" i="1"/>
  <c r="O191" i="1"/>
  <c r="AA191" i="1"/>
  <c r="D196" i="1"/>
  <c r="L196" i="1" s="1"/>
  <c r="L195" i="1"/>
  <c r="M196" i="1" s="1"/>
  <c r="M197" i="1" s="1"/>
  <c r="M198" i="1" s="1"/>
  <c r="F197" i="1"/>
  <c r="G195" i="1"/>
  <c r="I199" i="1"/>
  <c r="J198" i="1"/>
  <c r="K198" i="1" s="1"/>
  <c r="E198" i="1" l="1"/>
  <c r="M199" i="1"/>
  <c r="P186" i="1"/>
  <c r="Z186" i="1" s="1"/>
  <c r="B186" i="1" s="1"/>
  <c r="W198" i="1"/>
  <c r="Y198" i="1" s="1"/>
  <c r="O192" i="1"/>
  <c r="N193" i="1"/>
  <c r="G196" i="1"/>
  <c r="F198" i="1"/>
  <c r="D197" i="1"/>
  <c r="J199" i="1"/>
  <c r="K199" i="1" s="1"/>
  <c r="I200" i="1"/>
  <c r="S193" i="1"/>
  <c r="M200" i="1" l="1"/>
  <c r="E199" i="1"/>
  <c r="P187" i="1"/>
  <c r="Z187" i="1" s="1"/>
  <c r="B187" i="1" s="1"/>
  <c r="W199" i="1"/>
  <c r="Y199" i="1" s="1"/>
  <c r="O193" i="1"/>
  <c r="N194" i="1"/>
  <c r="D198" i="1"/>
  <c r="L198" i="1" s="1"/>
  <c r="L197" i="1"/>
  <c r="AA193" i="1"/>
  <c r="F199" i="1"/>
  <c r="G197" i="1"/>
  <c r="J200" i="1"/>
  <c r="K200" i="1" s="1"/>
  <c r="W200" i="1" s="1"/>
  <c r="I201" i="1"/>
  <c r="M201" i="1" l="1"/>
  <c r="E200" i="1"/>
  <c r="P188" i="1"/>
  <c r="Z188" i="1" s="1"/>
  <c r="B188" i="1" s="1"/>
  <c r="G198" i="1"/>
  <c r="N195" i="1"/>
  <c r="O194" i="1"/>
  <c r="F200" i="1"/>
  <c r="D199" i="1"/>
  <c r="I202" i="1"/>
  <c r="M202" i="1" s="1"/>
  <c r="J201" i="1"/>
  <c r="K201" i="1" s="1"/>
  <c r="W201" i="1" s="1"/>
  <c r="Y200" i="1"/>
  <c r="E201" i="1" l="1"/>
  <c r="P189" i="1"/>
  <c r="Z189" i="1" s="1"/>
  <c r="B189" i="1" s="1"/>
  <c r="N196" i="1"/>
  <c r="O195" i="1"/>
  <c r="D200" i="1"/>
  <c r="L200" i="1" s="1"/>
  <c r="L199" i="1"/>
  <c r="F201" i="1"/>
  <c r="Y201" i="1"/>
  <c r="G199" i="1"/>
  <c r="J202" i="1"/>
  <c r="K202" i="1" s="1"/>
  <c r="W202" i="1" s="1"/>
  <c r="I203" i="1"/>
  <c r="M203" i="1" s="1"/>
  <c r="E202" i="1" l="1"/>
  <c r="P190" i="1"/>
  <c r="Z190" i="1" s="1"/>
  <c r="B190" i="1" s="1"/>
  <c r="S195" i="1"/>
  <c r="N197" i="1"/>
  <c r="O196" i="1"/>
  <c r="G200" i="1"/>
  <c r="D201" i="1"/>
  <c r="L201" i="1" s="1"/>
  <c r="F202" i="1"/>
  <c r="I204" i="1"/>
  <c r="M204" i="1" s="1"/>
  <c r="J203" i="1"/>
  <c r="K203" i="1" s="1"/>
  <c r="W203" i="1" s="1"/>
  <c r="Y202" i="1"/>
  <c r="E203" i="1" l="1"/>
  <c r="P191" i="1"/>
  <c r="Z191" i="1" s="1"/>
  <c r="B191" i="1" s="1"/>
  <c r="N198" i="1"/>
  <c r="O197" i="1"/>
  <c r="D202" i="1"/>
  <c r="L202" i="1" s="1"/>
  <c r="F203" i="1"/>
  <c r="AA198" i="1"/>
  <c r="G201" i="1"/>
  <c r="Y203" i="1"/>
  <c r="J204" i="1"/>
  <c r="K204" i="1" s="1"/>
  <c r="W204" i="1" s="1"/>
  <c r="I205" i="1"/>
  <c r="M205" i="1" s="1"/>
  <c r="E204" i="1" l="1"/>
  <c r="P192" i="1"/>
  <c r="Z192" i="1" s="1"/>
  <c r="B192" i="1" s="1"/>
  <c r="S197" i="1"/>
  <c r="U197" i="1" s="1"/>
  <c r="N199" i="1"/>
  <c r="O198" i="1"/>
  <c r="G202" i="1"/>
  <c r="D203" i="1"/>
  <c r="L203" i="1" s="1"/>
  <c r="F204" i="1"/>
  <c r="Y204" i="1"/>
  <c r="I206" i="1"/>
  <c r="M206" i="1" s="1"/>
  <c r="J205" i="1"/>
  <c r="K205" i="1" s="1"/>
  <c r="W205" i="1" s="1"/>
  <c r="E205" i="1" l="1"/>
  <c r="P193" i="1"/>
  <c r="Z193" i="1" s="1"/>
  <c r="B193" i="1" s="1"/>
  <c r="O199" i="1"/>
  <c r="N200" i="1"/>
  <c r="G203" i="1"/>
  <c r="D204" i="1"/>
  <c r="L204" i="1" s="1"/>
  <c r="F205" i="1"/>
  <c r="S200" i="1"/>
  <c r="Y205" i="1"/>
  <c r="J206" i="1"/>
  <c r="K206" i="1" s="1"/>
  <c r="W206" i="1" s="1"/>
  <c r="I207" i="1"/>
  <c r="M207" i="1" s="1"/>
  <c r="E206" i="1" l="1"/>
  <c r="P194" i="1"/>
  <c r="S194" i="1" s="1"/>
  <c r="O200" i="1"/>
  <c r="N201" i="1"/>
  <c r="G204" i="1"/>
  <c r="D205" i="1"/>
  <c r="L205" i="1" s="1"/>
  <c r="F206" i="1"/>
  <c r="J207" i="1"/>
  <c r="K207" i="1" s="1"/>
  <c r="W207" i="1" s="1"/>
  <c r="I208" i="1"/>
  <c r="M208" i="1" s="1"/>
  <c r="Y206" i="1"/>
  <c r="AA200" i="1"/>
  <c r="E207" i="1" l="1"/>
  <c r="Z194" i="1"/>
  <c r="AA194" i="1" s="1"/>
  <c r="U194" i="1"/>
  <c r="N202" i="1"/>
  <c r="O201" i="1"/>
  <c r="D206" i="1"/>
  <c r="L206" i="1" s="1"/>
  <c r="F207" i="1"/>
  <c r="G205" i="1"/>
  <c r="I209" i="1"/>
  <c r="M209" i="1" s="1"/>
  <c r="J208" i="1"/>
  <c r="K208" i="1" s="1"/>
  <c r="W208" i="1" s="1"/>
  <c r="Y207" i="1"/>
  <c r="E208" i="1" l="1"/>
  <c r="B194" i="1"/>
  <c r="P195" i="1"/>
  <c r="N203" i="1"/>
  <c r="O202" i="1"/>
  <c r="F208" i="1"/>
  <c r="D207" i="1"/>
  <c r="G206" i="1"/>
  <c r="Y208" i="1"/>
  <c r="J209" i="1"/>
  <c r="K209" i="1" s="1"/>
  <c r="W209" i="1" s="1"/>
  <c r="I210" i="1"/>
  <c r="M210" i="1" s="1"/>
  <c r="E209" i="1" l="1"/>
  <c r="Z195" i="1"/>
  <c r="U195" i="1"/>
  <c r="P196" i="1"/>
  <c r="Z196" i="1" s="1"/>
  <c r="B196" i="1" s="1"/>
  <c r="D208" i="1"/>
  <c r="G208" i="1" s="1"/>
  <c r="O203" i="1"/>
  <c r="N204" i="1"/>
  <c r="L207" i="1"/>
  <c r="G207" i="1"/>
  <c r="F209" i="1"/>
  <c r="Y209" i="1"/>
  <c r="I211" i="1"/>
  <c r="M211" i="1" s="1"/>
  <c r="J210" i="1"/>
  <c r="K210" i="1" s="1"/>
  <c r="W210" i="1" s="1"/>
  <c r="E210" i="1" l="1"/>
  <c r="B195" i="1"/>
  <c r="AA195" i="1"/>
  <c r="P197" i="1"/>
  <c r="L208" i="1"/>
  <c r="N205" i="1"/>
  <c r="O204" i="1"/>
  <c r="F210" i="1"/>
  <c r="D209" i="1"/>
  <c r="L209" i="1" s="1"/>
  <c r="Y210" i="1"/>
  <c r="I212" i="1"/>
  <c r="M212" i="1" s="1"/>
  <c r="J211" i="1"/>
  <c r="K211" i="1" s="1"/>
  <c r="W211" i="1" s="1"/>
  <c r="E211" i="1" l="1"/>
  <c r="P198" i="1"/>
  <c r="Z198" i="1" s="1"/>
  <c r="B198" i="1" s="1"/>
  <c r="Z197" i="1"/>
  <c r="AA197" i="1" s="1"/>
  <c r="N206" i="1"/>
  <c r="O205" i="1"/>
  <c r="D210" i="1"/>
  <c r="L210" i="1" s="1"/>
  <c r="F211" i="1"/>
  <c r="G209" i="1"/>
  <c r="I213" i="1"/>
  <c r="M213" i="1" s="1"/>
  <c r="J212" i="1"/>
  <c r="K212" i="1" s="1"/>
  <c r="W212" i="1" s="1"/>
  <c r="Y211" i="1"/>
  <c r="E212" i="1" l="1"/>
  <c r="B197" i="1"/>
  <c r="P199" i="1"/>
  <c r="Z199" i="1" s="1"/>
  <c r="B199" i="1" s="1"/>
  <c r="O206" i="1"/>
  <c r="N207" i="1"/>
  <c r="F212" i="1"/>
  <c r="D211" i="1"/>
  <c r="L211" i="1" s="1"/>
  <c r="G210" i="1"/>
  <c r="Y212" i="1"/>
  <c r="J213" i="1"/>
  <c r="K213" i="1" s="1"/>
  <c r="W213" i="1" s="1"/>
  <c r="I214" i="1"/>
  <c r="M214" i="1" s="1"/>
  <c r="E213" i="1" l="1"/>
  <c r="P200" i="1"/>
  <c r="Z200" i="1" s="1"/>
  <c r="B200" i="1" s="1"/>
  <c r="N208" i="1"/>
  <c r="O207" i="1"/>
  <c r="D212" i="1"/>
  <c r="L212" i="1" s="1"/>
  <c r="F213" i="1"/>
  <c r="Y213" i="1"/>
  <c r="I215" i="1"/>
  <c r="M215" i="1" s="1"/>
  <c r="J214" i="1"/>
  <c r="K214" i="1" s="1"/>
  <c r="W214" i="1" s="1"/>
  <c r="G211" i="1"/>
  <c r="E214" i="1" l="1"/>
  <c r="P201" i="1"/>
  <c r="Z201" i="1" s="1"/>
  <c r="B201" i="1" s="1"/>
  <c r="G212" i="1"/>
  <c r="N209" i="1"/>
  <c r="O208" i="1"/>
  <c r="F214" i="1"/>
  <c r="D213" i="1"/>
  <c r="L213" i="1" s="1"/>
  <c r="J215" i="1"/>
  <c r="K215" i="1" s="1"/>
  <c r="W215" i="1" s="1"/>
  <c r="I216" i="1"/>
  <c r="M216" i="1" s="1"/>
  <c r="Y214" i="1"/>
  <c r="E215" i="1" l="1"/>
  <c r="P202" i="1"/>
  <c r="Z202" i="1" s="1"/>
  <c r="B202" i="1" s="1"/>
  <c r="N210" i="1"/>
  <c r="O209" i="1"/>
  <c r="D214" i="1"/>
  <c r="L214" i="1" s="1"/>
  <c r="F215" i="1"/>
  <c r="G213" i="1"/>
  <c r="J216" i="1"/>
  <c r="K216" i="1" s="1"/>
  <c r="W216" i="1" s="1"/>
  <c r="I217" i="1"/>
  <c r="M217" i="1" s="1"/>
  <c r="Y215" i="1"/>
  <c r="E216" i="1" l="1"/>
  <c r="P203" i="1"/>
  <c r="Z203" i="1" s="1"/>
  <c r="B203" i="1" s="1"/>
  <c r="G214" i="1"/>
  <c r="O210" i="1"/>
  <c r="N211" i="1"/>
  <c r="F216" i="1"/>
  <c r="D215" i="1"/>
  <c r="L215" i="1" s="1"/>
  <c r="Y216" i="1"/>
  <c r="I218" i="1"/>
  <c r="M218" i="1" s="1"/>
  <c r="J217" i="1"/>
  <c r="K217" i="1" s="1"/>
  <c r="W217" i="1" s="1"/>
  <c r="E217" i="1" l="1"/>
  <c r="P204" i="1"/>
  <c r="Z204" i="1" s="1"/>
  <c r="B204" i="1" s="1"/>
  <c r="O211" i="1"/>
  <c r="N212" i="1"/>
  <c r="G215" i="1"/>
  <c r="D216" i="1"/>
  <c r="G216" i="1" s="1"/>
  <c r="F217" i="1"/>
  <c r="Y217" i="1"/>
  <c r="J218" i="1"/>
  <c r="K218" i="1" s="1"/>
  <c r="W218" i="1" s="1"/>
  <c r="I219" i="1"/>
  <c r="M219" i="1" s="1"/>
  <c r="E218" i="1" l="1"/>
  <c r="P205" i="1"/>
  <c r="Z205" i="1" s="1"/>
  <c r="B205" i="1" s="1"/>
  <c r="O212" i="1"/>
  <c r="N213" i="1"/>
  <c r="L216" i="1"/>
  <c r="F218" i="1"/>
  <c r="D217" i="1"/>
  <c r="L217" i="1" s="1"/>
  <c r="Y218" i="1"/>
  <c r="J219" i="1"/>
  <c r="K219" i="1" s="1"/>
  <c r="W219" i="1" s="1"/>
  <c r="I220" i="1"/>
  <c r="M220" i="1" s="1"/>
  <c r="E219" i="1" l="1"/>
  <c r="P206" i="1"/>
  <c r="Z206" i="1" s="1"/>
  <c r="B206" i="1" s="1"/>
  <c r="O213" i="1"/>
  <c r="N214" i="1"/>
  <c r="D218" i="1"/>
  <c r="L218" i="1" s="1"/>
  <c r="F219" i="1"/>
  <c r="G217" i="1"/>
  <c r="Y219" i="1"/>
  <c r="I221" i="1"/>
  <c r="M221" i="1" s="1"/>
  <c r="J220" i="1"/>
  <c r="K220" i="1" s="1"/>
  <c r="W220" i="1" s="1"/>
  <c r="E220" i="1" l="1"/>
  <c r="P207" i="1"/>
  <c r="Z207" i="1" s="1"/>
  <c r="B207" i="1" s="1"/>
  <c r="O214" i="1"/>
  <c r="N215" i="1"/>
  <c r="D219" i="1"/>
  <c r="L219" i="1" s="1"/>
  <c r="F220" i="1"/>
  <c r="G218" i="1"/>
  <c r="I222" i="1"/>
  <c r="M222" i="1" s="1"/>
  <c r="J221" i="1"/>
  <c r="K221" i="1" s="1"/>
  <c r="W221" i="1" s="1"/>
  <c r="Y220" i="1"/>
  <c r="E221" i="1" l="1"/>
  <c r="P208" i="1"/>
  <c r="Z208" i="1" s="1"/>
  <c r="B208" i="1" s="1"/>
  <c r="O215" i="1"/>
  <c r="N216" i="1"/>
  <c r="F221" i="1"/>
  <c r="D220" i="1"/>
  <c r="L220" i="1" s="1"/>
  <c r="G219" i="1"/>
  <c r="Y221" i="1"/>
  <c r="J222" i="1"/>
  <c r="K222" i="1" s="1"/>
  <c r="W222" i="1" s="1"/>
  <c r="I223" i="1"/>
  <c r="E222" i="1" l="1"/>
  <c r="P209" i="1"/>
  <c r="Z209" i="1" s="1"/>
  <c r="B209" i="1" s="1"/>
  <c r="N217" i="1"/>
  <c r="O216" i="1"/>
  <c r="D221" i="1"/>
  <c r="L221" i="1" s="1"/>
  <c r="F222" i="1"/>
  <c r="G220" i="1"/>
  <c r="I224" i="1"/>
  <c r="J223" i="1"/>
  <c r="K223" i="1" s="1"/>
  <c r="Y222" i="1"/>
  <c r="W223" i="1" l="1"/>
  <c r="Y223" i="1" s="1"/>
  <c r="E223" i="1"/>
  <c r="P210" i="1"/>
  <c r="Z210" i="1" s="1"/>
  <c r="B210" i="1" s="1"/>
  <c r="G221" i="1"/>
  <c r="O217" i="1"/>
  <c r="N218" i="1"/>
  <c r="F223" i="1"/>
  <c r="D222" i="1"/>
  <c r="L222" i="1" s="1"/>
  <c r="M223" i="1" s="1"/>
  <c r="I225" i="1"/>
  <c r="J224" i="1"/>
  <c r="K224" i="1" s="1"/>
  <c r="W224" i="1" l="1"/>
  <c r="Y224" i="1" s="1"/>
  <c r="E224" i="1"/>
  <c r="P211" i="1"/>
  <c r="Z211" i="1" s="1"/>
  <c r="B211" i="1" s="1"/>
  <c r="O218" i="1"/>
  <c r="N219" i="1"/>
  <c r="D223" i="1"/>
  <c r="L223" i="1" s="1"/>
  <c r="M224" i="1" s="1"/>
  <c r="M225" i="1" s="1"/>
  <c r="G222" i="1"/>
  <c r="F224" i="1"/>
  <c r="I226" i="1"/>
  <c r="J225" i="1"/>
  <c r="K225" i="1" s="1"/>
  <c r="W225" i="1" s="1"/>
  <c r="E225" i="1" l="1"/>
  <c r="M226" i="1"/>
  <c r="P212" i="1"/>
  <c r="Z212" i="1" s="1"/>
  <c r="B212" i="1" s="1"/>
  <c r="N220" i="1"/>
  <c r="O219" i="1"/>
  <c r="D224" i="1"/>
  <c r="L224" i="1" s="1"/>
  <c r="F225" i="1"/>
  <c r="G223" i="1"/>
  <c r="Y225" i="1"/>
  <c r="J226" i="1"/>
  <c r="K226" i="1" s="1"/>
  <c r="I227" i="1"/>
  <c r="M227" i="1" l="1"/>
  <c r="E226" i="1"/>
  <c r="P213" i="1"/>
  <c r="Z213" i="1" s="1"/>
  <c r="B213" i="1" s="1"/>
  <c r="W226" i="1"/>
  <c r="Y226" i="1" s="1"/>
  <c r="N221" i="1"/>
  <c r="O220" i="1"/>
  <c r="AA221" i="1"/>
  <c r="D225" i="1"/>
  <c r="L225" i="1" s="1"/>
  <c r="F226" i="1"/>
  <c r="G224" i="1"/>
  <c r="J227" i="1"/>
  <c r="K227" i="1" s="1"/>
  <c r="I228" i="1"/>
  <c r="E227" i="1" l="1"/>
  <c r="P214" i="1"/>
  <c r="Z214" i="1" s="1"/>
  <c r="B214" i="1" s="1"/>
  <c r="W227" i="1"/>
  <c r="Y227" i="1" s="1"/>
  <c r="O221" i="1"/>
  <c r="N222" i="1"/>
  <c r="D226" i="1"/>
  <c r="L226" i="1" s="1"/>
  <c r="G225" i="1"/>
  <c r="F227" i="1"/>
  <c r="J228" i="1"/>
  <c r="K228" i="1" s="1"/>
  <c r="I229" i="1"/>
  <c r="E228" i="1" l="1"/>
  <c r="W228" i="1"/>
  <c r="Y228" i="1" s="1"/>
  <c r="P215" i="1"/>
  <c r="Z215" i="1" s="1"/>
  <c r="B215" i="1" s="1"/>
  <c r="N223" i="1"/>
  <c r="O222" i="1"/>
  <c r="G226" i="1"/>
  <c r="F228" i="1"/>
  <c r="D227" i="1"/>
  <c r="L227" i="1" s="1"/>
  <c r="M228" i="1" s="1"/>
  <c r="M229" i="1" s="1"/>
  <c r="S223" i="1"/>
  <c r="I230" i="1"/>
  <c r="J229" i="1"/>
  <c r="K229" i="1" s="1"/>
  <c r="W229" i="1" s="1"/>
  <c r="E229" i="1" l="1"/>
  <c r="M230" i="1"/>
  <c r="P216" i="1"/>
  <c r="Z216" i="1" s="1"/>
  <c r="B216" i="1" s="1"/>
  <c r="N224" i="1"/>
  <c r="O223" i="1"/>
  <c r="D228" i="1"/>
  <c r="L228" i="1" s="1"/>
  <c r="G227" i="1"/>
  <c r="F229" i="1"/>
  <c r="Y229" i="1"/>
  <c r="I231" i="1"/>
  <c r="J230" i="1"/>
  <c r="K230" i="1" s="1"/>
  <c r="W230" i="1" s="1"/>
  <c r="M231" i="1" l="1"/>
  <c r="E230" i="1"/>
  <c r="P217" i="1"/>
  <c r="Z217" i="1" s="1"/>
  <c r="B217" i="1" s="1"/>
  <c r="O224" i="1"/>
  <c r="N225" i="1"/>
  <c r="D229" i="1"/>
  <c r="L229" i="1" s="1"/>
  <c r="G228" i="1"/>
  <c r="F230" i="1"/>
  <c r="Y230" i="1"/>
  <c r="I232" i="1"/>
  <c r="J231" i="1"/>
  <c r="K231" i="1" s="1"/>
  <c r="W231" i="1" s="1"/>
  <c r="M232" i="1" l="1"/>
  <c r="E231" i="1"/>
  <c r="P218" i="1"/>
  <c r="Z218" i="1" s="1"/>
  <c r="B218" i="1" s="1"/>
  <c r="G229" i="1"/>
  <c r="O225" i="1"/>
  <c r="N226" i="1"/>
  <c r="D230" i="1"/>
  <c r="L230" i="1" s="1"/>
  <c r="F231" i="1"/>
  <c r="Y231" i="1"/>
  <c r="J232" i="1"/>
  <c r="K232" i="1" s="1"/>
  <c r="W232" i="1" s="1"/>
  <c r="I233" i="1"/>
  <c r="S405" i="1"/>
  <c r="M233" i="1" l="1"/>
  <c r="E232" i="1"/>
  <c r="P219" i="1"/>
  <c r="Z219" i="1" s="1"/>
  <c r="B219" i="1" s="1"/>
  <c r="S225" i="1"/>
  <c r="G230" i="1"/>
  <c r="O226" i="1"/>
  <c r="N227" i="1"/>
  <c r="D231" i="1"/>
  <c r="L231" i="1" s="1"/>
  <c r="F232" i="1"/>
  <c r="Y232" i="1"/>
  <c r="I234" i="1"/>
  <c r="J233" i="1"/>
  <c r="K233" i="1" s="1"/>
  <c r="W233" i="1" s="1"/>
  <c r="M234" i="1" l="1"/>
  <c r="E233" i="1"/>
  <c r="P220" i="1"/>
  <c r="Z220" i="1" s="1"/>
  <c r="B220" i="1" s="1"/>
  <c r="U225" i="1"/>
  <c r="AA225" i="1"/>
  <c r="G231" i="1"/>
  <c r="N228" i="1"/>
  <c r="O227" i="1"/>
  <c r="D232" i="1"/>
  <c r="L232" i="1" s="1"/>
  <c r="F233" i="1"/>
  <c r="AA228" i="1"/>
  <c r="Y233" i="1"/>
  <c r="I235" i="1"/>
  <c r="J234" i="1"/>
  <c r="K234" i="1" s="1"/>
  <c r="W234" i="1" s="1"/>
  <c r="M235" i="1" l="1"/>
  <c r="E234" i="1"/>
  <c r="P221" i="1"/>
  <c r="Z221" i="1" s="1"/>
  <c r="B221" i="1" s="1"/>
  <c r="N229" i="1"/>
  <c r="O228" i="1"/>
  <c r="G232" i="1"/>
  <c r="D233" i="1"/>
  <c r="L233" i="1" s="1"/>
  <c r="F234" i="1"/>
  <c r="Y234" i="1"/>
  <c r="J235" i="1"/>
  <c r="K235" i="1" s="1"/>
  <c r="W235" i="1" s="1"/>
  <c r="I236" i="1"/>
  <c r="S408" i="1"/>
  <c r="M236" i="1" l="1"/>
  <c r="E235" i="1"/>
  <c r="P222" i="1"/>
  <c r="S222" i="1" s="1"/>
  <c r="O229" i="1"/>
  <c r="N230" i="1"/>
  <c r="D234" i="1"/>
  <c r="L234" i="1" s="1"/>
  <c r="F235" i="1"/>
  <c r="G233" i="1"/>
  <c r="Y235" i="1"/>
  <c r="S230" i="1"/>
  <c r="I237" i="1"/>
  <c r="J236" i="1"/>
  <c r="K236" i="1" s="1"/>
  <c r="W236" i="1" s="1"/>
  <c r="M237" i="1" l="1"/>
  <c r="E236" i="1"/>
  <c r="Z222" i="1"/>
  <c r="U222" i="1"/>
  <c r="P223" i="1"/>
  <c r="G234" i="1"/>
  <c r="N231" i="1"/>
  <c r="O230" i="1"/>
  <c r="F236" i="1"/>
  <c r="D235" i="1"/>
  <c r="L235" i="1" s="1"/>
  <c r="I238" i="1"/>
  <c r="J237" i="1"/>
  <c r="K237" i="1" s="1"/>
  <c r="W237" i="1" s="1"/>
  <c r="Y236" i="1"/>
  <c r="AA230" i="1"/>
  <c r="M238" i="1" l="1"/>
  <c r="E237" i="1"/>
  <c r="B222" i="1"/>
  <c r="AA222" i="1"/>
  <c r="Z223" i="1"/>
  <c r="U223" i="1"/>
  <c r="P224" i="1"/>
  <c r="Z224" i="1" s="1"/>
  <c r="B224" i="1" s="1"/>
  <c r="N232" i="1"/>
  <c r="O231" i="1"/>
  <c r="D236" i="1"/>
  <c r="L236" i="1" s="1"/>
  <c r="F237" i="1"/>
  <c r="G235" i="1"/>
  <c r="J238" i="1"/>
  <c r="K238" i="1" s="1"/>
  <c r="W238" i="1" s="1"/>
  <c r="I239" i="1"/>
  <c r="Y237" i="1"/>
  <c r="M239" i="1" l="1"/>
  <c r="E238" i="1"/>
  <c r="B223" i="1"/>
  <c r="AA223" i="1"/>
  <c r="P225" i="1"/>
  <c r="Z225" i="1" s="1"/>
  <c r="B225" i="1" s="1"/>
  <c r="N233" i="1"/>
  <c r="O232" i="1"/>
  <c r="G236" i="1"/>
  <c r="F238" i="1"/>
  <c r="D237" i="1"/>
  <c r="I240" i="1"/>
  <c r="J239" i="1"/>
  <c r="K239" i="1" s="1"/>
  <c r="W239" i="1" s="1"/>
  <c r="Y238" i="1"/>
  <c r="M240" i="1" l="1"/>
  <c r="E239" i="1"/>
  <c r="P226" i="1"/>
  <c r="Z226" i="1" s="1"/>
  <c r="B226" i="1" s="1"/>
  <c r="N234" i="1"/>
  <c r="O233" i="1"/>
  <c r="D238" i="1"/>
  <c r="L238" i="1" s="1"/>
  <c r="L237" i="1"/>
  <c r="F239" i="1"/>
  <c r="G237" i="1"/>
  <c r="Y239" i="1"/>
  <c r="I241" i="1"/>
  <c r="J240" i="1"/>
  <c r="K240" i="1" s="1"/>
  <c r="W240" i="1" s="1"/>
  <c r="M241" i="1" l="1"/>
  <c r="E240" i="1"/>
  <c r="P227" i="1"/>
  <c r="Z227" i="1" s="1"/>
  <c r="N235" i="1"/>
  <c r="O234" i="1"/>
  <c r="F240" i="1"/>
  <c r="D239" i="1"/>
  <c r="L239" i="1" s="1"/>
  <c r="G238" i="1"/>
  <c r="Y240" i="1"/>
  <c r="I242" i="1"/>
  <c r="J241" i="1"/>
  <c r="K241" i="1" s="1"/>
  <c r="W241" i="1" s="1"/>
  <c r="M242" i="1" l="1"/>
  <c r="E241" i="1"/>
  <c r="B227" i="1"/>
  <c r="AA227" i="1"/>
  <c r="U227" i="1"/>
  <c r="N236" i="1"/>
  <c r="O235" i="1"/>
  <c r="D240" i="1"/>
  <c r="G240" i="1" s="1"/>
  <c r="F241" i="1"/>
  <c r="G239" i="1"/>
  <c r="J242" i="1"/>
  <c r="K242" i="1" s="1"/>
  <c r="W242" i="1" s="1"/>
  <c r="I243" i="1"/>
  <c r="Y241" i="1"/>
  <c r="M243" i="1" l="1"/>
  <c r="E242" i="1"/>
  <c r="P228" i="1"/>
  <c r="Z228" i="1" s="1"/>
  <c r="B228" i="1" s="1"/>
  <c r="O236" i="1"/>
  <c r="N237" i="1"/>
  <c r="L240" i="1"/>
  <c r="F242" i="1"/>
  <c r="D241" i="1"/>
  <c r="Y242" i="1"/>
  <c r="J243" i="1"/>
  <c r="K243" i="1" s="1"/>
  <c r="W243" i="1" s="1"/>
  <c r="I244" i="1"/>
  <c r="M244" i="1" l="1"/>
  <c r="E243" i="1"/>
  <c r="P229" i="1"/>
  <c r="Z229" i="1" s="1"/>
  <c r="B229" i="1" s="1"/>
  <c r="N238" i="1"/>
  <c r="O237" i="1"/>
  <c r="D242" i="1"/>
  <c r="L242" i="1" s="1"/>
  <c r="L241" i="1"/>
  <c r="F243" i="1"/>
  <c r="G241" i="1"/>
  <c r="Y243" i="1"/>
  <c r="I245" i="1"/>
  <c r="J244" i="1"/>
  <c r="K244" i="1" s="1"/>
  <c r="W244" i="1" s="1"/>
  <c r="M245" i="1" l="1"/>
  <c r="E244" i="1"/>
  <c r="P230" i="1"/>
  <c r="Z230" i="1" s="1"/>
  <c r="B230" i="1" s="1"/>
  <c r="G242" i="1"/>
  <c r="O238" i="1"/>
  <c r="N239" i="1"/>
  <c r="D243" i="1"/>
  <c r="F244" i="1"/>
  <c r="Y244" i="1"/>
  <c r="I246" i="1"/>
  <c r="M246" i="1" s="1"/>
  <c r="J245" i="1"/>
  <c r="K245" i="1" s="1"/>
  <c r="W245" i="1" s="1"/>
  <c r="E245" i="1" l="1"/>
  <c r="P231" i="1"/>
  <c r="Z231" i="1" s="1"/>
  <c r="B231" i="1" s="1"/>
  <c r="N240" i="1"/>
  <c r="O239" i="1"/>
  <c r="D244" i="1"/>
  <c r="L244" i="1" s="1"/>
  <c r="L243" i="1"/>
  <c r="F245" i="1"/>
  <c r="G243" i="1"/>
  <c r="Y245" i="1"/>
  <c r="I247" i="1"/>
  <c r="M247" i="1" s="1"/>
  <c r="J246" i="1"/>
  <c r="K246" i="1" s="1"/>
  <c r="W246" i="1" s="1"/>
  <c r="E246" i="1" l="1"/>
  <c r="P232" i="1"/>
  <c r="Z232" i="1" s="1"/>
  <c r="B232" i="1" s="1"/>
  <c r="N241" i="1"/>
  <c r="O240" i="1"/>
  <c r="D245" i="1"/>
  <c r="L245" i="1" s="1"/>
  <c r="F246" i="1"/>
  <c r="Y246" i="1"/>
  <c r="I248" i="1"/>
  <c r="M248" i="1" s="1"/>
  <c r="J247" i="1"/>
  <c r="K247" i="1" s="1"/>
  <c r="W247" i="1" s="1"/>
  <c r="G244" i="1"/>
  <c r="E247" i="1" l="1"/>
  <c r="P233" i="1"/>
  <c r="Z233" i="1" s="1"/>
  <c r="B233" i="1" s="1"/>
  <c r="O241" i="1"/>
  <c r="N242" i="1"/>
  <c r="F247" i="1"/>
  <c r="D246" i="1"/>
  <c r="G245" i="1"/>
  <c r="J248" i="1"/>
  <c r="K248" i="1" s="1"/>
  <c r="W248" i="1" s="1"/>
  <c r="I249" i="1"/>
  <c r="M249" i="1" s="1"/>
  <c r="Y247" i="1"/>
  <c r="E248" i="1" l="1"/>
  <c r="P234" i="1"/>
  <c r="Z234" i="1" s="1"/>
  <c r="B234" i="1" s="1"/>
  <c r="N243" i="1"/>
  <c r="O242" i="1"/>
  <c r="D247" i="1"/>
  <c r="L247" i="1" s="1"/>
  <c r="L246" i="1"/>
  <c r="F248" i="1"/>
  <c r="G246" i="1"/>
  <c r="I250" i="1"/>
  <c r="M250" i="1" s="1"/>
  <c r="J249" i="1"/>
  <c r="K249" i="1" s="1"/>
  <c r="W249" i="1" s="1"/>
  <c r="Y248" i="1"/>
  <c r="E249" i="1" l="1"/>
  <c r="P235" i="1"/>
  <c r="Z235" i="1" s="1"/>
  <c r="B235" i="1" s="1"/>
  <c r="N244" i="1"/>
  <c r="O243" i="1"/>
  <c r="G247" i="1"/>
  <c r="F249" i="1"/>
  <c r="D248" i="1"/>
  <c r="J250" i="1"/>
  <c r="K250" i="1" s="1"/>
  <c r="W250" i="1" s="1"/>
  <c r="I251" i="1"/>
  <c r="M251" i="1" s="1"/>
  <c r="Y249" i="1"/>
  <c r="E250" i="1" l="1"/>
  <c r="P236" i="1"/>
  <c r="Z236" i="1" s="1"/>
  <c r="B236" i="1" s="1"/>
  <c r="O244" i="1"/>
  <c r="N245" i="1"/>
  <c r="D249" i="1"/>
  <c r="L249" i="1" s="1"/>
  <c r="L248" i="1"/>
  <c r="G248" i="1"/>
  <c r="F250" i="1"/>
  <c r="I252" i="1"/>
  <c r="M252" i="1" s="1"/>
  <c r="J251" i="1"/>
  <c r="K251" i="1" s="1"/>
  <c r="W251" i="1" s="1"/>
  <c r="Y250" i="1"/>
  <c r="E251" i="1" l="1"/>
  <c r="P237" i="1"/>
  <c r="Z237" i="1" s="1"/>
  <c r="B237" i="1" s="1"/>
  <c r="G249" i="1"/>
  <c r="N246" i="1"/>
  <c r="O245" i="1"/>
  <c r="F251" i="1"/>
  <c r="D250" i="1"/>
  <c r="J252" i="1"/>
  <c r="K252" i="1" s="1"/>
  <c r="W252" i="1" s="1"/>
  <c r="I253" i="1"/>
  <c r="M253" i="1" s="1"/>
  <c r="Y251" i="1"/>
  <c r="E252" i="1" l="1"/>
  <c r="P238" i="1"/>
  <c r="Z238" i="1" s="1"/>
  <c r="B238" i="1" s="1"/>
  <c r="N247" i="1"/>
  <c r="O246" i="1"/>
  <c r="D251" i="1"/>
  <c r="L251" i="1" s="1"/>
  <c r="L250" i="1"/>
  <c r="G250" i="1"/>
  <c r="F252" i="1"/>
  <c r="I254" i="1"/>
  <c r="M254" i="1" s="1"/>
  <c r="J253" i="1"/>
  <c r="K253" i="1" s="1"/>
  <c r="W253" i="1" s="1"/>
  <c r="Y252" i="1"/>
  <c r="E253" i="1" l="1"/>
  <c r="P239" i="1"/>
  <c r="Z239" i="1" s="1"/>
  <c r="B239" i="1" s="1"/>
  <c r="O247" i="1"/>
  <c r="N248" i="1"/>
  <c r="F253" i="1"/>
  <c r="D252" i="1"/>
  <c r="L252" i="1" s="1"/>
  <c r="G251" i="1"/>
  <c r="Y253" i="1"/>
  <c r="J254" i="1"/>
  <c r="K254" i="1" s="1"/>
  <c r="W254" i="1" s="1"/>
  <c r="I255" i="1"/>
  <c r="M255" i="1" s="1"/>
  <c r="E254" i="1" l="1"/>
  <c r="P240" i="1"/>
  <c r="Z240" i="1" s="1"/>
  <c r="B240" i="1" s="1"/>
  <c r="N249" i="1"/>
  <c r="O248" i="1"/>
  <c r="AA249" i="1"/>
  <c r="G252" i="1"/>
  <c r="D253" i="1"/>
  <c r="L253" i="1" s="1"/>
  <c r="F254" i="1"/>
  <c r="Y254" i="1"/>
  <c r="I256" i="1"/>
  <c r="M256" i="1" s="1"/>
  <c r="J255" i="1"/>
  <c r="K255" i="1" s="1"/>
  <c r="W255" i="1" s="1"/>
  <c r="E255" i="1" l="1"/>
  <c r="P241" i="1"/>
  <c r="Z241" i="1" s="1"/>
  <c r="B241" i="1" s="1"/>
  <c r="O249" i="1"/>
  <c r="N250" i="1"/>
  <c r="G253" i="1"/>
  <c r="F255" i="1"/>
  <c r="D254" i="1"/>
  <c r="L254" i="1" s="1"/>
  <c r="Y255" i="1"/>
  <c r="J256" i="1"/>
  <c r="K256" i="1" s="1"/>
  <c r="W256" i="1" s="1"/>
  <c r="I257" i="1"/>
  <c r="E256" i="1" l="1"/>
  <c r="P242" i="1"/>
  <c r="Z242" i="1" s="1"/>
  <c r="B242" i="1" s="1"/>
  <c r="N251" i="1"/>
  <c r="O250" i="1"/>
  <c r="D255" i="1"/>
  <c r="G255" i="1" s="1"/>
  <c r="AA251" i="1"/>
  <c r="F256" i="1"/>
  <c r="G254" i="1"/>
  <c r="J257" i="1"/>
  <c r="K257" i="1" s="1"/>
  <c r="E257" i="1" s="1"/>
  <c r="I258" i="1"/>
  <c r="Y256" i="1"/>
  <c r="P243" i="1" l="1"/>
  <c r="Z243" i="1" s="1"/>
  <c r="B243" i="1" s="1"/>
  <c r="W257" i="1"/>
  <c r="Y257" i="1" s="1"/>
  <c r="N252" i="1"/>
  <c r="O251" i="1"/>
  <c r="L255" i="1"/>
  <c r="F257" i="1"/>
  <c r="D256" i="1"/>
  <c r="L256" i="1" s="1"/>
  <c r="M257" i="1" s="1"/>
  <c r="J258" i="1"/>
  <c r="K258" i="1" s="1"/>
  <c r="I259" i="1"/>
  <c r="W258" i="1" l="1"/>
  <c r="Y258" i="1" s="1"/>
  <c r="E258" i="1"/>
  <c r="P244" i="1"/>
  <c r="Z244" i="1" s="1"/>
  <c r="B244" i="1" s="1"/>
  <c r="N253" i="1"/>
  <c r="O252" i="1"/>
  <c r="G256" i="1"/>
  <c r="D257" i="1"/>
  <c r="L257" i="1" s="1"/>
  <c r="M258" i="1" s="1"/>
  <c r="M259" i="1" s="1"/>
  <c r="F258" i="1"/>
  <c r="S253" i="1"/>
  <c r="J259" i="1"/>
  <c r="K259" i="1" s="1"/>
  <c r="W259" i="1" s="1"/>
  <c r="I260" i="1"/>
  <c r="E259" i="1" l="1"/>
  <c r="M260" i="1"/>
  <c r="P245" i="1"/>
  <c r="Z245" i="1" s="1"/>
  <c r="B245" i="1" s="1"/>
  <c r="O253" i="1"/>
  <c r="N254" i="1"/>
  <c r="AA253" i="1"/>
  <c r="G257" i="1"/>
  <c r="D258" i="1"/>
  <c r="G258" i="1" s="1"/>
  <c r="F259" i="1"/>
  <c r="Y259" i="1"/>
  <c r="J260" i="1"/>
  <c r="K260" i="1" s="1"/>
  <c r="W260" i="1" s="1"/>
  <c r="I261" i="1"/>
  <c r="AA499" i="1"/>
  <c r="M261" i="1" l="1"/>
  <c r="E260" i="1"/>
  <c r="P246" i="1"/>
  <c r="Z246" i="1" s="1"/>
  <c r="B246" i="1" s="1"/>
  <c r="N255" i="1"/>
  <c r="O254" i="1"/>
  <c r="D259" i="1"/>
  <c r="L259" i="1" s="1"/>
  <c r="L258" i="1"/>
  <c r="F260" i="1"/>
  <c r="J261" i="1"/>
  <c r="K261" i="1" s="1"/>
  <c r="W261" i="1" s="1"/>
  <c r="I262" i="1"/>
  <c r="Y260" i="1"/>
  <c r="S434" i="1"/>
  <c r="M262" i="1" l="1"/>
  <c r="E261" i="1"/>
  <c r="P247" i="1"/>
  <c r="Z247" i="1" s="1"/>
  <c r="B247" i="1" s="1"/>
  <c r="N256" i="1"/>
  <c r="O255" i="1"/>
  <c r="D260" i="1"/>
  <c r="L260" i="1" s="1"/>
  <c r="F261" i="1"/>
  <c r="G259" i="1"/>
  <c r="J262" i="1"/>
  <c r="K262" i="1" s="1"/>
  <c r="W262" i="1" s="1"/>
  <c r="I263" i="1"/>
  <c r="Y261" i="1"/>
  <c r="M263" i="1" l="1"/>
  <c r="E262" i="1"/>
  <c r="P248" i="1"/>
  <c r="Z248" i="1" s="1"/>
  <c r="B248" i="1" s="1"/>
  <c r="G260" i="1"/>
  <c r="N257" i="1"/>
  <c r="O256" i="1"/>
  <c r="D261" i="1"/>
  <c r="L261" i="1" s="1"/>
  <c r="F262" i="1"/>
  <c r="I264" i="1"/>
  <c r="M264" i="1" s="1"/>
  <c r="J263" i="1"/>
  <c r="K263" i="1" s="1"/>
  <c r="W263" i="1" s="1"/>
  <c r="Y262" i="1"/>
  <c r="E263" i="1" l="1"/>
  <c r="P249" i="1"/>
  <c r="Z249" i="1" s="1"/>
  <c r="B249" i="1" s="1"/>
  <c r="O257" i="1"/>
  <c r="N258" i="1"/>
  <c r="AA255" i="1"/>
  <c r="G261" i="1"/>
  <c r="D262" i="1"/>
  <c r="L262" i="1" s="1"/>
  <c r="F263" i="1"/>
  <c r="Y263" i="1"/>
  <c r="I265" i="1"/>
  <c r="M265" i="1" s="1"/>
  <c r="J264" i="1"/>
  <c r="K264" i="1" s="1"/>
  <c r="W264" i="1" s="1"/>
  <c r="E264" i="1" l="1"/>
  <c r="P250" i="1"/>
  <c r="Z250" i="1" s="1"/>
  <c r="B250" i="1" s="1"/>
  <c r="O258" i="1"/>
  <c r="N259" i="1"/>
  <c r="D263" i="1"/>
  <c r="L263" i="1" s="1"/>
  <c r="F264" i="1"/>
  <c r="G262" i="1"/>
  <c r="Y264" i="1"/>
  <c r="J265" i="1"/>
  <c r="K265" i="1" s="1"/>
  <c r="W265" i="1" s="1"/>
  <c r="I266" i="1"/>
  <c r="M266" i="1" s="1"/>
  <c r="E265" i="1" l="1"/>
  <c r="P251" i="1"/>
  <c r="Z251" i="1" s="1"/>
  <c r="B251" i="1" s="1"/>
  <c r="N260" i="1"/>
  <c r="O259" i="1"/>
  <c r="F265" i="1"/>
  <c r="D264" i="1"/>
  <c r="G263" i="1"/>
  <c r="J266" i="1"/>
  <c r="K266" i="1" s="1"/>
  <c r="W266" i="1" s="1"/>
  <c r="I267" i="1"/>
  <c r="M267" i="1" s="1"/>
  <c r="Y265" i="1"/>
  <c r="E266" i="1" l="1"/>
  <c r="P252" i="1"/>
  <c r="Z252" i="1" s="1"/>
  <c r="B252" i="1" s="1"/>
  <c r="AA258" i="1"/>
  <c r="D265" i="1"/>
  <c r="L265" i="1" s="1"/>
  <c r="N261" i="1"/>
  <c r="O260" i="1"/>
  <c r="L264" i="1"/>
  <c r="G264" i="1"/>
  <c r="F266" i="1"/>
  <c r="J267" i="1"/>
  <c r="K267" i="1" s="1"/>
  <c r="W267" i="1" s="1"/>
  <c r="I268" i="1"/>
  <c r="M268" i="1" s="1"/>
  <c r="Y266" i="1"/>
  <c r="E267" i="1" l="1"/>
  <c r="P253" i="1"/>
  <c r="Z253" i="1" s="1"/>
  <c r="B253" i="1" s="1"/>
  <c r="N262" i="1"/>
  <c r="O261" i="1"/>
  <c r="F267" i="1"/>
  <c r="D266" i="1"/>
  <c r="L266" i="1" s="1"/>
  <c r="G265" i="1"/>
  <c r="J268" i="1"/>
  <c r="K268" i="1" s="1"/>
  <c r="W268" i="1" s="1"/>
  <c r="I269" i="1"/>
  <c r="M269" i="1" s="1"/>
  <c r="Y267" i="1"/>
  <c r="E268" i="1" l="1"/>
  <c r="P254" i="1"/>
  <c r="Z254" i="1" s="1"/>
  <c r="B254" i="1" s="1"/>
  <c r="N263" i="1"/>
  <c r="O262" i="1"/>
  <c r="D267" i="1"/>
  <c r="G267" i="1" s="1"/>
  <c r="F268" i="1"/>
  <c r="G266" i="1"/>
  <c r="J269" i="1"/>
  <c r="K269" i="1" s="1"/>
  <c r="W269" i="1" s="1"/>
  <c r="I270" i="1"/>
  <c r="M270" i="1" s="1"/>
  <c r="Y268" i="1"/>
  <c r="E269" i="1" l="1"/>
  <c r="P255" i="1"/>
  <c r="Z255" i="1" s="1"/>
  <c r="B255" i="1" s="1"/>
  <c r="N264" i="1"/>
  <c r="O263" i="1"/>
  <c r="L267" i="1"/>
  <c r="F269" i="1"/>
  <c r="D268" i="1"/>
  <c r="G268" i="1" s="1"/>
  <c r="Y269" i="1"/>
  <c r="J270" i="1"/>
  <c r="K270" i="1" s="1"/>
  <c r="W270" i="1" s="1"/>
  <c r="I271" i="1"/>
  <c r="M271" i="1" s="1"/>
  <c r="E270" i="1" l="1"/>
  <c r="P256" i="1"/>
  <c r="S256" i="1" s="1"/>
  <c r="O264" i="1"/>
  <c r="N265" i="1"/>
  <c r="L268" i="1"/>
  <c r="D269" i="1"/>
  <c r="L269" i="1" s="1"/>
  <c r="F270" i="1"/>
  <c r="J271" i="1"/>
  <c r="K271" i="1" s="1"/>
  <c r="W271" i="1" s="1"/>
  <c r="I272" i="1"/>
  <c r="M272" i="1" s="1"/>
  <c r="Y270" i="1"/>
  <c r="E271" i="1" l="1"/>
  <c r="Z256" i="1"/>
  <c r="U256" i="1"/>
  <c r="O265" i="1"/>
  <c r="N266" i="1"/>
  <c r="F271" i="1"/>
  <c r="D270" i="1"/>
  <c r="L270" i="1" s="1"/>
  <c r="G269" i="1"/>
  <c r="I273" i="1"/>
  <c r="M273" i="1" s="1"/>
  <c r="J272" i="1"/>
  <c r="K272" i="1" s="1"/>
  <c r="W272" i="1" s="1"/>
  <c r="Y271" i="1"/>
  <c r="E272" i="1" l="1"/>
  <c r="P257" i="1"/>
  <c r="U257" i="1" s="1"/>
  <c r="B256" i="1"/>
  <c r="AA256" i="1"/>
  <c r="O266" i="1"/>
  <c r="N267" i="1"/>
  <c r="D271" i="1"/>
  <c r="L271" i="1" s="1"/>
  <c r="G270" i="1"/>
  <c r="F272" i="1"/>
  <c r="Y272" i="1"/>
  <c r="I274" i="1"/>
  <c r="M274" i="1" s="1"/>
  <c r="J273" i="1"/>
  <c r="K273" i="1" s="1"/>
  <c r="W273" i="1" s="1"/>
  <c r="E273" i="1" l="1"/>
  <c r="Z257" i="1"/>
  <c r="AA257" i="1" s="1"/>
  <c r="P258" i="1"/>
  <c r="N268" i="1"/>
  <c r="O267" i="1"/>
  <c r="F273" i="1"/>
  <c r="D272" i="1"/>
  <c r="G271" i="1"/>
  <c r="I275" i="1"/>
  <c r="M275" i="1" s="1"/>
  <c r="J274" i="1"/>
  <c r="K274" i="1" s="1"/>
  <c r="W274" i="1" s="1"/>
  <c r="Y273" i="1"/>
  <c r="E274" i="1" l="1"/>
  <c r="B257" i="1"/>
  <c r="P259" i="1"/>
  <c r="Z259" i="1" s="1"/>
  <c r="B259" i="1" s="1"/>
  <c r="S258" i="1"/>
  <c r="Z258" i="1"/>
  <c r="B258" i="1" s="1"/>
  <c r="O268" i="1"/>
  <c r="N269" i="1"/>
  <c r="D273" i="1"/>
  <c r="L273" i="1" s="1"/>
  <c r="L272" i="1"/>
  <c r="G272" i="1"/>
  <c r="F274" i="1"/>
  <c r="Y274" i="1"/>
  <c r="I276" i="1"/>
  <c r="M276" i="1" s="1"/>
  <c r="J275" i="1"/>
  <c r="K275" i="1" s="1"/>
  <c r="W275" i="1" s="1"/>
  <c r="E275" i="1" l="1"/>
  <c r="P260" i="1"/>
  <c r="Z260" i="1" s="1"/>
  <c r="B260" i="1" s="1"/>
  <c r="N270" i="1"/>
  <c r="O269" i="1"/>
  <c r="G273" i="1"/>
  <c r="F275" i="1"/>
  <c r="D274" i="1"/>
  <c r="L274" i="1" s="1"/>
  <c r="Y275" i="1"/>
  <c r="J276" i="1"/>
  <c r="K276" i="1" s="1"/>
  <c r="W276" i="1" s="1"/>
  <c r="I277" i="1"/>
  <c r="M277" i="1" s="1"/>
  <c r="E276" i="1" l="1"/>
  <c r="P261" i="1"/>
  <c r="Z261" i="1" s="1"/>
  <c r="B261" i="1" s="1"/>
  <c r="N271" i="1"/>
  <c r="O270" i="1"/>
  <c r="G274" i="1"/>
  <c r="D275" i="1"/>
  <c r="L275" i="1" s="1"/>
  <c r="F276" i="1"/>
  <c r="Y276" i="1"/>
  <c r="J277" i="1"/>
  <c r="K277" i="1" s="1"/>
  <c r="W277" i="1" s="1"/>
  <c r="I278" i="1"/>
  <c r="M278" i="1" s="1"/>
  <c r="E277" i="1" l="1"/>
  <c r="P262" i="1"/>
  <c r="Z262" i="1" s="1"/>
  <c r="B262" i="1" s="1"/>
  <c r="N272" i="1"/>
  <c r="O271" i="1"/>
  <c r="F277" i="1"/>
  <c r="D276" i="1"/>
  <c r="G275" i="1"/>
  <c r="J278" i="1"/>
  <c r="K278" i="1" s="1"/>
  <c r="W278" i="1" s="1"/>
  <c r="I279" i="1"/>
  <c r="M279" i="1" s="1"/>
  <c r="Y277" i="1"/>
  <c r="E278" i="1" l="1"/>
  <c r="P263" i="1"/>
  <c r="Z263" i="1" s="1"/>
  <c r="B263" i="1" s="1"/>
  <c r="N273" i="1"/>
  <c r="O272" i="1"/>
  <c r="D277" i="1"/>
  <c r="L277" i="1" s="1"/>
  <c r="L276" i="1"/>
  <c r="G276" i="1"/>
  <c r="F278" i="1"/>
  <c r="I280" i="1"/>
  <c r="M280" i="1" s="1"/>
  <c r="J279" i="1"/>
  <c r="K279" i="1" s="1"/>
  <c r="W279" i="1" s="1"/>
  <c r="Y278" i="1"/>
  <c r="E279" i="1" l="1"/>
  <c r="P264" i="1"/>
  <c r="Z264" i="1" s="1"/>
  <c r="B264" i="1" s="1"/>
  <c r="O273" i="1"/>
  <c r="N274" i="1"/>
  <c r="F279" i="1"/>
  <c r="D278" i="1"/>
  <c r="G277" i="1"/>
  <c r="Y279" i="1"/>
  <c r="J280" i="1"/>
  <c r="K280" i="1" s="1"/>
  <c r="W280" i="1" s="1"/>
  <c r="I281" i="1"/>
  <c r="M281" i="1" s="1"/>
  <c r="E280" i="1" l="1"/>
  <c r="P265" i="1"/>
  <c r="Z265" i="1" s="1"/>
  <c r="B265" i="1" s="1"/>
  <c r="O274" i="1"/>
  <c r="N275" i="1"/>
  <c r="D279" i="1"/>
  <c r="L279" i="1" s="1"/>
  <c r="L278" i="1"/>
  <c r="F280" i="1"/>
  <c r="G278" i="1"/>
  <c r="J281" i="1"/>
  <c r="K281" i="1" s="1"/>
  <c r="W281" i="1" s="1"/>
  <c r="I282" i="1"/>
  <c r="M282" i="1" s="1"/>
  <c r="Y280" i="1"/>
  <c r="E281" i="1" l="1"/>
  <c r="P266" i="1"/>
  <c r="Z266" i="1" s="1"/>
  <c r="B266" i="1" s="1"/>
  <c r="O275" i="1"/>
  <c r="N276" i="1"/>
  <c r="D280" i="1"/>
  <c r="L280" i="1" s="1"/>
  <c r="F281" i="1"/>
  <c r="G279" i="1"/>
  <c r="I283" i="1"/>
  <c r="M283" i="1" s="1"/>
  <c r="J282" i="1"/>
  <c r="K282" i="1" s="1"/>
  <c r="W282" i="1" s="1"/>
  <c r="Y281" i="1"/>
  <c r="E282" i="1" l="1"/>
  <c r="P267" i="1"/>
  <c r="Z267" i="1" s="1"/>
  <c r="B267" i="1" s="1"/>
  <c r="N277" i="1"/>
  <c r="O276" i="1"/>
  <c r="G280" i="1"/>
  <c r="D281" i="1"/>
  <c r="L281" i="1" s="1"/>
  <c r="F282" i="1"/>
  <c r="I284" i="1"/>
  <c r="M284" i="1" s="1"/>
  <c r="J283" i="1"/>
  <c r="K283" i="1" s="1"/>
  <c r="W283" i="1" s="1"/>
  <c r="Y282" i="1"/>
  <c r="E283" i="1" l="1"/>
  <c r="P268" i="1"/>
  <c r="Z268" i="1" s="1"/>
  <c r="B268" i="1" s="1"/>
  <c r="N278" i="1"/>
  <c r="O277" i="1"/>
  <c r="D282" i="1"/>
  <c r="L282" i="1" s="1"/>
  <c r="F283" i="1"/>
  <c r="G281" i="1"/>
  <c r="Y283" i="1"/>
  <c r="J284" i="1"/>
  <c r="K284" i="1" s="1"/>
  <c r="W284" i="1" s="1"/>
  <c r="I285" i="1"/>
  <c r="E284" i="1" l="1"/>
  <c r="P269" i="1"/>
  <c r="Z269" i="1" s="1"/>
  <c r="B269" i="1" s="1"/>
  <c r="N279" i="1"/>
  <c r="O278" i="1"/>
  <c r="G282" i="1"/>
  <c r="D283" i="1"/>
  <c r="L283" i="1" s="1"/>
  <c r="F284" i="1"/>
  <c r="I286" i="1"/>
  <c r="J285" i="1"/>
  <c r="K285" i="1" s="1"/>
  <c r="E285" i="1" s="1"/>
  <c r="Y284" i="1"/>
  <c r="W285" i="1" l="1"/>
  <c r="Y285" i="1" s="1"/>
  <c r="P270" i="1"/>
  <c r="Z270" i="1" s="1"/>
  <c r="B270" i="1" s="1"/>
  <c r="N280" i="1"/>
  <c r="O279" i="1"/>
  <c r="D284" i="1"/>
  <c r="L284" i="1" s="1"/>
  <c r="M285" i="1" s="1"/>
  <c r="F285" i="1"/>
  <c r="G283" i="1"/>
  <c r="I287" i="1"/>
  <c r="J286" i="1"/>
  <c r="K286" i="1" s="1"/>
  <c r="W286" i="1" s="1"/>
  <c r="E286" i="1" l="1"/>
  <c r="P271" i="1"/>
  <c r="Z271" i="1" s="1"/>
  <c r="B271" i="1" s="1"/>
  <c r="N281" i="1"/>
  <c r="O280" i="1"/>
  <c r="D285" i="1"/>
  <c r="F286" i="1"/>
  <c r="G284" i="1"/>
  <c r="S281" i="1"/>
  <c r="Y286" i="1"/>
  <c r="J287" i="1"/>
  <c r="K287" i="1" s="1"/>
  <c r="W287" i="1" s="1"/>
  <c r="I288" i="1"/>
  <c r="E287" i="1" l="1"/>
  <c r="P272" i="1"/>
  <c r="Z272" i="1" s="1"/>
  <c r="B272" i="1" s="1"/>
  <c r="N282" i="1"/>
  <c r="O281" i="1"/>
  <c r="D286" i="1"/>
  <c r="L286" i="1" s="1"/>
  <c r="AA282" i="1"/>
  <c r="L285" i="1"/>
  <c r="M286" i="1" s="1"/>
  <c r="M287" i="1" s="1"/>
  <c r="M288" i="1" s="1"/>
  <c r="G285" i="1"/>
  <c r="F287" i="1"/>
  <c r="J288" i="1"/>
  <c r="K288" i="1" s="1"/>
  <c r="W288" i="1" s="1"/>
  <c r="I289" i="1"/>
  <c r="Y287" i="1"/>
  <c r="E288" i="1" l="1"/>
  <c r="M289" i="1"/>
  <c r="P273" i="1"/>
  <c r="Z273" i="1" s="1"/>
  <c r="B273" i="1" s="1"/>
  <c r="N283" i="1"/>
  <c r="O282" i="1"/>
  <c r="D287" i="1"/>
  <c r="L287" i="1" s="1"/>
  <c r="F288" i="1"/>
  <c r="G286" i="1"/>
  <c r="I290" i="1"/>
  <c r="J289" i="1"/>
  <c r="K289" i="1" s="1"/>
  <c r="Y288" i="1"/>
  <c r="M290" i="1" l="1"/>
  <c r="E289" i="1"/>
  <c r="P274" i="1"/>
  <c r="Z274" i="1" s="1"/>
  <c r="B274" i="1" s="1"/>
  <c r="W289" i="1"/>
  <c r="Y289" i="1" s="1"/>
  <c r="N284" i="1"/>
  <c r="O283" i="1"/>
  <c r="F289" i="1"/>
  <c r="D288" i="1"/>
  <c r="L288" i="1" s="1"/>
  <c r="G287" i="1"/>
  <c r="I291" i="1"/>
  <c r="J290" i="1"/>
  <c r="K290" i="1" s="1"/>
  <c r="W290" i="1" l="1"/>
  <c r="Y290" i="1" s="1"/>
  <c r="M291" i="1"/>
  <c r="E290" i="1"/>
  <c r="P275" i="1"/>
  <c r="Z275" i="1" s="1"/>
  <c r="B275" i="1" s="1"/>
  <c r="N285" i="1"/>
  <c r="O284" i="1"/>
  <c r="G288" i="1"/>
  <c r="D289" i="1"/>
  <c r="L289" i="1" s="1"/>
  <c r="F290" i="1"/>
  <c r="J291" i="1"/>
  <c r="K291" i="1" s="1"/>
  <c r="I292" i="1"/>
  <c r="W291" i="1" l="1"/>
  <c r="Y291" i="1" s="1"/>
  <c r="M292" i="1"/>
  <c r="E291" i="1"/>
  <c r="P276" i="1"/>
  <c r="Z276" i="1" s="1"/>
  <c r="B276" i="1" s="1"/>
  <c r="N286" i="1"/>
  <c r="O285" i="1"/>
  <c r="F291" i="1"/>
  <c r="D290" i="1"/>
  <c r="L290" i="1" s="1"/>
  <c r="G289" i="1"/>
  <c r="J292" i="1"/>
  <c r="K292" i="1" s="1"/>
  <c r="I293" i="1"/>
  <c r="W292" i="1" l="1"/>
  <c r="M293" i="1"/>
  <c r="E292" i="1"/>
  <c r="P277" i="1"/>
  <c r="Z277" i="1" s="1"/>
  <c r="B277" i="1" s="1"/>
  <c r="N287" i="1"/>
  <c r="O286" i="1"/>
  <c r="D291" i="1"/>
  <c r="L291" i="1" s="1"/>
  <c r="F292" i="1"/>
  <c r="Y292" i="1"/>
  <c r="G290" i="1"/>
  <c r="I294" i="1"/>
  <c r="J293" i="1"/>
  <c r="K293" i="1" s="1"/>
  <c r="W293" i="1" s="1"/>
  <c r="M294" i="1" l="1"/>
  <c r="E293" i="1"/>
  <c r="P278" i="1"/>
  <c r="Z278" i="1" s="1"/>
  <c r="B278" i="1" s="1"/>
  <c r="S286" i="1"/>
  <c r="N288" i="1"/>
  <c r="O287" i="1"/>
  <c r="D292" i="1"/>
  <c r="L292" i="1" s="1"/>
  <c r="F293" i="1"/>
  <c r="G291" i="1"/>
  <c r="Y293" i="1"/>
  <c r="I295" i="1"/>
  <c r="J294" i="1"/>
  <c r="K294" i="1" s="1"/>
  <c r="W294" i="1" s="1"/>
  <c r="S467" i="1"/>
  <c r="M295" i="1" l="1"/>
  <c r="E294" i="1"/>
  <c r="P279" i="1"/>
  <c r="Z279" i="1" s="1"/>
  <c r="B279" i="1" s="1"/>
  <c r="AA286" i="1"/>
  <c r="G292" i="1"/>
  <c r="N289" i="1"/>
  <c r="O288" i="1"/>
  <c r="F294" i="1"/>
  <c r="D293" i="1"/>
  <c r="I296" i="1"/>
  <c r="J295" i="1"/>
  <c r="K295" i="1" s="1"/>
  <c r="W295" i="1" s="1"/>
  <c r="Y294" i="1"/>
  <c r="M296" i="1" l="1"/>
  <c r="E295" i="1"/>
  <c r="P280" i="1"/>
  <c r="Z280" i="1" s="1"/>
  <c r="B280" i="1" s="1"/>
  <c r="S288" i="1"/>
  <c r="U288" i="1" s="1"/>
  <c r="O289" i="1"/>
  <c r="N290" i="1"/>
  <c r="D294" i="1"/>
  <c r="L294" i="1" s="1"/>
  <c r="L293" i="1"/>
  <c r="F295" i="1"/>
  <c r="G293" i="1"/>
  <c r="Y295" i="1"/>
  <c r="I297" i="1"/>
  <c r="J296" i="1"/>
  <c r="K296" i="1" s="1"/>
  <c r="W296" i="1" s="1"/>
  <c r="M297" i="1" l="1"/>
  <c r="E296" i="1"/>
  <c r="P281" i="1"/>
  <c r="AA288" i="1"/>
  <c r="N291" i="1"/>
  <c r="O290" i="1"/>
  <c r="G294" i="1"/>
  <c r="F296" i="1"/>
  <c r="D295" i="1"/>
  <c r="L295" i="1" s="1"/>
  <c r="Y296" i="1"/>
  <c r="I298" i="1"/>
  <c r="J297" i="1"/>
  <c r="K297" i="1" s="1"/>
  <c r="W297" i="1" s="1"/>
  <c r="S291" i="1"/>
  <c r="M298" i="1" l="1"/>
  <c r="E297" i="1"/>
  <c r="Z281" i="1"/>
  <c r="AA281" i="1" s="1"/>
  <c r="P282" i="1"/>
  <c r="Z282" i="1" s="1"/>
  <c r="B282" i="1" s="1"/>
  <c r="O291" i="1"/>
  <c r="N292" i="1"/>
  <c r="D296" i="1"/>
  <c r="L296" i="1" s="1"/>
  <c r="F297" i="1"/>
  <c r="AA291" i="1"/>
  <c r="G295" i="1"/>
  <c r="J298" i="1"/>
  <c r="K298" i="1" s="1"/>
  <c r="W298" i="1" s="1"/>
  <c r="I299" i="1"/>
  <c r="Y297" i="1"/>
  <c r="M299" i="1" l="1"/>
  <c r="E298" i="1"/>
  <c r="B281" i="1"/>
  <c r="P283" i="1"/>
  <c r="Z283" i="1" s="1"/>
  <c r="B283" i="1" s="1"/>
  <c r="G296" i="1"/>
  <c r="N293" i="1"/>
  <c r="O292" i="1"/>
  <c r="F298" i="1"/>
  <c r="D297" i="1"/>
  <c r="L297" i="1" s="1"/>
  <c r="J299" i="1"/>
  <c r="K299" i="1" s="1"/>
  <c r="W299" i="1" s="1"/>
  <c r="I300" i="1"/>
  <c r="Y298" i="1"/>
  <c r="M300" i="1" l="1"/>
  <c r="E299" i="1"/>
  <c r="P284" i="1"/>
  <c r="N294" i="1"/>
  <c r="O293" i="1"/>
  <c r="D298" i="1"/>
  <c r="L298" i="1" s="1"/>
  <c r="F299" i="1"/>
  <c r="G297" i="1"/>
  <c r="I301" i="1"/>
  <c r="M301" i="1" s="1"/>
  <c r="J300" i="1"/>
  <c r="K300" i="1" s="1"/>
  <c r="W300" i="1" s="1"/>
  <c r="Y299" i="1"/>
  <c r="E300" i="1" l="1"/>
  <c r="Z284" i="1"/>
  <c r="B284" i="1" s="1"/>
  <c r="S284" i="1"/>
  <c r="N295" i="1"/>
  <c r="O294" i="1"/>
  <c r="F300" i="1"/>
  <c r="D299" i="1"/>
  <c r="G298" i="1"/>
  <c r="J301" i="1"/>
  <c r="K301" i="1" s="1"/>
  <c r="W301" i="1" s="1"/>
  <c r="I302" i="1"/>
  <c r="M302" i="1" s="1"/>
  <c r="Y300" i="1"/>
  <c r="AA284" i="1" l="1"/>
  <c r="U284" i="1"/>
  <c r="E301" i="1"/>
  <c r="P285" i="1"/>
  <c r="N296" i="1"/>
  <c r="O295" i="1"/>
  <c r="L299" i="1"/>
  <c r="D300" i="1"/>
  <c r="L300" i="1" s="1"/>
  <c r="F301" i="1"/>
  <c r="G299" i="1"/>
  <c r="I303" i="1"/>
  <c r="M303" i="1" s="1"/>
  <c r="J302" i="1"/>
  <c r="K302" i="1" s="1"/>
  <c r="W302" i="1" s="1"/>
  <c r="Y301" i="1"/>
  <c r="E302" i="1" l="1"/>
  <c r="Z285" i="1"/>
  <c r="U285" i="1"/>
  <c r="P286" i="1"/>
  <c r="Z286" i="1" s="1"/>
  <c r="B286" i="1" s="1"/>
  <c r="N297" i="1"/>
  <c r="O296" i="1"/>
  <c r="G300" i="1"/>
  <c r="F302" i="1"/>
  <c r="D301" i="1"/>
  <c r="L301" i="1" s="1"/>
  <c r="Y302" i="1"/>
  <c r="J303" i="1"/>
  <c r="K303" i="1" s="1"/>
  <c r="W303" i="1" s="1"/>
  <c r="I304" i="1"/>
  <c r="M304" i="1" s="1"/>
  <c r="E303" i="1" l="1"/>
  <c r="B285" i="1"/>
  <c r="AA285" i="1"/>
  <c r="P287" i="1"/>
  <c r="N298" i="1"/>
  <c r="O297" i="1"/>
  <c r="D302" i="1"/>
  <c r="L302" i="1" s="1"/>
  <c r="F303" i="1"/>
  <c r="I305" i="1"/>
  <c r="M305" i="1" s="1"/>
  <c r="J304" i="1"/>
  <c r="K304" i="1" s="1"/>
  <c r="W304" i="1" s="1"/>
  <c r="Y303" i="1"/>
  <c r="G301" i="1"/>
  <c r="E304" i="1" l="1"/>
  <c r="Z287" i="1"/>
  <c r="AA287" i="1" s="1"/>
  <c r="P288" i="1"/>
  <c r="Z288" i="1" s="1"/>
  <c r="B288" i="1" s="1"/>
  <c r="N299" i="1"/>
  <c r="O298" i="1"/>
  <c r="D303" i="1"/>
  <c r="L303" i="1" s="1"/>
  <c r="F304" i="1"/>
  <c r="J305" i="1"/>
  <c r="K305" i="1" s="1"/>
  <c r="W305" i="1" s="1"/>
  <c r="I306" i="1"/>
  <c r="M306" i="1" s="1"/>
  <c r="Y304" i="1"/>
  <c r="G302" i="1"/>
  <c r="E305" i="1" l="1"/>
  <c r="B287" i="1"/>
  <c r="P289" i="1"/>
  <c r="N300" i="1"/>
  <c r="O299" i="1"/>
  <c r="D304" i="1"/>
  <c r="L304" i="1" s="1"/>
  <c r="F305" i="1"/>
  <c r="G303" i="1"/>
  <c r="I307" i="1"/>
  <c r="M307" i="1" s="1"/>
  <c r="J306" i="1"/>
  <c r="K306" i="1" s="1"/>
  <c r="W306" i="1" s="1"/>
  <c r="Y305" i="1"/>
  <c r="E306" i="1" l="1"/>
  <c r="Z289" i="1"/>
  <c r="AA289" i="1" s="1"/>
  <c r="P290" i="1"/>
  <c r="Z290" i="1" s="1"/>
  <c r="B290" i="1" s="1"/>
  <c r="N301" i="1"/>
  <c r="O300" i="1"/>
  <c r="D305" i="1"/>
  <c r="L305" i="1" s="1"/>
  <c r="F306" i="1"/>
  <c r="J307" i="1"/>
  <c r="K307" i="1" s="1"/>
  <c r="W307" i="1" s="1"/>
  <c r="I308" i="1"/>
  <c r="M308" i="1" s="1"/>
  <c r="Y306" i="1"/>
  <c r="G304" i="1"/>
  <c r="E307" i="1" l="1"/>
  <c r="P291" i="1"/>
  <c r="Z291" i="1" s="1"/>
  <c r="B291" i="1" s="1"/>
  <c r="B289" i="1"/>
  <c r="N302" i="1"/>
  <c r="O301" i="1"/>
  <c r="D306" i="1"/>
  <c r="L306" i="1" s="1"/>
  <c r="F307" i="1"/>
  <c r="G305" i="1"/>
  <c r="I309" i="1"/>
  <c r="M309" i="1" s="1"/>
  <c r="J308" i="1"/>
  <c r="K308" i="1" s="1"/>
  <c r="W308" i="1" s="1"/>
  <c r="Y307" i="1"/>
  <c r="E308" i="1" l="1"/>
  <c r="P292" i="1"/>
  <c r="Z292" i="1" s="1"/>
  <c r="B292" i="1" s="1"/>
  <c r="N303" i="1"/>
  <c r="O302" i="1"/>
  <c r="F308" i="1"/>
  <c r="D307" i="1"/>
  <c r="L307" i="1" s="1"/>
  <c r="Y308" i="1"/>
  <c r="G306" i="1"/>
  <c r="J309" i="1"/>
  <c r="K309" i="1" s="1"/>
  <c r="W309" i="1" s="1"/>
  <c r="I310" i="1"/>
  <c r="M310" i="1" s="1"/>
  <c r="E309" i="1" l="1"/>
  <c r="P293" i="1"/>
  <c r="Z293" i="1" s="1"/>
  <c r="B293" i="1" s="1"/>
  <c r="N304" i="1"/>
  <c r="O303" i="1"/>
  <c r="D308" i="1"/>
  <c r="G307" i="1"/>
  <c r="F309" i="1"/>
  <c r="Y309" i="1"/>
  <c r="I311" i="1"/>
  <c r="M311" i="1" s="1"/>
  <c r="J310" i="1"/>
  <c r="K310" i="1" s="1"/>
  <c r="W310" i="1" s="1"/>
  <c r="E310" i="1" l="1"/>
  <c r="P294" i="1"/>
  <c r="Z294" i="1" s="1"/>
  <c r="B294" i="1" s="1"/>
  <c r="N305" i="1"/>
  <c r="O304" i="1"/>
  <c r="L308" i="1"/>
  <c r="D309" i="1"/>
  <c r="F310" i="1"/>
  <c r="G308" i="1"/>
  <c r="Y310" i="1"/>
  <c r="J311" i="1"/>
  <c r="K311" i="1" s="1"/>
  <c r="W311" i="1" s="1"/>
  <c r="I312" i="1"/>
  <c r="M312" i="1" s="1"/>
  <c r="E311" i="1" l="1"/>
  <c r="P295" i="1"/>
  <c r="Z295" i="1" s="1"/>
  <c r="B295" i="1" s="1"/>
  <c r="N306" i="1"/>
  <c r="O305" i="1"/>
  <c r="L309" i="1"/>
  <c r="D310" i="1"/>
  <c r="F311" i="1"/>
  <c r="J312" i="1"/>
  <c r="K312" i="1" s="1"/>
  <c r="W312" i="1" s="1"/>
  <c r="I313" i="1"/>
  <c r="M313" i="1" s="1"/>
  <c r="Y311" i="1"/>
  <c r="G309" i="1"/>
  <c r="E312" i="1" l="1"/>
  <c r="P296" i="1"/>
  <c r="Z296" i="1" s="1"/>
  <c r="B296" i="1" s="1"/>
  <c r="N307" i="1"/>
  <c r="O306" i="1"/>
  <c r="D311" i="1"/>
  <c r="L311" i="1" s="1"/>
  <c r="L310" i="1"/>
  <c r="F312" i="1"/>
  <c r="G310" i="1"/>
  <c r="I314" i="1"/>
  <c r="M314" i="1" s="1"/>
  <c r="J313" i="1"/>
  <c r="K313" i="1" s="1"/>
  <c r="W313" i="1" s="1"/>
  <c r="Y312" i="1"/>
  <c r="E313" i="1" l="1"/>
  <c r="P297" i="1"/>
  <c r="Z297" i="1" s="1"/>
  <c r="B297" i="1" s="1"/>
  <c r="N308" i="1"/>
  <c r="O307" i="1"/>
  <c r="G311" i="1"/>
  <c r="D312" i="1"/>
  <c r="L312" i="1" s="1"/>
  <c r="F313" i="1"/>
  <c r="Y313" i="1"/>
  <c r="I315" i="1"/>
  <c r="J314" i="1"/>
  <c r="K314" i="1" s="1"/>
  <c r="W314" i="1" s="1"/>
  <c r="E314" i="1" l="1"/>
  <c r="P298" i="1"/>
  <c r="Z298" i="1" s="1"/>
  <c r="B298" i="1" s="1"/>
  <c r="N309" i="1"/>
  <c r="O308" i="1"/>
  <c r="AA310" i="1"/>
  <c r="D313" i="1"/>
  <c r="L313" i="1" s="1"/>
  <c r="F314" i="1"/>
  <c r="Y314" i="1"/>
  <c r="I316" i="1"/>
  <c r="J315" i="1"/>
  <c r="K315" i="1" s="1"/>
  <c r="G312" i="1"/>
  <c r="W315" i="1" l="1"/>
  <c r="Y315" i="1" s="1"/>
  <c r="E315" i="1"/>
  <c r="P299" i="1"/>
  <c r="Z299" i="1" s="1"/>
  <c r="B299" i="1" s="1"/>
  <c r="N310" i="1"/>
  <c r="O309" i="1"/>
  <c r="G313" i="1"/>
  <c r="F315" i="1"/>
  <c r="D314" i="1"/>
  <c r="L314" i="1" s="1"/>
  <c r="M315" i="1" s="1"/>
  <c r="I317" i="1"/>
  <c r="J316" i="1"/>
  <c r="K316" i="1" s="1"/>
  <c r="W316" i="1" l="1"/>
  <c r="Y316" i="1" s="1"/>
  <c r="E316" i="1"/>
  <c r="P300" i="1"/>
  <c r="Z300" i="1" s="1"/>
  <c r="B300" i="1" s="1"/>
  <c r="O310" i="1"/>
  <c r="N311" i="1"/>
  <c r="D315" i="1"/>
  <c r="L315" i="1" s="1"/>
  <c r="M316" i="1" s="1"/>
  <c r="AA312" i="1"/>
  <c r="F316" i="1"/>
  <c r="I318" i="1"/>
  <c r="J317" i="1"/>
  <c r="K317" i="1" s="1"/>
  <c r="G314" i="1"/>
  <c r="W317" i="1" l="1"/>
  <c r="Y317" i="1" s="1"/>
  <c r="E317" i="1"/>
  <c r="P301" i="1"/>
  <c r="Z301" i="1" s="1"/>
  <c r="B301" i="1" s="1"/>
  <c r="G315" i="1"/>
  <c r="N312" i="1"/>
  <c r="O311" i="1"/>
  <c r="F317" i="1"/>
  <c r="D316" i="1"/>
  <c r="J318" i="1"/>
  <c r="K318" i="1" s="1"/>
  <c r="I319" i="1"/>
  <c r="E318" i="1" l="1"/>
  <c r="P302" i="1"/>
  <c r="Z302" i="1" s="1"/>
  <c r="B302" i="1" s="1"/>
  <c r="W318" i="1"/>
  <c r="Y318" i="1" s="1"/>
  <c r="O312" i="1"/>
  <c r="N313" i="1"/>
  <c r="D317" i="1"/>
  <c r="L317" i="1" s="1"/>
  <c r="L316" i="1"/>
  <c r="M317" i="1" s="1"/>
  <c r="M318" i="1" s="1"/>
  <c r="F318" i="1"/>
  <c r="J319" i="1"/>
  <c r="K319" i="1" s="1"/>
  <c r="I320" i="1"/>
  <c r="G316" i="1"/>
  <c r="E319" i="1" l="1"/>
  <c r="W319" i="1"/>
  <c r="Y319" i="1" s="1"/>
  <c r="P303" i="1"/>
  <c r="Z303" i="1" s="1"/>
  <c r="B303" i="1" s="1"/>
  <c r="G317" i="1"/>
  <c r="N314" i="1"/>
  <c r="O313" i="1"/>
  <c r="F319" i="1"/>
  <c r="D318" i="1"/>
  <c r="J320" i="1"/>
  <c r="K320" i="1" s="1"/>
  <c r="I321" i="1"/>
  <c r="E320" i="1" l="1"/>
  <c r="W320" i="1"/>
  <c r="Y320" i="1" s="1"/>
  <c r="P304" i="1"/>
  <c r="Z304" i="1" s="1"/>
  <c r="B304" i="1" s="1"/>
  <c r="O314" i="1"/>
  <c r="N315" i="1"/>
  <c r="D319" i="1"/>
  <c r="L319" i="1" s="1"/>
  <c r="L318" i="1"/>
  <c r="M319" i="1" s="1"/>
  <c r="M320" i="1" s="1"/>
  <c r="M321" i="1" s="1"/>
  <c r="F320" i="1"/>
  <c r="G318" i="1"/>
  <c r="J321" i="1"/>
  <c r="K321" i="1" s="1"/>
  <c r="I322" i="1"/>
  <c r="W321" i="1" l="1"/>
  <c r="E321" i="1"/>
  <c r="M322" i="1"/>
  <c r="P305" i="1"/>
  <c r="Z305" i="1" s="1"/>
  <c r="B305" i="1" s="1"/>
  <c r="N316" i="1"/>
  <c r="O315" i="1"/>
  <c r="G319" i="1"/>
  <c r="D320" i="1"/>
  <c r="L320" i="1" s="1"/>
  <c r="F321" i="1"/>
  <c r="J322" i="1"/>
  <c r="K322" i="1" s="1"/>
  <c r="W322" i="1" s="1"/>
  <c r="I323" i="1"/>
  <c r="Y321" i="1"/>
  <c r="E322" i="1" l="1"/>
  <c r="M323" i="1"/>
  <c r="P306" i="1"/>
  <c r="Z306" i="1" s="1"/>
  <c r="B306" i="1" s="1"/>
  <c r="O316" i="1"/>
  <c r="N317" i="1"/>
  <c r="G320" i="1"/>
  <c r="D321" i="1"/>
  <c r="L321" i="1" s="1"/>
  <c r="F322" i="1"/>
  <c r="J323" i="1"/>
  <c r="K323" i="1" s="1"/>
  <c r="W323" i="1" s="1"/>
  <c r="I324" i="1"/>
  <c r="Y322" i="1"/>
  <c r="M324" i="1" l="1"/>
  <c r="E323" i="1"/>
  <c r="P307" i="1"/>
  <c r="Z307" i="1" s="1"/>
  <c r="B307" i="1" s="1"/>
  <c r="O317" i="1"/>
  <c r="N318" i="1"/>
  <c r="G321" i="1"/>
  <c r="D322" i="1"/>
  <c r="F323" i="1"/>
  <c r="J324" i="1"/>
  <c r="K324" i="1" s="1"/>
  <c r="W324" i="1" s="1"/>
  <c r="I325" i="1"/>
  <c r="Y323" i="1"/>
  <c r="M325" i="1" l="1"/>
  <c r="E324" i="1"/>
  <c r="P308" i="1"/>
  <c r="Z308" i="1" s="1"/>
  <c r="B308" i="1" s="1"/>
  <c r="S317" i="1"/>
  <c r="U317" i="1" s="1"/>
  <c r="N319" i="1"/>
  <c r="O318" i="1"/>
  <c r="D323" i="1"/>
  <c r="L323" i="1" s="1"/>
  <c r="L322" i="1"/>
  <c r="F324" i="1"/>
  <c r="G322" i="1"/>
  <c r="AA320" i="1"/>
  <c r="Y324" i="1"/>
  <c r="I326" i="1"/>
  <c r="J325" i="1"/>
  <c r="K325" i="1" s="1"/>
  <c r="W325" i="1" s="1"/>
  <c r="M326" i="1" l="1"/>
  <c r="E325" i="1"/>
  <c r="P309" i="1"/>
  <c r="Z309" i="1" s="1"/>
  <c r="B309" i="1" s="1"/>
  <c r="O319" i="1"/>
  <c r="N320" i="1"/>
  <c r="D324" i="1"/>
  <c r="F325" i="1"/>
  <c r="G323" i="1"/>
  <c r="I327" i="1"/>
  <c r="J326" i="1"/>
  <c r="K326" i="1" s="1"/>
  <c r="W326" i="1" s="1"/>
  <c r="Y325" i="1"/>
  <c r="S499" i="1"/>
  <c r="M327" i="1" l="1"/>
  <c r="E326" i="1"/>
  <c r="P310" i="1"/>
  <c r="Z310" i="1" s="1"/>
  <c r="B310" i="1" s="1"/>
  <c r="N321" i="1"/>
  <c r="O320" i="1"/>
  <c r="D325" i="1"/>
  <c r="L325" i="1" s="1"/>
  <c r="L324" i="1"/>
  <c r="F326" i="1"/>
  <c r="G324" i="1"/>
  <c r="Y326" i="1"/>
  <c r="I328" i="1"/>
  <c r="J327" i="1"/>
  <c r="K327" i="1" s="1"/>
  <c r="W327" i="1" s="1"/>
  <c r="M328" i="1" l="1"/>
  <c r="E327" i="1"/>
  <c r="P311" i="1"/>
  <c r="Z311" i="1" s="1"/>
  <c r="B311" i="1" s="1"/>
  <c r="G325" i="1"/>
  <c r="N322" i="1"/>
  <c r="O321" i="1"/>
  <c r="D326" i="1"/>
  <c r="F327" i="1"/>
  <c r="Y327" i="1"/>
  <c r="J328" i="1"/>
  <c r="K328" i="1" s="1"/>
  <c r="W328" i="1" s="1"/>
  <c r="I329" i="1"/>
  <c r="M329" i="1" l="1"/>
  <c r="E328" i="1"/>
  <c r="P312" i="1"/>
  <c r="Z312" i="1" s="1"/>
  <c r="B312" i="1" s="1"/>
  <c r="N323" i="1"/>
  <c r="O322" i="1"/>
  <c r="D327" i="1"/>
  <c r="L327" i="1" s="1"/>
  <c r="L326" i="1"/>
  <c r="F328" i="1"/>
  <c r="G326" i="1"/>
  <c r="Y328" i="1"/>
  <c r="I330" i="1"/>
  <c r="M330" i="1" s="1"/>
  <c r="J329" i="1"/>
  <c r="K329" i="1" s="1"/>
  <c r="W329" i="1" s="1"/>
  <c r="E329" i="1" l="1"/>
  <c r="P313" i="1"/>
  <c r="Z313" i="1" s="1"/>
  <c r="B313" i="1" s="1"/>
  <c r="N324" i="1"/>
  <c r="O323" i="1"/>
  <c r="F329" i="1"/>
  <c r="D328" i="1"/>
  <c r="G328" i="1" s="1"/>
  <c r="G327" i="1"/>
  <c r="Y329" i="1"/>
  <c r="J330" i="1"/>
  <c r="K330" i="1" s="1"/>
  <c r="W330" i="1" s="1"/>
  <c r="I331" i="1"/>
  <c r="M331" i="1" s="1"/>
  <c r="S503" i="1"/>
  <c r="E330" i="1" l="1"/>
  <c r="P314" i="1"/>
  <c r="N325" i="1"/>
  <c r="O324" i="1"/>
  <c r="L328" i="1"/>
  <c r="D329" i="1"/>
  <c r="L329" i="1" s="1"/>
  <c r="F330" i="1"/>
  <c r="Y330" i="1"/>
  <c r="I332" i="1"/>
  <c r="M332" i="1" s="1"/>
  <c r="J331" i="1"/>
  <c r="K331" i="1" s="1"/>
  <c r="W331" i="1" s="1"/>
  <c r="E331" i="1" l="1"/>
  <c r="S314" i="1"/>
  <c r="Z314" i="1"/>
  <c r="P315" i="1"/>
  <c r="N326" i="1"/>
  <c r="O325" i="1"/>
  <c r="D330" i="1"/>
  <c r="L330" i="1" s="1"/>
  <c r="G329" i="1"/>
  <c r="F331" i="1"/>
  <c r="I333" i="1"/>
  <c r="M333" i="1" s="1"/>
  <c r="J332" i="1"/>
  <c r="K332" i="1" s="1"/>
  <c r="W332" i="1" s="1"/>
  <c r="Y331" i="1"/>
  <c r="U314" i="1" l="1"/>
  <c r="AA314" i="1"/>
  <c r="E332" i="1"/>
  <c r="Z315" i="1"/>
  <c r="U315" i="1"/>
  <c r="B314" i="1"/>
  <c r="P316" i="1"/>
  <c r="N327" i="1"/>
  <c r="O326" i="1"/>
  <c r="G330" i="1"/>
  <c r="D331" i="1"/>
  <c r="L331" i="1" s="1"/>
  <c r="F332" i="1"/>
  <c r="Y332" i="1"/>
  <c r="I334" i="1"/>
  <c r="M334" i="1" s="1"/>
  <c r="J333" i="1"/>
  <c r="K333" i="1" s="1"/>
  <c r="W333" i="1" s="1"/>
  <c r="E333" i="1" l="1"/>
  <c r="Z316" i="1"/>
  <c r="U316" i="1"/>
  <c r="B315" i="1"/>
  <c r="AA315" i="1"/>
  <c r="P317" i="1"/>
  <c r="N328" i="1"/>
  <c r="O327" i="1"/>
  <c r="D332" i="1"/>
  <c r="L332" i="1" s="1"/>
  <c r="F333" i="1"/>
  <c r="J334" i="1"/>
  <c r="K334" i="1" s="1"/>
  <c r="W334" i="1" s="1"/>
  <c r="I335" i="1"/>
  <c r="M335" i="1" s="1"/>
  <c r="Y333" i="1"/>
  <c r="G331" i="1"/>
  <c r="E334" i="1" l="1"/>
  <c r="B316" i="1"/>
  <c r="AA316" i="1"/>
  <c r="P318" i="1"/>
  <c r="Z318" i="1" s="1"/>
  <c r="Z317" i="1"/>
  <c r="AA317" i="1" s="1"/>
  <c r="N329" i="1"/>
  <c r="O328" i="1"/>
  <c r="F334" i="1"/>
  <c r="D333" i="1"/>
  <c r="L333" i="1" s="1"/>
  <c r="I336" i="1"/>
  <c r="M336" i="1" s="1"/>
  <c r="J335" i="1"/>
  <c r="K335" i="1" s="1"/>
  <c r="W335" i="1" s="1"/>
  <c r="G332" i="1"/>
  <c r="Y334" i="1"/>
  <c r="E335" i="1" l="1"/>
  <c r="B317" i="1"/>
  <c r="B318" i="1"/>
  <c r="AA318" i="1"/>
  <c r="U318" i="1"/>
  <c r="N330" i="1"/>
  <c r="O329" i="1"/>
  <c r="D334" i="1"/>
  <c r="F335" i="1"/>
  <c r="G333" i="1"/>
  <c r="Y335" i="1"/>
  <c r="J336" i="1"/>
  <c r="K336" i="1" s="1"/>
  <c r="W336" i="1" s="1"/>
  <c r="I337" i="1"/>
  <c r="M337" i="1" s="1"/>
  <c r="E336" i="1" l="1"/>
  <c r="P319" i="1"/>
  <c r="N331" i="1"/>
  <c r="O330" i="1"/>
  <c r="D335" i="1"/>
  <c r="L335" i="1" s="1"/>
  <c r="L334" i="1"/>
  <c r="F336" i="1"/>
  <c r="G334" i="1"/>
  <c r="I338" i="1"/>
  <c r="M338" i="1" s="1"/>
  <c r="J337" i="1"/>
  <c r="K337" i="1" s="1"/>
  <c r="W337" i="1" s="1"/>
  <c r="Y336" i="1"/>
  <c r="E337" i="1" l="1"/>
  <c r="Z319" i="1"/>
  <c r="AA319" i="1" s="1"/>
  <c r="P320" i="1"/>
  <c r="Z320" i="1" s="1"/>
  <c r="B320" i="1" s="1"/>
  <c r="N332" i="1"/>
  <c r="O331" i="1"/>
  <c r="G335" i="1"/>
  <c r="D336" i="1"/>
  <c r="L336" i="1" s="1"/>
  <c r="F337" i="1"/>
  <c r="Y337" i="1"/>
  <c r="J338" i="1"/>
  <c r="K338" i="1" s="1"/>
  <c r="W338" i="1" s="1"/>
  <c r="I339" i="1"/>
  <c r="M339" i="1" s="1"/>
  <c r="S744" i="1"/>
  <c r="E338" i="1" l="1"/>
  <c r="P321" i="1"/>
  <c r="Z321" i="1" s="1"/>
  <c r="B321" i="1" s="1"/>
  <c r="B319" i="1"/>
  <c r="N333" i="1"/>
  <c r="O332" i="1"/>
  <c r="F338" i="1"/>
  <c r="D337" i="1"/>
  <c r="L337" i="1" s="1"/>
  <c r="Y338" i="1"/>
  <c r="G336" i="1"/>
  <c r="I340" i="1"/>
  <c r="M340" i="1" s="1"/>
  <c r="J339" i="1"/>
  <c r="K339" i="1" s="1"/>
  <c r="W339" i="1" s="1"/>
  <c r="E339" i="1" l="1"/>
  <c r="P322" i="1"/>
  <c r="Z322" i="1" s="1"/>
  <c r="B322" i="1" s="1"/>
  <c r="N334" i="1"/>
  <c r="O333" i="1"/>
  <c r="D338" i="1"/>
  <c r="L338" i="1" s="1"/>
  <c r="F339" i="1"/>
  <c r="G337" i="1"/>
  <c r="Y339" i="1"/>
  <c r="J340" i="1"/>
  <c r="K340" i="1" s="1"/>
  <c r="W340" i="1" s="1"/>
  <c r="I341" i="1"/>
  <c r="M341" i="1" s="1"/>
  <c r="E340" i="1" l="1"/>
  <c r="P323" i="1"/>
  <c r="Z323" i="1" s="1"/>
  <c r="B323" i="1" s="1"/>
  <c r="N335" i="1"/>
  <c r="O334" i="1"/>
  <c r="F340" i="1"/>
  <c r="D339" i="1"/>
  <c r="Y340" i="1"/>
  <c r="I342" i="1"/>
  <c r="M342" i="1" s="1"/>
  <c r="J341" i="1"/>
  <c r="K341" i="1" s="1"/>
  <c r="W341" i="1" s="1"/>
  <c r="G338" i="1"/>
  <c r="E341" i="1" l="1"/>
  <c r="P324" i="1"/>
  <c r="Z324" i="1" s="1"/>
  <c r="B324" i="1" s="1"/>
  <c r="N336" i="1"/>
  <c r="O335" i="1"/>
  <c r="D340" i="1"/>
  <c r="L340" i="1" s="1"/>
  <c r="L339" i="1"/>
  <c r="F341" i="1"/>
  <c r="G339" i="1"/>
  <c r="I343" i="1"/>
  <c r="M343" i="1" s="1"/>
  <c r="J342" i="1"/>
  <c r="K342" i="1" s="1"/>
  <c r="W342" i="1" s="1"/>
  <c r="Y341" i="1"/>
  <c r="E342" i="1" l="1"/>
  <c r="P325" i="1"/>
  <c r="Z325" i="1" s="1"/>
  <c r="B325" i="1" s="1"/>
  <c r="N337" i="1"/>
  <c r="O336" i="1"/>
  <c r="F342" i="1"/>
  <c r="D341" i="1"/>
  <c r="G340" i="1"/>
  <c r="Y342" i="1"/>
  <c r="J343" i="1"/>
  <c r="K343" i="1" s="1"/>
  <c r="W343" i="1" s="1"/>
  <c r="I344" i="1"/>
  <c r="M344" i="1" s="1"/>
  <c r="E343" i="1" l="1"/>
  <c r="P326" i="1"/>
  <c r="Z326" i="1" s="1"/>
  <c r="B326" i="1" s="1"/>
  <c r="N338" i="1"/>
  <c r="O337" i="1"/>
  <c r="D342" i="1"/>
  <c r="L342" i="1" s="1"/>
  <c r="L341" i="1"/>
  <c r="G341" i="1"/>
  <c r="F343" i="1"/>
  <c r="Y343" i="1"/>
  <c r="I345" i="1"/>
  <c r="J344" i="1"/>
  <c r="K344" i="1" s="1"/>
  <c r="W344" i="1" s="1"/>
  <c r="E344" i="1" l="1"/>
  <c r="P327" i="1"/>
  <c r="Z327" i="1" s="1"/>
  <c r="B327" i="1" s="1"/>
  <c r="G342" i="1"/>
  <c r="N339" i="1"/>
  <c r="O338" i="1"/>
  <c r="D343" i="1"/>
  <c r="L343" i="1" s="1"/>
  <c r="F344" i="1"/>
  <c r="S342" i="1"/>
  <c r="Y344" i="1"/>
  <c r="I346" i="1"/>
  <c r="J345" i="1"/>
  <c r="K345" i="1" s="1"/>
  <c r="W345" i="1" l="1"/>
  <c r="Y345" i="1" s="1"/>
  <c r="E345" i="1"/>
  <c r="P328" i="1"/>
  <c r="Z328" i="1" s="1"/>
  <c r="B328" i="1" s="1"/>
  <c r="N340" i="1"/>
  <c r="O339" i="1"/>
  <c r="AA341" i="1"/>
  <c r="D344" i="1"/>
  <c r="G343" i="1"/>
  <c r="F345" i="1"/>
  <c r="I347" i="1"/>
  <c r="J346" i="1"/>
  <c r="K346" i="1" s="1"/>
  <c r="W346" i="1" l="1"/>
  <c r="Y346" i="1" s="1"/>
  <c r="E346" i="1"/>
  <c r="P329" i="1"/>
  <c r="Z329" i="1" s="1"/>
  <c r="B329" i="1" s="1"/>
  <c r="N341" i="1"/>
  <c r="O340" i="1"/>
  <c r="D345" i="1"/>
  <c r="G345" i="1" s="1"/>
  <c r="L344" i="1"/>
  <c r="M345" i="1" s="1"/>
  <c r="F346" i="1"/>
  <c r="G344" i="1"/>
  <c r="I348" i="1"/>
  <c r="J347" i="1"/>
  <c r="K347" i="1" s="1"/>
  <c r="E347" i="1" s="1"/>
  <c r="W347" i="1" l="1"/>
  <c r="Y347" i="1" s="1"/>
  <c r="P330" i="1"/>
  <c r="Z330" i="1" s="1"/>
  <c r="B330" i="1" s="1"/>
  <c r="O341" i="1"/>
  <c r="N342" i="1"/>
  <c r="L345" i="1"/>
  <c r="M346" i="1" s="1"/>
  <c r="F347" i="1"/>
  <c r="D346" i="1"/>
  <c r="L346" i="1" s="1"/>
  <c r="I349" i="1"/>
  <c r="J348" i="1"/>
  <c r="K348" i="1" s="1"/>
  <c r="E348" i="1" s="1"/>
  <c r="M347" i="1" l="1"/>
  <c r="W348" i="1"/>
  <c r="Y348" i="1" s="1"/>
  <c r="P331" i="1"/>
  <c r="Z331" i="1" s="1"/>
  <c r="B331" i="1" s="1"/>
  <c r="O342" i="1"/>
  <c r="N343" i="1"/>
  <c r="D347" i="1"/>
  <c r="L347" i="1" s="1"/>
  <c r="F348" i="1"/>
  <c r="G346" i="1"/>
  <c r="I350" i="1"/>
  <c r="J349" i="1"/>
  <c r="K349" i="1" s="1"/>
  <c r="E349" i="1" s="1"/>
  <c r="M348" i="1" l="1"/>
  <c r="M349" i="1" s="1"/>
  <c r="M350" i="1" s="1"/>
  <c r="P332" i="1"/>
  <c r="Z332" i="1" s="1"/>
  <c r="B332" i="1" s="1"/>
  <c r="W349" i="1"/>
  <c r="Y349" i="1" s="1"/>
  <c r="N344" i="1"/>
  <c r="O343" i="1"/>
  <c r="F349" i="1"/>
  <c r="D348" i="1"/>
  <c r="L348" i="1" s="1"/>
  <c r="G347" i="1"/>
  <c r="J350" i="1"/>
  <c r="K350" i="1" s="1"/>
  <c r="E350" i="1" s="1"/>
  <c r="I351" i="1"/>
  <c r="M351" i="1" l="1"/>
  <c r="P333" i="1"/>
  <c r="Z333" i="1" s="1"/>
  <c r="B333" i="1" s="1"/>
  <c r="W350" i="1"/>
  <c r="Y350" i="1" s="1"/>
  <c r="N345" i="1"/>
  <c r="O344" i="1"/>
  <c r="D349" i="1"/>
  <c r="L349" i="1" s="1"/>
  <c r="G348" i="1"/>
  <c r="F350" i="1"/>
  <c r="I352" i="1"/>
  <c r="M352" i="1" s="1"/>
  <c r="J351" i="1"/>
  <c r="K351" i="1" s="1"/>
  <c r="E351" i="1" s="1"/>
  <c r="P334" i="1" l="1"/>
  <c r="Z334" i="1" s="1"/>
  <c r="B334" i="1" s="1"/>
  <c r="W351" i="1"/>
  <c r="Y351" i="1" s="1"/>
  <c r="O345" i="1"/>
  <c r="N346" i="1"/>
  <c r="G349" i="1"/>
  <c r="F351" i="1"/>
  <c r="D350" i="1"/>
  <c r="I353" i="1"/>
  <c r="M353" i="1" s="1"/>
  <c r="J352" i="1"/>
  <c r="K352" i="1" s="1"/>
  <c r="E352" i="1" s="1"/>
  <c r="P335" i="1" l="1"/>
  <c r="Z335" i="1" s="1"/>
  <c r="B335" i="1" s="1"/>
  <c r="W352" i="1"/>
  <c r="Y352" i="1" s="1"/>
  <c r="N347" i="1"/>
  <c r="O346" i="1"/>
  <c r="L350" i="1"/>
  <c r="D351" i="1"/>
  <c r="L351" i="1" s="1"/>
  <c r="AA350" i="1"/>
  <c r="F352" i="1"/>
  <c r="G350" i="1"/>
  <c r="J353" i="1"/>
  <c r="K353" i="1" s="1"/>
  <c r="E353" i="1" s="1"/>
  <c r="I354" i="1"/>
  <c r="M354" i="1" s="1"/>
  <c r="S526" i="1"/>
  <c r="P336" i="1" l="1"/>
  <c r="Z336" i="1" s="1"/>
  <c r="B336" i="1" s="1"/>
  <c r="W353" i="1"/>
  <c r="Y353" i="1" s="1"/>
  <c r="O347" i="1"/>
  <c r="N348" i="1"/>
  <c r="D352" i="1"/>
  <c r="L352" i="1" s="1"/>
  <c r="G351" i="1"/>
  <c r="F353" i="1"/>
  <c r="J354" i="1"/>
  <c r="K354" i="1" s="1"/>
  <c r="E354" i="1" s="1"/>
  <c r="I355" i="1"/>
  <c r="M355" i="1" s="1"/>
  <c r="AA593" i="1"/>
  <c r="P337" i="1" l="1"/>
  <c r="Z337" i="1" s="1"/>
  <c r="B337" i="1" s="1"/>
  <c r="W354" i="1"/>
  <c r="Y354" i="1" s="1"/>
  <c r="N349" i="1"/>
  <c r="O348" i="1"/>
  <c r="D353" i="1"/>
  <c r="L353" i="1" s="1"/>
  <c r="F354" i="1"/>
  <c r="G352" i="1"/>
  <c r="I356" i="1"/>
  <c r="M356" i="1" s="1"/>
  <c r="J355" i="1"/>
  <c r="K355" i="1" s="1"/>
  <c r="E355" i="1" s="1"/>
  <c r="W355" i="1" l="1"/>
  <c r="Y355" i="1" s="1"/>
  <c r="P338" i="1"/>
  <c r="Z338" i="1" s="1"/>
  <c r="B338" i="1" s="1"/>
  <c r="S348" i="1"/>
  <c r="U348" i="1" s="1"/>
  <c r="N350" i="1"/>
  <c r="O349" i="1"/>
  <c r="D354" i="1"/>
  <c r="L354" i="1" s="1"/>
  <c r="F355" i="1"/>
  <c r="G353" i="1"/>
  <c r="S352" i="1"/>
  <c r="I357" i="1"/>
  <c r="M357" i="1" s="1"/>
  <c r="J356" i="1"/>
  <c r="K356" i="1" s="1"/>
  <c r="W356" i="1" l="1"/>
  <c r="Y356" i="1" s="1"/>
  <c r="E356" i="1"/>
  <c r="P339" i="1"/>
  <c r="Z339" i="1" s="1"/>
  <c r="B339" i="1" s="1"/>
  <c r="S349" i="1"/>
  <c r="AA349" i="1" s="1"/>
  <c r="N351" i="1"/>
  <c r="O350" i="1"/>
  <c r="D355" i="1"/>
  <c r="L355" i="1" s="1"/>
  <c r="F356" i="1"/>
  <c r="G354" i="1"/>
  <c r="J357" i="1"/>
  <c r="K357" i="1" s="1"/>
  <c r="W357" i="1" s="1"/>
  <c r="I358" i="1"/>
  <c r="M358" i="1" s="1"/>
  <c r="S530" i="1"/>
  <c r="E357" i="1" l="1"/>
  <c r="P340" i="1"/>
  <c r="Z340" i="1" s="1"/>
  <c r="B340" i="1" s="1"/>
  <c r="N352" i="1"/>
  <c r="O351" i="1"/>
  <c r="D356" i="1"/>
  <c r="L356" i="1" s="1"/>
  <c r="F357" i="1"/>
  <c r="G355" i="1"/>
  <c r="I359" i="1"/>
  <c r="M359" i="1" s="1"/>
  <c r="J358" i="1"/>
  <c r="K358" i="1" s="1"/>
  <c r="W358" i="1" s="1"/>
  <c r="Y357" i="1"/>
  <c r="E358" i="1" l="1"/>
  <c r="P341" i="1"/>
  <c r="Z341" i="1" s="1"/>
  <c r="B341" i="1" s="1"/>
  <c r="O352" i="1"/>
  <c r="N353" i="1"/>
  <c r="G356" i="1"/>
  <c r="D357" i="1"/>
  <c r="L357" i="1" s="1"/>
  <c r="F358" i="1"/>
  <c r="Y358" i="1"/>
  <c r="I360" i="1"/>
  <c r="M360" i="1" s="1"/>
  <c r="J359" i="1"/>
  <c r="K359" i="1" s="1"/>
  <c r="W359" i="1" s="1"/>
  <c r="E359" i="1" l="1"/>
  <c r="P342" i="1"/>
  <c r="N354" i="1"/>
  <c r="O353" i="1"/>
  <c r="F359" i="1"/>
  <c r="D358" i="1"/>
  <c r="L358" i="1" s="1"/>
  <c r="G357" i="1"/>
  <c r="I361" i="1"/>
  <c r="M361" i="1" s="1"/>
  <c r="J360" i="1"/>
  <c r="K360" i="1" s="1"/>
  <c r="W360" i="1" s="1"/>
  <c r="Y359" i="1"/>
  <c r="E360" i="1" l="1"/>
  <c r="Z342" i="1"/>
  <c r="AA342" i="1" s="1"/>
  <c r="P343" i="1"/>
  <c r="Z343" i="1" s="1"/>
  <c r="B343" i="1" s="1"/>
  <c r="N355" i="1"/>
  <c r="O354" i="1"/>
  <c r="D359" i="1"/>
  <c r="G358" i="1"/>
  <c r="F360" i="1"/>
  <c r="Y360" i="1"/>
  <c r="I362" i="1"/>
  <c r="M362" i="1" s="1"/>
  <c r="J361" i="1"/>
  <c r="K361" i="1" s="1"/>
  <c r="W361" i="1" s="1"/>
  <c r="E361" i="1" l="1"/>
  <c r="P344" i="1"/>
  <c r="S344" i="1" s="1"/>
  <c r="B342" i="1"/>
  <c r="N356" i="1"/>
  <c r="O355" i="1"/>
  <c r="L359" i="1"/>
  <c r="D360" i="1"/>
  <c r="L360" i="1" s="1"/>
  <c r="F361" i="1"/>
  <c r="G359" i="1"/>
  <c r="Y361" i="1"/>
  <c r="I363" i="1"/>
  <c r="M363" i="1" s="1"/>
  <c r="J362" i="1"/>
  <c r="K362" i="1" s="1"/>
  <c r="W362" i="1" s="1"/>
  <c r="E362" i="1" l="1"/>
  <c r="Z344" i="1"/>
  <c r="U344" i="1"/>
  <c r="P345" i="1"/>
  <c r="U345" i="1" s="1"/>
  <c r="N357" i="1"/>
  <c r="O356" i="1"/>
  <c r="D361" i="1"/>
  <c r="F362" i="1"/>
  <c r="G360" i="1"/>
  <c r="Y362" i="1"/>
  <c r="I364" i="1"/>
  <c r="M364" i="1" s="1"/>
  <c r="J363" i="1"/>
  <c r="K363" i="1" s="1"/>
  <c r="W363" i="1" s="1"/>
  <c r="E363" i="1" l="1"/>
  <c r="B344" i="1"/>
  <c r="AA344" i="1"/>
  <c r="Z345" i="1"/>
  <c r="AA345" i="1" s="1"/>
  <c r="P346" i="1"/>
  <c r="N358" i="1"/>
  <c r="O357" i="1"/>
  <c r="D362" i="1"/>
  <c r="L362" i="1" s="1"/>
  <c r="L361" i="1"/>
  <c r="F363" i="1"/>
  <c r="G361" i="1"/>
  <c r="I365" i="1"/>
  <c r="M365" i="1" s="1"/>
  <c r="J364" i="1"/>
  <c r="K364" i="1" s="1"/>
  <c r="W364" i="1" s="1"/>
  <c r="Y363" i="1"/>
  <c r="E364" i="1" l="1"/>
  <c r="B345" i="1"/>
  <c r="Z346" i="1"/>
  <c r="AA346" i="1" s="1"/>
  <c r="U346" i="1"/>
  <c r="N359" i="1"/>
  <c r="O358" i="1"/>
  <c r="D363" i="1"/>
  <c r="L363" i="1" s="1"/>
  <c r="F364" i="1"/>
  <c r="Y364" i="1"/>
  <c r="G362" i="1"/>
  <c r="I366" i="1"/>
  <c r="M366" i="1" s="1"/>
  <c r="J365" i="1"/>
  <c r="K365" i="1" s="1"/>
  <c r="W365" i="1" s="1"/>
  <c r="E365" i="1" l="1"/>
  <c r="P347" i="1"/>
  <c r="B346" i="1"/>
  <c r="N360" i="1"/>
  <c r="O359" i="1"/>
  <c r="D364" i="1"/>
  <c r="L364" i="1" s="1"/>
  <c r="F365" i="1"/>
  <c r="G363" i="1"/>
  <c r="I367" i="1"/>
  <c r="M367" i="1" s="1"/>
  <c r="J366" i="1"/>
  <c r="K366" i="1" s="1"/>
  <c r="W366" i="1" s="1"/>
  <c r="Y365" i="1"/>
  <c r="E366" i="1" l="1"/>
  <c r="Z347" i="1"/>
  <c r="U347" i="1"/>
  <c r="P348" i="1"/>
  <c r="G364" i="1"/>
  <c r="N361" i="1"/>
  <c r="O360" i="1"/>
  <c r="D365" i="1"/>
  <c r="L365" i="1" s="1"/>
  <c r="F366" i="1"/>
  <c r="Y366" i="1"/>
  <c r="I368" i="1"/>
  <c r="M368" i="1" s="1"/>
  <c r="J367" i="1"/>
  <c r="K367" i="1" s="1"/>
  <c r="W367" i="1" s="1"/>
  <c r="E367" i="1" l="1"/>
  <c r="B347" i="1"/>
  <c r="AA347" i="1"/>
  <c r="P349" i="1"/>
  <c r="Z349" i="1" s="1"/>
  <c r="B349" i="1" s="1"/>
  <c r="Z348" i="1"/>
  <c r="AA348" i="1" s="1"/>
  <c r="N362" i="1"/>
  <c r="O361" i="1"/>
  <c r="D366" i="1"/>
  <c r="L366" i="1" s="1"/>
  <c r="F367" i="1"/>
  <c r="G365" i="1"/>
  <c r="Y367" i="1"/>
  <c r="J368" i="1"/>
  <c r="K368" i="1" s="1"/>
  <c r="W368" i="1" s="1"/>
  <c r="I369" i="1"/>
  <c r="M369" i="1" s="1"/>
  <c r="E368" i="1" l="1"/>
  <c r="B348" i="1"/>
  <c r="P350" i="1"/>
  <c r="Z350" i="1" s="1"/>
  <c r="B350" i="1" s="1"/>
  <c r="N363" i="1"/>
  <c r="O362" i="1"/>
  <c r="F368" i="1"/>
  <c r="D367" i="1"/>
  <c r="L367" i="1" s="1"/>
  <c r="Y368" i="1"/>
  <c r="J369" i="1"/>
  <c r="K369" i="1" s="1"/>
  <c r="W369" i="1" s="1"/>
  <c r="I370" i="1"/>
  <c r="M370" i="1" s="1"/>
  <c r="G366" i="1"/>
  <c r="E369" i="1" l="1"/>
  <c r="P351" i="1"/>
  <c r="Z351" i="1" s="1"/>
  <c r="B351" i="1" s="1"/>
  <c r="N364" i="1"/>
  <c r="O363" i="1"/>
  <c r="D368" i="1"/>
  <c r="G367" i="1"/>
  <c r="F369" i="1"/>
  <c r="J370" i="1"/>
  <c r="K370" i="1" s="1"/>
  <c r="W370" i="1" s="1"/>
  <c r="I371" i="1"/>
  <c r="M371" i="1" s="1"/>
  <c r="Y369" i="1"/>
  <c r="AA775" i="1"/>
  <c r="E370" i="1" l="1"/>
  <c r="P352" i="1"/>
  <c r="N365" i="1"/>
  <c r="O364" i="1"/>
  <c r="L368" i="1"/>
  <c r="D369" i="1"/>
  <c r="F370" i="1"/>
  <c r="G368" i="1"/>
  <c r="I372" i="1"/>
  <c r="M372" i="1" s="1"/>
  <c r="J371" i="1"/>
  <c r="K371" i="1" s="1"/>
  <c r="W371" i="1" s="1"/>
  <c r="Y370" i="1"/>
  <c r="E371" i="1" l="1"/>
  <c r="Z352" i="1"/>
  <c r="AA352" i="1" s="1"/>
  <c r="P353" i="1"/>
  <c r="Z353" i="1" s="1"/>
  <c r="B353" i="1" s="1"/>
  <c r="N366" i="1"/>
  <c r="O365" i="1"/>
  <c r="D370" i="1"/>
  <c r="L370" i="1" s="1"/>
  <c r="L369" i="1"/>
  <c r="G369" i="1"/>
  <c r="F371" i="1"/>
  <c r="Y371" i="1"/>
  <c r="I373" i="1"/>
  <c r="M373" i="1" s="1"/>
  <c r="J372" i="1"/>
  <c r="K372" i="1" s="1"/>
  <c r="W372" i="1" s="1"/>
  <c r="E372" i="1" l="1"/>
  <c r="P354" i="1"/>
  <c r="Z354" i="1" s="1"/>
  <c r="B354" i="1" s="1"/>
  <c r="B352" i="1"/>
  <c r="N367" i="1"/>
  <c r="O366" i="1"/>
  <c r="D371" i="1"/>
  <c r="F372" i="1"/>
  <c r="G370" i="1"/>
  <c r="Y372" i="1"/>
  <c r="I374" i="1"/>
  <c r="M374" i="1" s="1"/>
  <c r="J373" i="1"/>
  <c r="K373" i="1" s="1"/>
  <c r="W373" i="1" s="1"/>
  <c r="E373" i="1" l="1"/>
  <c r="P355" i="1"/>
  <c r="Z355" i="1" s="1"/>
  <c r="B355" i="1" s="1"/>
  <c r="N368" i="1"/>
  <c r="O367" i="1"/>
  <c r="D372" i="1"/>
  <c r="L372" i="1" s="1"/>
  <c r="L371" i="1"/>
  <c r="F373" i="1"/>
  <c r="Y373" i="1"/>
  <c r="J374" i="1"/>
  <c r="K374" i="1" s="1"/>
  <c r="W374" i="1" s="1"/>
  <c r="I375" i="1"/>
  <c r="M375" i="1" s="1"/>
  <c r="G371" i="1"/>
  <c r="E374" i="1" l="1"/>
  <c r="P356" i="1"/>
  <c r="Z356" i="1" s="1"/>
  <c r="B356" i="1" s="1"/>
  <c r="N369" i="1"/>
  <c r="O368" i="1"/>
  <c r="F374" i="1"/>
  <c r="D373" i="1"/>
  <c r="Y374" i="1"/>
  <c r="I376" i="1"/>
  <c r="J375" i="1"/>
  <c r="K375" i="1" s="1"/>
  <c r="W375" i="1" s="1"/>
  <c r="G372" i="1"/>
  <c r="E375" i="1" l="1"/>
  <c r="P357" i="1"/>
  <c r="Z357" i="1" s="1"/>
  <c r="B357" i="1" s="1"/>
  <c r="N370" i="1"/>
  <c r="O369" i="1"/>
  <c r="D374" i="1"/>
  <c r="L374" i="1" s="1"/>
  <c r="L373" i="1"/>
  <c r="F375" i="1"/>
  <c r="G373" i="1"/>
  <c r="Y375" i="1"/>
  <c r="J376" i="1"/>
  <c r="K376" i="1" s="1"/>
  <c r="I377" i="1"/>
  <c r="W376" i="1" l="1"/>
  <c r="Y376" i="1" s="1"/>
  <c r="E376" i="1"/>
  <c r="P358" i="1"/>
  <c r="Z358" i="1" s="1"/>
  <c r="B358" i="1" s="1"/>
  <c r="N371" i="1"/>
  <c r="O370" i="1"/>
  <c r="D375" i="1"/>
  <c r="L375" i="1" s="1"/>
  <c r="M376" i="1" s="1"/>
  <c r="F376" i="1"/>
  <c r="I378" i="1"/>
  <c r="J377" i="1"/>
  <c r="K377" i="1" s="1"/>
  <c r="G374" i="1"/>
  <c r="E377" i="1" l="1"/>
  <c r="P359" i="1"/>
  <c r="Z359" i="1" s="1"/>
  <c r="B359" i="1" s="1"/>
  <c r="W377" i="1"/>
  <c r="Y377" i="1" s="1"/>
  <c r="N372" i="1"/>
  <c r="O371" i="1"/>
  <c r="AA373" i="1"/>
  <c r="D376" i="1"/>
  <c r="L376" i="1" s="1"/>
  <c r="M377" i="1" s="1"/>
  <c r="M378" i="1" s="1"/>
  <c r="F377" i="1"/>
  <c r="G375" i="1"/>
  <c r="J378" i="1"/>
  <c r="K378" i="1" s="1"/>
  <c r="I379" i="1"/>
  <c r="E378" i="1" l="1"/>
  <c r="M379" i="1"/>
  <c r="P360" i="1"/>
  <c r="Z360" i="1" s="1"/>
  <c r="B360" i="1" s="1"/>
  <c r="W378" i="1"/>
  <c r="Y378" i="1" s="1"/>
  <c r="N373" i="1"/>
  <c r="O372" i="1"/>
  <c r="F378" i="1"/>
  <c r="D377" i="1"/>
  <c r="G376" i="1"/>
  <c r="J379" i="1"/>
  <c r="K379" i="1" s="1"/>
  <c r="I380" i="1"/>
  <c r="M380" i="1" l="1"/>
  <c r="E379" i="1"/>
  <c r="P361" i="1"/>
  <c r="Z361" i="1" s="1"/>
  <c r="B361" i="1" s="1"/>
  <c r="W379" i="1"/>
  <c r="Y379" i="1" s="1"/>
  <c r="O373" i="1"/>
  <c r="N374" i="1"/>
  <c r="D378" i="1"/>
  <c r="L378" i="1" s="1"/>
  <c r="L377" i="1"/>
  <c r="G377" i="1"/>
  <c r="F379" i="1"/>
  <c r="I381" i="1"/>
  <c r="J380" i="1"/>
  <c r="K380" i="1" s="1"/>
  <c r="W380" i="1" s="1"/>
  <c r="M381" i="1" l="1"/>
  <c r="E380" i="1"/>
  <c r="P362" i="1"/>
  <c r="Z362" i="1" s="1"/>
  <c r="B362" i="1" s="1"/>
  <c r="N375" i="1"/>
  <c r="O374" i="1"/>
  <c r="F380" i="1"/>
  <c r="D379" i="1"/>
  <c r="G378" i="1"/>
  <c r="Y380" i="1"/>
  <c r="J381" i="1"/>
  <c r="K381" i="1" s="1"/>
  <c r="W381" i="1" s="1"/>
  <c r="I382" i="1"/>
  <c r="M382" i="1" l="1"/>
  <c r="E381" i="1"/>
  <c r="P363" i="1"/>
  <c r="Z363" i="1" s="1"/>
  <c r="B363" i="1" s="1"/>
  <c r="O375" i="1"/>
  <c r="N376" i="1"/>
  <c r="D380" i="1"/>
  <c r="L380" i="1" s="1"/>
  <c r="L379" i="1"/>
  <c r="F381" i="1"/>
  <c r="G379" i="1"/>
  <c r="J382" i="1"/>
  <c r="K382" i="1" s="1"/>
  <c r="I383" i="1"/>
  <c r="Y381" i="1"/>
  <c r="M383" i="1" l="1"/>
  <c r="E382" i="1"/>
  <c r="W382" i="1"/>
  <c r="Y382" i="1" s="1"/>
  <c r="P364" i="1"/>
  <c r="Z364" i="1" s="1"/>
  <c r="B364" i="1" s="1"/>
  <c r="G380" i="1"/>
  <c r="N377" i="1"/>
  <c r="O376" i="1"/>
  <c r="D381" i="1"/>
  <c r="L381" i="1" s="1"/>
  <c r="F382" i="1"/>
  <c r="J383" i="1"/>
  <c r="K383" i="1" s="1"/>
  <c r="I384" i="1"/>
  <c r="M384" i="1" l="1"/>
  <c r="E383" i="1"/>
  <c r="W383" i="1"/>
  <c r="Y383" i="1" s="1"/>
  <c r="P365" i="1"/>
  <c r="Z365" i="1" s="1"/>
  <c r="B365" i="1" s="1"/>
  <c r="S376" i="1"/>
  <c r="N378" i="1"/>
  <c r="O377" i="1"/>
  <c r="D382" i="1"/>
  <c r="L382" i="1" s="1"/>
  <c r="F383" i="1"/>
  <c r="G381" i="1"/>
  <c r="I385" i="1"/>
  <c r="J384" i="1"/>
  <c r="K384" i="1" s="1"/>
  <c r="M385" i="1" l="1"/>
  <c r="W384" i="1"/>
  <c r="Y384" i="1" s="1"/>
  <c r="E384" i="1"/>
  <c r="P366" i="1"/>
  <c r="Z366" i="1" s="1"/>
  <c r="B366" i="1" s="1"/>
  <c r="N379" i="1"/>
  <c r="O378" i="1"/>
  <c r="D383" i="1"/>
  <c r="L383" i="1" s="1"/>
  <c r="F384" i="1"/>
  <c r="G382" i="1"/>
  <c r="I386" i="1"/>
  <c r="J385" i="1"/>
  <c r="K385" i="1" s="1"/>
  <c r="W385" i="1" s="1"/>
  <c r="S558" i="1"/>
  <c r="M386" i="1" l="1"/>
  <c r="E385" i="1"/>
  <c r="P367" i="1"/>
  <c r="Z367" i="1" s="1"/>
  <c r="B367" i="1" s="1"/>
  <c r="N380" i="1"/>
  <c r="O379" i="1"/>
  <c r="F385" i="1"/>
  <c r="D384" i="1"/>
  <c r="L384" i="1" s="1"/>
  <c r="G383" i="1"/>
  <c r="S382" i="1"/>
  <c r="Y385" i="1"/>
  <c r="I387" i="1"/>
  <c r="J386" i="1"/>
  <c r="K386" i="1" s="1"/>
  <c r="W386" i="1" s="1"/>
  <c r="M387" i="1" l="1"/>
  <c r="E386" i="1"/>
  <c r="P368" i="1"/>
  <c r="Z368" i="1" s="1"/>
  <c r="B368" i="1" s="1"/>
  <c r="O380" i="1"/>
  <c r="N381" i="1"/>
  <c r="D385" i="1"/>
  <c r="L385" i="1" s="1"/>
  <c r="G384" i="1"/>
  <c r="F386" i="1"/>
  <c r="I388" i="1"/>
  <c r="M388" i="1" s="1"/>
  <c r="J387" i="1"/>
  <c r="K387" i="1" s="1"/>
  <c r="W387" i="1" s="1"/>
  <c r="Y386" i="1"/>
  <c r="E387" i="1" l="1"/>
  <c r="P369" i="1"/>
  <c r="Z369" i="1" s="1"/>
  <c r="B369" i="1" s="1"/>
  <c r="N382" i="1"/>
  <c r="O381" i="1"/>
  <c r="G385" i="1"/>
  <c r="F387" i="1"/>
  <c r="D386" i="1"/>
  <c r="G386" i="1" s="1"/>
  <c r="Y387" i="1"/>
  <c r="J388" i="1"/>
  <c r="K388" i="1" s="1"/>
  <c r="W388" i="1" s="1"/>
  <c r="I389" i="1"/>
  <c r="M389" i="1" s="1"/>
  <c r="E388" i="1" l="1"/>
  <c r="P370" i="1"/>
  <c r="Z370" i="1" s="1"/>
  <c r="B370" i="1" s="1"/>
  <c r="AA380" i="1"/>
  <c r="O382" i="1"/>
  <c r="N383" i="1"/>
  <c r="L386" i="1"/>
  <c r="D387" i="1"/>
  <c r="L387" i="1" s="1"/>
  <c r="F388" i="1"/>
  <c r="Y388" i="1"/>
  <c r="J389" i="1"/>
  <c r="K389" i="1" s="1"/>
  <c r="W389" i="1" s="1"/>
  <c r="I390" i="1"/>
  <c r="M390" i="1" s="1"/>
  <c r="S562" i="1"/>
  <c r="E389" i="1" l="1"/>
  <c r="P371" i="1"/>
  <c r="Z371" i="1" s="1"/>
  <c r="B371" i="1" s="1"/>
  <c r="N384" i="1"/>
  <c r="O383" i="1"/>
  <c r="G387" i="1"/>
  <c r="F389" i="1"/>
  <c r="D388" i="1"/>
  <c r="L388" i="1" s="1"/>
  <c r="Y389" i="1"/>
  <c r="J390" i="1"/>
  <c r="K390" i="1" s="1"/>
  <c r="W390" i="1" s="1"/>
  <c r="I391" i="1"/>
  <c r="M391" i="1" s="1"/>
  <c r="E390" i="1" l="1"/>
  <c r="P372" i="1"/>
  <c r="Z372" i="1" s="1"/>
  <c r="B372" i="1" s="1"/>
  <c r="N385" i="1"/>
  <c r="O384" i="1"/>
  <c r="D389" i="1"/>
  <c r="L389" i="1" s="1"/>
  <c r="G388" i="1"/>
  <c r="F390" i="1"/>
  <c r="J391" i="1"/>
  <c r="K391" i="1" s="1"/>
  <c r="W391" i="1" s="1"/>
  <c r="I392" i="1"/>
  <c r="M392" i="1" s="1"/>
  <c r="Y390" i="1"/>
  <c r="S564" i="1"/>
  <c r="E391" i="1" l="1"/>
  <c r="P373" i="1"/>
  <c r="Z373" i="1" s="1"/>
  <c r="B373" i="1" s="1"/>
  <c r="N386" i="1"/>
  <c r="O385" i="1"/>
  <c r="F391" i="1"/>
  <c r="D390" i="1"/>
  <c r="G389" i="1"/>
  <c r="I393" i="1"/>
  <c r="M393" i="1" s="1"/>
  <c r="J392" i="1"/>
  <c r="K392" i="1" s="1"/>
  <c r="W392" i="1" s="1"/>
  <c r="Y391" i="1"/>
  <c r="E392" i="1" l="1"/>
  <c r="P374" i="1"/>
  <c r="Z374" i="1" s="1"/>
  <c r="B374" i="1" s="1"/>
  <c r="N387" i="1"/>
  <c r="O386" i="1"/>
  <c r="D391" i="1"/>
  <c r="L391" i="1" s="1"/>
  <c r="L390" i="1"/>
  <c r="F392" i="1"/>
  <c r="G390" i="1"/>
  <c r="Y392" i="1"/>
  <c r="J393" i="1"/>
  <c r="K393" i="1" s="1"/>
  <c r="W393" i="1" s="1"/>
  <c r="I394" i="1"/>
  <c r="M394" i="1" s="1"/>
  <c r="E393" i="1" l="1"/>
  <c r="P375" i="1"/>
  <c r="G391" i="1"/>
  <c r="N388" i="1"/>
  <c r="O387" i="1"/>
  <c r="D392" i="1"/>
  <c r="L392" i="1" s="1"/>
  <c r="F393" i="1"/>
  <c r="Y393" i="1"/>
  <c r="J394" i="1"/>
  <c r="K394" i="1" s="1"/>
  <c r="W394" i="1" s="1"/>
  <c r="I395" i="1"/>
  <c r="M395" i="1" s="1"/>
  <c r="E394" i="1" l="1"/>
  <c r="S375" i="1"/>
  <c r="Z375" i="1"/>
  <c r="P376" i="1"/>
  <c r="N389" i="1"/>
  <c r="O388" i="1"/>
  <c r="D393" i="1"/>
  <c r="L393" i="1" s="1"/>
  <c r="F394" i="1"/>
  <c r="G392" i="1"/>
  <c r="Y394" i="1"/>
  <c r="J395" i="1"/>
  <c r="K395" i="1" s="1"/>
  <c r="W395" i="1" s="1"/>
  <c r="I396" i="1"/>
  <c r="M396" i="1" s="1"/>
  <c r="U375" i="1" l="1"/>
  <c r="AA375" i="1"/>
  <c r="E395" i="1"/>
  <c r="U376" i="1"/>
  <c r="B375" i="1"/>
  <c r="Z376" i="1"/>
  <c r="N390" i="1"/>
  <c r="O389" i="1"/>
  <c r="G393" i="1"/>
  <c r="F395" i="1"/>
  <c r="D394" i="1"/>
  <c r="Y395" i="1"/>
  <c r="J396" i="1"/>
  <c r="K396" i="1" s="1"/>
  <c r="W396" i="1" s="1"/>
  <c r="I397" i="1"/>
  <c r="M397" i="1" s="1"/>
  <c r="E396" i="1" l="1"/>
  <c r="B376" i="1"/>
  <c r="AA376" i="1"/>
  <c r="P377" i="1"/>
  <c r="D395" i="1"/>
  <c r="G395" i="1" s="1"/>
  <c r="N391" i="1"/>
  <c r="O390" i="1"/>
  <c r="L394" i="1"/>
  <c r="F396" i="1"/>
  <c r="Y396" i="1"/>
  <c r="G394" i="1"/>
  <c r="I398" i="1"/>
  <c r="M398" i="1" s="1"/>
  <c r="J397" i="1"/>
  <c r="K397" i="1" s="1"/>
  <c r="W397" i="1" s="1"/>
  <c r="E397" i="1" l="1"/>
  <c r="S377" i="1"/>
  <c r="Z377" i="1"/>
  <c r="AA377" i="1" s="1"/>
  <c r="P378" i="1"/>
  <c r="Z378" i="1" s="1"/>
  <c r="B378" i="1" s="1"/>
  <c r="L395" i="1"/>
  <c r="N392" i="1"/>
  <c r="O391" i="1"/>
  <c r="D396" i="1"/>
  <c r="L396" i="1" s="1"/>
  <c r="F397" i="1"/>
  <c r="Y397" i="1"/>
  <c r="J398" i="1"/>
  <c r="K398" i="1" s="1"/>
  <c r="W398" i="1" s="1"/>
  <c r="I399" i="1"/>
  <c r="M399" i="1" s="1"/>
  <c r="E398" i="1" l="1"/>
  <c r="B377" i="1"/>
  <c r="P379" i="1"/>
  <c r="Z379" i="1" s="1"/>
  <c r="B379" i="1" s="1"/>
  <c r="N393" i="1"/>
  <c r="O392" i="1"/>
  <c r="D397" i="1"/>
  <c r="L397" i="1" s="1"/>
  <c r="F398" i="1"/>
  <c r="G396" i="1"/>
  <c r="Y398" i="1"/>
  <c r="J399" i="1"/>
  <c r="K399" i="1" s="1"/>
  <c r="W399" i="1" s="1"/>
  <c r="I400" i="1"/>
  <c r="M400" i="1" s="1"/>
  <c r="E399" i="1" l="1"/>
  <c r="P380" i="1"/>
  <c r="N394" i="1"/>
  <c r="O393" i="1"/>
  <c r="G397" i="1"/>
  <c r="F399" i="1"/>
  <c r="D398" i="1"/>
  <c r="I401" i="1"/>
  <c r="M401" i="1" s="1"/>
  <c r="J400" i="1"/>
  <c r="K400" i="1" s="1"/>
  <c r="W400" i="1" s="1"/>
  <c r="Y399" i="1"/>
  <c r="E400" i="1" l="1"/>
  <c r="Z380" i="1"/>
  <c r="B380" i="1" s="1"/>
  <c r="P381" i="1"/>
  <c r="Z381" i="1" s="1"/>
  <c r="B381" i="1" s="1"/>
  <c r="N395" i="1"/>
  <c r="O394" i="1"/>
  <c r="D399" i="1"/>
  <c r="L399" i="1" s="1"/>
  <c r="L398" i="1"/>
  <c r="F400" i="1"/>
  <c r="G398" i="1"/>
  <c r="Y400" i="1"/>
  <c r="J401" i="1"/>
  <c r="K401" i="1" s="1"/>
  <c r="W401" i="1" s="1"/>
  <c r="I402" i="1"/>
  <c r="M402" i="1" s="1"/>
  <c r="E401" i="1" l="1"/>
  <c r="P382" i="1"/>
  <c r="N396" i="1"/>
  <c r="O395" i="1"/>
  <c r="F401" i="1"/>
  <c r="D400" i="1"/>
  <c r="L400" i="1" s="1"/>
  <c r="G399" i="1"/>
  <c r="J402" i="1"/>
  <c r="K402" i="1" s="1"/>
  <c r="W402" i="1" s="1"/>
  <c r="I403" i="1"/>
  <c r="M403" i="1" s="1"/>
  <c r="Y401" i="1"/>
  <c r="E402" i="1" l="1"/>
  <c r="Z382" i="1"/>
  <c r="AA382" i="1" s="1"/>
  <c r="P383" i="1"/>
  <c r="Z383" i="1" s="1"/>
  <c r="B383" i="1" s="1"/>
  <c r="N397" i="1"/>
  <c r="O396" i="1"/>
  <c r="D401" i="1"/>
  <c r="L401" i="1" s="1"/>
  <c r="F402" i="1"/>
  <c r="G400" i="1"/>
  <c r="J403" i="1"/>
  <c r="K403" i="1" s="1"/>
  <c r="W403" i="1" s="1"/>
  <c r="I404" i="1"/>
  <c r="M404" i="1" s="1"/>
  <c r="Y402" i="1"/>
  <c r="E403" i="1" l="1"/>
  <c r="B382" i="1"/>
  <c r="P384" i="1"/>
  <c r="Z384" i="1" s="1"/>
  <c r="B384" i="1" s="1"/>
  <c r="N398" i="1"/>
  <c r="O397" i="1"/>
  <c r="G401" i="1"/>
  <c r="F403" i="1"/>
  <c r="D402" i="1"/>
  <c r="Y403" i="1"/>
  <c r="J404" i="1"/>
  <c r="K404" i="1" s="1"/>
  <c r="W404" i="1" s="1"/>
  <c r="I405" i="1"/>
  <c r="M405" i="1" s="1"/>
  <c r="E404" i="1" l="1"/>
  <c r="P385" i="1"/>
  <c r="Z385" i="1" s="1"/>
  <c r="B385" i="1" s="1"/>
  <c r="N399" i="1"/>
  <c r="O398" i="1"/>
  <c r="D403" i="1"/>
  <c r="L403" i="1" s="1"/>
  <c r="L402" i="1"/>
  <c r="F404" i="1"/>
  <c r="G402" i="1"/>
  <c r="J405" i="1"/>
  <c r="K405" i="1" s="1"/>
  <c r="W405" i="1" s="1"/>
  <c r="I406" i="1"/>
  <c r="M406" i="1" s="1"/>
  <c r="Y404" i="1"/>
  <c r="E405" i="1" l="1"/>
  <c r="P386" i="1"/>
  <c r="Z386" i="1" s="1"/>
  <c r="B386" i="1" s="1"/>
  <c r="N400" i="1"/>
  <c r="O399" i="1"/>
  <c r="F405" i="1"/>
  <c r="D404" i="1"/>
  <c r="L404" i="1" s="1"/>
  <c r="I407" i="1"/>
  <c r="J406" i="1"/>
  <c r="K406" i="1" s="1"/>
  <c r="W406" i="1" s="1"/>
  <c r="G403" i="1"/>
  <c r="Y405" i="1"/>
  <c r="E406" i="1" l="1"/>
  <c r="P387" i="1"/>
  <c r="Z387" i="1" s="1"/>
  <c r="B387" i="1" s="1"/>
  <c r="N401" i="1"/>
  <c r="O400" i="1"/>
  <c r="AA402" i="1"/>
  <c r="D405" i="1"/>
  <c r="L405" i="1" s="1"/>
  <c r="F406" i="1"/>
  <c r="G404" i="1"/>
  <c r="Y406" i="1"/>
  <c r="I408" i="1"/>
  <c r="J407" i="1"/>
  <c r="K407" i="1" s="1"/>
  <c r="E407" i="1" s="1"/>
  <c r="W407" i="1" l="1"/>
  <c r="Y407" i="1" s="1"/>
  <c r="P388" i="1"/>
  <c r="Z388" i="1" s="1"/>
  <c r="B388" i="1" s="1"/>
  <c r="N402" i="1"/>
  <c r="O401" i="1"/>
  <c r="F407" i="1"/>
  <c r="D406" i="1"/>
  <c r="L406" i="1" s="1"/>
  <c r="M407" i="1" s="1"/>
  <c r="G405" i="1"/>
  <c r="I409" i="1"/>
  <c r="J408" i="1"/>
  <c r="K408" i="1" s="1"/>
  <c r="E408" i="1" s="1"/>
  <c r="P389" i="1" l="1"/>
  <c r="Z389" i="1" s="1"/>
  <c r="B389" i="1" s="1"/>
  <c r="W408" i="1"/>
  <c r="Y408" i="1" s="1"/>
  <c r="O402" i="1"/>
  <c r="N403" i="1"/>
  <c r="D407" i="1"/>
  <c r="L407" i="1" s="1"/>
  <c r="M408" i="1" s="1"/>
  <c r="M409" i="1" s="1"/>
  <c r="AA404" i="1"/>
  <c r="F408" i="1"/>
  <c r="G406" i="1"/>
  <c r="J409" i="1"/>
  <c r="K409" i="1" s="1"/>
  <c r="E409" i="1" s="1"/>
  <c r="I410" i="1"/>
  <c r="M410" i="1" l="1"/>
  <c r="P390" i="1"/>
  <c r="Z390" i="1" s="1"/>
  <c r="B390" i="1" s="1"/>
  <c r="W409" i="1"/>
  <c r="Y409" i="1" s="1"/>
  <c r="G407" i="1"/>
  <c r="N404" i="1"/>
  <c r="O403" i="1"/>
  <c r="F409" i="1"/>
  <c r="D408" i="1"/>
  <c r="L408" i="1" s="1"/>
  <c r="I411" i="1"/>
  <c r="J410" i="1"/>
  <c r="K410" i="1" s="1"/>
  <c r="E410" i="1" s="1"/>
  <c r="M411" i="1" l="1"/>
  <c r="P391" i="1"/>
  <c r="Z391" i="1" s="1"/>
  <c r="B391" i="1" s="1"/>
  <c r="W410" i="1"/>
  <c r="Y410" i="1" s="1"/>
  <c r="O404" i="1"/>
  <c r="N405" i="1"/>
  <c r="AA405" i="1"/>
  <c r="D409" i="1"/>
  <c r="L409" i="1" s="1"/>
  <c r="F410" i="1"/>
  <c r="G408" i="1"/>
  <c r="J411" i="1"/>
  <c r="K411" i="1" s="1"/>
  <c r="I412" i="1"/>
  <c r="M412" i="1" l="1"/>
  <c r="W411" i="1"/>
  <c r="Y411" i="1" s="1"/>
  <c r="E411" i="1"/>
  <c r="P392" i="1"/>
  <c r="Z392" i="1" s="1"/>
  <c r="B392" i="1" s="1"/>
  <c r="N406" i="1"/>
  <c r="O405" i="1"/>
  <c r="AA409" i="1"/>
  <c r="F411" i="1"/>
  <c r="D410" i="1"/>
  <c r="L410" i="1" s="1"/>
  <c r="G409" i="1"/>
  <c r="J412" i="1"/>
  <c r="K412" i="1" s="1"/>
  <c r="I413" i="1"/>
  <c r="W412" i="1" l="1"/>
  <c r="M413" i="1"/>
  <c r="E412" i="1"/>
  <c r="P393" i="1"/>
  <c r="Z393" i="1" s="1"/>
  <c r="B393" i="1" s="1"/>
  <c r="N407" i="1"/>
  <c r="O406" i="1"/>
  <c r="D411" i="1"/>
  <c r="L411" i="1" s="1"/>
  <c r="F412" i="1"/>
  <c r="Y412" i="1"/>
  <c r="G410" i="1"/>
  <c r="I414" i="1"/>
  <c r="J413" i="1"/>
  <c r="K413" i="1" s="1"/>
  <c r="M414" i="1" l="1"/>
  <c r="E413" i="1"/>
  <c r="W413" i="1"/>
  <c r="Y413" i="1" s="1"/>
  <c r="P394" i="1"/>
  <c r="Z394" i="1" s="1"/>
  <c r="B394" i="1" s="1"/>
  <c r="N408" i="1"/>
  <c r="O407" i="1"/>
  <c r="F413" i="1"/>
  <c r="D412" i="1"/>
  <c r="G412" i="1" s="1"/>
  <c r="G411" i="1"/>
  <c r="I415" i="1"/>
  <c r="J414" i="1"/>
  <c r="K414" i="1" s="1"/>
  <c r="M415" i="1" l="1"/>
  <c r="W414" i="1"/>
  <c r="Y414" i="1" s="1"/>
  <c r="E414" i="1"/>
  <c r="P395" i="1"/>
  <c r="Z395" i="1" s="1"/>
  <c r="B395" i="1" s="1"/>
  <c r="S407" i="1"/>
  <c r="N409" i="1"/>
  <c r="O408" i="1"/>
  <c r="L412" i="1"/>
  <c r="D413" i="1"/>
  <c r="L413" i="1" s="1"/>
  <c r="F414" i="1"/>
  <c r="S411" i="1"/>
  <c r="J415" i="1"/>
  <c r="K415" i="1" s="1"/>
  <c r="I416" i="1"/>
  <c r="M416" i="1" l="1"/>
  <c r="E415" i="1"/>
  <c r="W415" i="1"/>
  <c r="Y415" i="1" s="1"/>
  <c r="P396" i="1"/>
  <c r="Z396" i="1" s="1"/>
  <c r="B396" i="1" s="1"/>
  <c r="O409" i="1"/>
  <c r="N410" i="1"/>
  <c r="F415" i="1"/>
  <c r="D414" i="1"/>
  <c r="G414" i="1" s="1"/>
  <c r="G413" i="1"/>
  <c r="AA411" i="1"/>
  <c r="J416" i="1"/>
  <c r="K416" i="1" s="1"/>
  <c r="W416" i="1" s="1"/>
  <c r="I417" i="1"/>
  <c r="M417" i="1" s="1"/>
  <c r="E416" i="1" l="1"/>
  <c r="P397" i="1"/>
  <c r="Z397" i="1" s="1"/>
  <c r="B397" i="1" s="1"/>
  <c r="N411" i="1"/>
  <c r="O410" i="1"/>
  <c r="AA408" i="1"/>
  <c r="L414" i="1"/>
  <c r="D415" i="1"/>
  <c r="G415" i="1" s="1"/>
  <c r="F416" i="1"/>
  <c r="I418" i="1"/>
  <c r="M418" i="1" s="1"/>
  <c r="J417" i="1"/>
  <c r="K417" i="1" s="1"/>
  <c r="W417" i="1" s="1"/>
  <c r="Y416" i="1"/>
  <c r="E417" i="1" l="1"/>
  <c r="P398" i="1"/>
  <c r="Z398" i="1" s="1"/>
  <c r="B398" i="1" s="1"/>
  <c r="O411" i="1"/>
  <c r="N412" i="1"/>
  <c r="L415" i="1"/>
  <c r="F417" i="1"/>
  <c r="D416" i="1"/>
  <c r="L416" i="1" s="1"/>
  <c r="Y417" i="1"/>
  <c r="J418" i="1"/>
  <c r="K418" i="1" s="1"/>
  <c r="W418" i="1" s="1"/>
  <c r="I419" i="1"/>
  <c r="M419" i="1" s="1"/>
  <c r="E418" i="1" l="1"/>
  <c r="P399" i="1"/>
  <c r="Z399" i="1" s="1"/>
  <c r="B399" i="1" s="1"/>
  <c r="N413" i="1"/>
  <c r="O412" i="1"/>
  <c r="D417" i="1"/>
  <c r="G416" i="1"/>
  <c r="F418" i="1"/>
  <c r="I420" i="1"/>
  <c r="M420" i="1" s="1"/>
  <c r="J419" i="1"/>
  <c r="K419" i="1" s="1"/>
  <c r="W419" i="1" s="1"/>
  <c r="Y418" i="1"/>
  <c r="S592" i="1"/>
  <c r="E419" i="1" l="1"/>
  <c r="P400" i="1"/>
  <c r="Z400" i="1" s="1"/>
  <c r="B400" i="1" s="1"/>
  <c r="N414" i="1"/>
  <c r="O413" i="1"/>
  <c r="L417" i="1"/>
  <c r="F419" i="1"/>
  <c r="D418" i="1"/>
  <c r="G418" i="1" s="1"/>
  <c r="Y419" i="1"/>
  <c r="G417" i="1"/>
  <c r="I421" i="1"/>
  <c r="M421" i="1" s="1"/>
  <c r="J420" i="1"/>
  <c r="K420" i="1" s="1"/>
  <c r="W420" i="1" s="1"/>
  <c r="AA592" i="1"/>
  <c r="E420" i="1" l="1"/>
  <c r="P401" i="1"/>
  <c r="Z401" i="1" s="1"/>
  <c r="B401" i="1" s="1"/>
  <c r="N415" i="1"/>
  <c r="O414" i="1"/>
  <c r="L418" i="1"/>
  <c r="D419" i="1"/>
  <c r="L419" i="1" s="1"/>
  <c r="F420" i="1"/>
  <c r="I422" i="1"/>
  <c r="M422" i="1" s="1"/>
  <c r="J421" i="1"/>
  <c r="K421" i="1" s="1"/>
  <c r="W421" i="1" s="1"/>
  <c r="Y420" i="1"/>
  <c r="E421" i="1" l="1"/>
  <c r="P402" i="1"/>
  <c r="Z402" i="1" s="1"/>
  <c r="B402" i="1" s="1"/>
  <c r="N416" i="1"/>
  <c r="O415" i="1"/>
  <c r="F421" i="1"/>
  <c r="D420" i="1"/>
  <c r="G419" i="1"/>
  <c r="Y421" i="1"/>
  <c r="J422" i="1"/>
  <c r="K422" i="1" s="1"/>
  <c r="W422" i="1" s="1"/>
  <c r="I423" i="1"/>
  <c r="M423" i="1" s="1"/>
  <c r="E422" i="1" l="1"/>
  <c r="P403" i="1"/>
  <c r="Z403" i="1" s="1"/>
  <c r="B403" i="1" s="1"/>
  <c r="N417" i="1"/>
  <c r="O416" i="1"/>
  <c r="L420" i="1"/>
  <c r="D421" i="1"/>
  <c r="F422" i="1"/>
  <c r="G420" i="1"/>
  <c r="Y422" i="1"/>
  <c r="J423" i="1"/>
  <c r="K423" i="1" s="1"/>
  <c r="W423" i="1" s="1"/>
  <c r="I424" i="1"/>
  <c r="M424" i="1" s="1"/>
  <c r="E423" i="1" l="1"/>
  <c r="P404" i="1"/>
  <c r="Z404" i="1" s="1"/>
  <c r="B404" i="1" s="1"/>
  <c r="N418" i="1"/>
  <c r="O417" i="1"/>
  <c r="L421" i="1"/>
  <c r="D422" i="1"/>
  <c r="F423" i="1"/>
  <c r="G421" i="1"/>
  <c r="J424" i="1"/>
  <c r="K424" i="1" s="1"/>
  <c r="W424" i="1" s="1"/>
  <c r="I425" i="1"/>
  <c r="M425" i="1" s="1"/>
  <c r="Y423" i="1"/>
  <c r="S597" i="1"/>
  <c r="E424" i="1" l="1"/>
  <c r="P405" i="1"/>
  <c r="Z405" i="1" s="1"/>
  <c r="B405" i="1" s="1"/>
  <c r="N419" i="1"/>
  <c r="O418" i="1"/>
  <c r="L422" i="1"/>
  <c r="F424" i="1"/>
  <c r="D423" i="1"/>
  <c r="G423" i="1" s="1"/>
  <c r="G422" i="1"/>
  <c r="I426" i="1"/>
  <c r="M426" i="1" s="1"/>
  <c r="J425" i="1"/>
  <c r="K425" i="1" s="1"/>
  <c r="W425" i="1" s="1"/>
  <c r="Y424" i="1"/>
  <c r="E425" i="1" l="1"/>
  <c r="P406" i="1"/>
  <c r="S406" i="1" s="1"/>
  <c r="N420" i="1"/>
  <c r="O419" i="1"/>
  <c r="L423" i="1"/>
  <c r="D424" i="1"/>
  <c r="L424" i="1" s="1"/>
  <c r="F425" i="1"/>
  <c r="I427" i="1"/>
  <c r="M427" i="1" s="1"/>
  <c r="J426" i="1"/>
  <c r="K426" i="1" s="1"/>
  <c r="W426" i="1" s="1"/>
  <c r="Y425" i="1"/>
  <c r="E426" i="1" l="1"/>
  <c r="Z406" i="1"/>
  <c r="AA406" i="1" s="1"/>
  <c r="U406" i="1"/>
  <c r="N421" i="1"/>
  <c r="O420" i="1"/>
  <c r="F426" i="1"/>
  <c r="D425" i="1"/>
  <c r="G424" i="1"/>
  <c r="Y426" i="1"/>
  <c r="J427" i="1"/>
  <c r="K427" i="1" s="1"/>
  <c r="W427" i="1" s="1"/>
  <c r="I428" i="1"/>
  <c r="M428" i="1" s="1"/>
  <c r="E427" i="1" l="1"/>
  <c r="B406" i="1"/>
  <c r="P407" i="1"/>
  <c r="N422" i="1"/>
  <c r="O421" i="1"/>
  <c r="D426" i="1"/>
  <c r="L426" i="1" s="1"/>
  <c r="L425" i="1"/>
  <c r="G425" i="1"/>
  <c r="F427" i="1"/>
  <c r="Y427" i="1"/>
  <c r="J428" i="1"/>
  <c r="K428" i="1" s="1"/>
  <c r="W428" i="1" s="1"/>
  <c r="I429" i="1"/>
  <c r="M429" i="1" s="1"/>
  <c r="E428" i="1" l="1"/>
  <c r="Z407" i="1"/>
  <c r="U407" i="1"/>
  <c r="P408" i="1"/>
  <c r="Z408" i="1" s="1"/>
  <c r="B408" i="1" s="1"/>
  <c r="N423" i="1"/>
  <c r="O422" i="1"/>
  <c r="F428" i="1"/>
  <c r="D427" i="1"/>
  <c r="I430" i="1"/>
  <c r="M430" i="1" s="1"/>
  <c r="J429" i="1"/>
  <c r="K429" i="1" s="1"/>
  <c r="W429" i="1" s="1"/>
  <c r="G426" i="1"/>
  <c r="Y428" i="1"/>
  <c r="E429" i="1" l="1"/>
  <c r="B407" i="1"/>
  <c r="AA407" i="1"/>
  <c r="P409" i="1"/>
  <c r="Z409" i="1" s="1"/>
  <c r="B409" i="1" s="1"/>
  <c r="N424" i="1"/>
  <c r="O423" i="1"/>
  <c r="D428" i="1"/>
  <c r="L428" i="1" s="1"/>
  <c r="L427" i="1"/>
  <c r="G427" i="1"/>
  <c r="F429" i="1"/>
  <c r="Y429" i="1"/>
  <c r="J430" i="1"/>
  <c r="K430" i="1" s="1"/>
  <c r="W430" i="1" s="1"/>
  <c r="I431" i="1"/>
  <c r="M431" i="1" s="1"/>
  <c r="E430" i="1" l="1"/>
  <c r="P410" i="1"/>
  <c r="Z410" i="1" s="1"/>
  <c r="B410" i="1" s="1"/>
  <c r="N425" i="1"/>
  <c r="O424" i="1"/>
  <c r="F430" i="1"/>
  <c r="D429" i="1"/>
  <c r="L429" i="1" s="1"/>
  <c r="I432" i="1"/>
  <c r="M432" i="1" s="1"/>
  <c r="J431" i="1"/>
  <c r="K431" i="1" s="1"/>
  <c r="W431" i="1" s="1"/>
  <c r="G428" i="1"/>
  <c r="Y430" i="1"/>
  <c r="E431" i="1" l="1"/>
  <c r="P411" i="1"/>
  <c r="Z411" i="1" s="1"/>
  <c r="B411" i="1" s="1"/>
  <c r="N426" i="1"/>
  <c r="O425" i="1"/>
  <c r="D430" i="1"/>
  <c r="L430" i="1" s="1"/>
  <c r="F431" i="1"/>
  <c r="G429" i="1"/>
  <c r="Y431" i="1"/>
  <c r="I433" i="1"/>
  <c r="M433" i="1" s="1"/>
  <c r="J432" i="1"/>
  <c r="K432" i="1" s="1"/>
  <c r="W432" i="1" s="1"/>
  <c r="E432" i="1" l="1"/>
  <c r="P412" i="1"/>
  <c r="Z412" i="1" s="1"/>
  <c r="B412" i="1" s="1"/>
  <c r="N427" i="1"/>
  <c r="O426" i="1"/>
  <c r="F432" i="1"/>
  <c r="D431" i="1"/>
  <c r="L431" i="1" s="1"/>
  <c r="G430" i="1"/>
  <c r="J433" i="1"/>
  <c r="K433" i="1" s="1"/>
  <c r="W433" i="1" s="1"/>
  <c r="I434" i="1"/>
  <c r="M434" i="1" s="1"/>
  <c r="Y432" i="1"/>
  <c r="E433" i="1" l="1"/>
  <c r="P413" i="1"/>
  <c r="Z413" i="1" s="1"/>
  <c r="B413" i="1" s="1"/>
  <c r="N428" i="1"/>
  <c r="O427" i="1"/>
  <c r="D432" i="1"/>
  <c r="L432" i="1" s="1"/>
  <c r="G431" i="1"/>
  <c r="F433" i="1"/>
  <c r="J434" i="1"/>
  <c r="K434" i="1" s="1"/>
  <c r="W434" i="1" s="1"/>
  <c r="I435" i="1"/>
  <c r="M435" i="1" s="1"/>
  <c r="Y433" i="1"/>
  <c r="E434" i="1" l="1"/>
  <c r="P414" i="1"/>
  <c r="Z414" i="1" s="1"/>
  <c r="B414" i="1" s="1"/>
  <c r="N429" i="1"/>
  <c r="O428" i="1"/>
  <c r="F434" i="1"/>
  <c r="D433" i="1"/>
  <c r="L433" i="1" s="1"/>
  <c r="G432" i="1"/>
  <c r="J435" i="1"/>
  <c r="K435" i="1" s="1"/>
  <c r="W435" i="1" s="1"/>
  <c r="I436" i="1"/>
  <c r="M436" i="1" s="1"/>
  <c r="Y434" i="1"/>
  <c r="E435" i="1" l="1"/>
  <c r="P415" i="1"/>
  <c r="Z415" i="1" s="1"/>
  <c r="B415" i="1" s="1"/>
  <c r="N430" i="1"/>
  <c r="O429" i="1"/>
  <c r="D434" i="1"/>
  <c r="L434" i="1" s="1"/>
  <c r="F435" i="1"/>
  <c r="G433" i="1"/>
  <c r="I437" i="1"/>
  <c r="M437" i="1" s="1"/>
  <c r="J436" i="1"/>
  <c r="K436" i="1" s="1"/>
  <c r="W436" i="1" s="1"/>
  <c r="Y435" i="1"/>
  <c r="E436" i="1" l="1"/>
  <c r="P416" i="1"/>
  <c r="Z416" i="1" s="1"/>
  <c r="B416" i="1" s="1"/>
  <c r="N431" i="1"/>
  <c r="O430" i="1"/>
  <c r="AA433" i="1"/>
  <c r="F436" i="1"/>
  <c r="D435" i="1"/>
  <c r="L435" i="1" s="1"/>
  <c r="G434" i="1"/>
  <c r="Y436" i="1"/>
  <c r="J437" i="1"/>
  <c r="K437" i="1" s="1"/>
  <c r="W437" i="1" s="1"/>
  <c r="I438" i="1"/>
  <c r="E437" i="1" l="1"/>
  <c r="P417" i="1"/>
  <c r="Z417" i="1" s="1"/>
  <c r="B417" i="1" s="1"/>
  <c r="N432" i="1"/>
  <c r="O431" i="1"/>
  <c r="AA434" i="1"/>
  <c r="D436" i="1"/>
  <c r="F437" i="1"/>
  <c r="G435" i="1"/>
  <c r="Y437" i="1"/>
  <c r="J438" i="1"/>
  <c r="K438" i="1" s="1"/>
  <c r="I439" i="1"/>
  <c r="E438" i="1" l="1"/>
  <c r="P418" i="1"/>
  <c r="Z418" i="1" s="1"/>
  <c r="B418" i="1" s="1"/>
  <c r="W438" i="1"/>
  <c r="Y438" i="1" s="1"/>
  <c r="N433" i="1"/>
  <c r="O432" i="1"/>
  <c r="L436" i="1"/>
  <c r="D437" i="1"/>
  <c r="L437" i="1" s="1"/>
  <c r="M438" i="1" s="1"/>
  <c r="F438" i="1"/>
  <c r="G436" i="1"/>
  <c r="J439" i="1"/>
  <c r="K439" i="1" s="1"/>
  <c r="E439" i="1" s="1"/>
  <c r="I440" i="1"/>
  <c r="P419" i="1" l="1"/>
  <c r="Z419" i="1" s="1"/>
  <c r="B419" i="1" s="1"/>
  <c r="W439" i="1"/>
  <c r="Y439" i="1" s="1"/>
  <c r="N434" i="1"/>
  <c r="O433" i="1"/>
  <c r="F439" i="1"/>
  <c r="D438" i="1"/>
  <c r="L438" i="1" s="1"/>
  <c r="G437" i="1"/>
  <c r="J440" i="1"/>
  <c r="K440" i="1" s="1"/>
  <c r="E440" i="1" s="1"/>
  <c r="I441" i="1"/>
  <c r="W440" i="1" l="1"/>
  <c r="Y440" i="1" s="1"/>
  <c r="P420" i="1"/>
  <c r="Z420" i="1" s="1"/>
  <c r="B420" i="1" s="1"/>
  <c r="O434" i="1"/>
  <c r="N435" i="1"/>
  <c r="D439" i="1"/>
  <c r="L439" i="1" s="1"/>
  <c r="M439" i="1"/>
  <c r="G438" i="1"/>
  <c r="F440" i="1"/>
  <c r="J441" i="1"/>
  <c r="K441" i="1" s="1"/>
  <c r="W441" i="1" s="1"/>
  <c r="I442" i="1"/>
  <c r="E441" i="1" l="1"/>
  <c r="M440" i="1"/>
  <c r="M441" i="1" s="1"/>
  <c r="M442" i="1" s="1"/>
  <c r="P421" i="1"/>
  <c r="Z421" i="1" s="1"/>
  <c r="B421" i="1" s="1"/>
  <c r="N436" i="1"/>
  <c r="O435" i="1"/>
  <c r="F441" i="1"/>
  <c r="D440" i="1"/>
  <c r="G439" i="1"/>
  <c r="J442" i="1"/>
  <c r="K442" i="1" s="1"/>
  <c r="W442" i="1" s="1"/>
  <c r="I443" i="1"/>
  <c r="Y441" i="1"/>
  <c r="E442" i="1" l="1"/>
  <c r="M443" i="1"/>
  <c r="P422" i="1"/>
  <c r="Z422" i="1" s="1"/>
  <c r="B422" i="1" s="1"/>
  <c r="N437" i="1"/>
  <c r="O436" i="1"/>
  <c r="D441" i="1"/>
  <c r="L441" i="1" s="1"/>
  <c r="L440" i="1"/>
  <c r="F442" i="1"/>
  <c r="G440" i="1"/>
  <c r="J443" i="1"/>
  <c r="K443" i="1" s="1"/>
  <c r="W443" i="1" s="1"/>
  <c r="I444" i="1"/>
  <c r="Y442" i="1"/>
  <c r="E443" i="1" l="1"/>
  <c r="M444" i="1"/>
  <c r="P423" i="1"/>
  <c r="Z423" i="1" s="1"/>
  <c r="B423" i="1" s="1"/>
  <c r="O437" i="1"/>
  <c r="N438" i="1"/>
  <c r="G441" i="1"/>
  <c r="F443" i="1"/>
  <c r="D442" i="1"/>
  <c r="G442" i="1" s="1"/>
  <c r="Y443" i="1"/>
  <c r="I445" i="1"/>
  <c r="J444" i="1"/>
  <c r="K444" i="1" s="1"/>
  <c r="W444" i="1" s="1"/>
  <c r="E444" i="1" l="1"/>
  <c r="M445" i="1"/>
  <c r="P424" i="1"/>
  <c r="Z424" i="1" s="1"/>
  <c r="B424" i="1" s="1"/>
  <c r="S437" i="1"/>
  <c r="O438" i="1"/>
  <c r="N439" i="1"/>
  <c r="L442" i="1"/>
  <c r="D443" i="1"/>
  <c r="L443" i="1" s="1"/>
  <c r="F444" i="1"/>
  <c r="Y444" i="1"/>
  <c r="I446" i="1"/>
  <c r="J445" i="1"/>
  <c r="K445" i="1" s="1"/>
  <c r="W445" i="1" s="1"/>
  <c r="E445" i="1" l="1"/>
  <c r="M446" i="1"/>
  <c r="P425" i="1"/>
  <c r="Z425" i="1" s="1"/>
  <c r="B425" i="1" s="1"/>
  <c r="N440" i="1"/>
  <c r="O439" i="1"/>
  <c r="F445" i="1"/>
  <c r="Y445" i="1"/>
  <c r="AA442" i="1"/>
  <c r="D444" i="1"/>
  <c r="L444" i="1" s="1"/>
  <c r="G443" i="1"/>
  <c r="J446" i="1"/>
  <c r="K446" i="1" s="1"/>
  <c r="W446" i="1" s="1"/>
  <c r="I447" i="1"/>
  <c r="E446" i="1" l="1"/>
  <c r="M447" i="1"/>
  <c r="P426" i="1"/>
  <c r="Z426" i="1" s="1"/>
  <c r="B426" i="1" s="1"/>
  <c r="N441" i="1"/>
  <c r="O440" i="1"/>
  <c r="D445" i="1"/>
  <c r="L445" i="1" s="1"/>
  <c r="G444" i="1"/>
  <c r="F446" i="1"/>
  <c r="I448" i="1"/>
  <c r="J447" i="1"/>
  <c r="K447" i="1" s="1"/>
  <c r="W447" i="1" s="1"/>
  <c r="Y446" i="1"/>
  <c r="E447" i="1" l="1"/>
  <c r="M448" i="1"/>
  <c r="P427" i="1"/>
  <c r="Z427" i="1" s="1"/>
  <c r="B427" i="1" s="1"/>
  <c r="N442" i="1"/>
  <c r="O441" i="1"/>
  <c r="G445" i="1"/>
  <c r="F447" i="1"/>
  <c r="D446" i="1"/>
  <c r="Y447" i="1"/>
  <c r="I449" i="1"/>
  <c r="J448" i="1"/>
  <c r="K448" i="1" s="1"/>
  <c r="W448" i="1" s="1"/>
  <c r="E448" i="1" l="1"/>
  <c r="M449" i="1"/>
  <c r="P428" i="1"/>
  <c r="Z428" i="1" s="1"/>
  <c r="B428" i="1" s="1"/>
  <c r="D447" i="1"/>
  <c r="L447" i="1" s="1"/>
  <c r="O442" i="1"/>
  <c r="N443" i="1"/>
  <c r="L446" i="1"/>
  <c r="F448" i="1"/>
  <c r="G446" i="1"/>
  <c r="I450" i="1"/>
  <c r="J449" i="1"/>
  <c r="K449" i="1" s="1"/>
  <c r="W449" i="1" s="1"/>
  <c r="Y448" i="1"/>
  <c r="S444" i="1"/>
  <c r="E449" i="1" l="1"/>
  <c r="M450" i="1"/>
  <c r="P429" i="1"/>
  <c r="Z429" i="1" s="1"/>
  <c r="B429" i="1" s="1"/>
  <c r="G447" i="1"/>
  <c r="N444" i="1"/>
  <c r="O443" i="1"/>
  <c r="F449" i="1"/>
  <c r="D448" i="1"/>
  <c r="AA444" i="1"/>
  <c r="J450" i="1"/>
  <c r="K450" i="1" s="1"/>
  <c r="W450" i="1" s="1"/>
  <c r="I451" i="1"/>
  <c r="Y449" i="1"/>
  <c r="E450" i="1" l="1"/>
  <c r="M451" i="1"/>
  <c r="P430" i="1"/>
  <c r="Z430" i="1" s="1"/>
  <c r="B430" i="1" s="1"/>
  <c r="O444" i="1"/>
  <c r="N445" i="1"/>
  <c r="D449" i="1"/>
  <c r="L449" i="1" s="1"/>
  <c r="L448" i="1"/>
  <c r="G448" i="1"/>
  <c r="F450" i="1"/>
  <c r="I452" i="1"/>
  <c r="J451" i="1"/>
  <c r="K451" i="1" s="1"/>
  <c r="W451" i="1" s="1"/>
  <c r="Y450" i="1"/>
  <c r="E451" i="1" l="1"/>
  <c r="M452" i="1"/>
  <c r="P431" i="1"/>
  <c r="Z431" i="1" s="1"/>
  <c r="B431" i="1" s="1"/>
  <c r="G449" i="1"/>
  <c r="N446" i="1"/>
  <c r="O445" i="1"/>
  <c r="F451" i="1"/>
  <c r="D450" i="1"/>
  <c r="L450" i="1" s="1"/>
  <c r="Y451" i="1"/>
  <c r="I453" i="1"/>
  <c r="J452" i="1"/>
  <c r="K452" i="1" s="1"/>
  <c r="W452" i="1" s="1"/>
  <c r="S625" i="1"/>
  <c r="E452" i="1" l="1"/>
  <c r="M453" i="1"/>
  <c r="P432" i="1"/>
  <c r="Z432" i="1" s="1"/>
  <c r="B432" i="1" s="1"/>
  <c r="O446" i="1"/>
  <c r="N447" i="1"/>
  <c r="D451" i="1"/>
  <c r="L451" i="1" s="1"/>
  <c r="F452" i="1"/>
  <c r="G450" i="1"/>
  <c r="Y452" i="1"/>
  <c r="J453" i="1"/>
  <c r="K453" i="1" s="1"/>
  <c r="W453" i="1" s="1"/>
  <c r="I454" i="1"/>
  <c r="E453" i="1" l="1"/>
  <c r="M454" i="1"/>
  <c r="P433" i="1"/>
  <c r="Z433" i="1" s="1"/>
  <c r="B433" i="1" s="1"/>
  <c r="N448" i="1"/>
  <c r="O447" i="1"/>
  <c r="G451" i="1"/>
  <c r="F453" i="1"/>
  <c r="D452" i="1"/>
  <c r="I455" i="1"/>
  <c r="J454" i="1"/>
  <c r="K454" i="1" s="1"/>
  <c r="W454" i="1" s="1"/>
  <c r="Y453" i="1"/>
  <c r="E454" i="1" l="1"/>
  <c r="M455" i="1"/>
  <c r="P434" i="1"/>
  <c r="Z434" i="1" s="1"/>
  <c r="B434" i="1" s="1"/>
  <c r="N449" i="1"/>
  <c r="O448" i="1"/>
  <c r="D453" i="1"/>
  <c r="L453" i="1" s="1"/>
  <c r="L452" i="1"/>
  <c r="F454" i="1"/>
  <c r="G452" i="1"/>
  <c r="Y454" i="1"/>
  <c r="J455" i="1"/>
  <c r="K455" i="1" s="1"/>
  <c r="W455" i="1" s="1"/>
  <c r="I456" i="1"/>
  <c r="E455" i="1" l="1"/>
  <c r="M456" i="1"/>
  <c r="P435" i="1"/>
  <c r="Z435" i="1" s="1"/>
  <c r="B435" i="1" s="1"/>
  <c r="N450" i="1"/>
  <c r="O449" i="1"/>
  <c r="G453" i="1"/>
  <c r="D454" i="1"/>
  <c r="L454" i="1" s="1"/>
  <c r="F455" i="1"/>
  <c r="Y455" i="1"/>
  <c r="J456" i="1"/>
  <c r="K456" i="1" s="1"/>
  <c r="W456" i="1" s="1"/>
  <c r="I457" i="1"/>
  <c r="E456" i="1" l="1"/>
  <c r="M457" i="1"/>
  <c r="P436" i="1"/>
  <c r="Z436" i="1" s="1"/>
  <c r="B436" i="1" s="1"/>
  <c r="O450" i="1"/>
  <c r="N451" i="1"/>
  <c r="G454" i="1"/>
  <c r="F456" i="1"/>
  <c r="D455" i="1"/>
  <c r="L455" i="1" s="1"/>
  <c r="J457" i="1"/>
  <c r="K457" i="1" s="1"/>
  <c r="W457" i="1" s="1"/>
  <c r="I458" i="1"/>
  <c r="Y456" i="1"/>
  <c r="E457" i="1" l="1"/>
  <c r="M458" i="1"/>
  <c r="P437" i="1"/>
  <c r="O451" i="1"/>
  <c r="N452" i="1"/>
  <c r="D456" i="1"/>
  <c r="F457" i="1"/>
  <c r="G455" i="1"/>
  <c r="I459" i="1"/>
  <c r="J458" i="1"/>
  <c r="K458" i="1" s="1"/>
  <c r="W458" i="1" s="1"/>
  <c r="Y457" i="1"/>
  <c r="E458" i="1" l="1"/>
  <c r="M459" i="1"/>
  <c r="Z437" i="1"/>
  <c r="AA437" i="1" s="1"/>
  <c r="U437" i="1"/>
  <c r="O452" i="1"/>
  <c r="N453" i="1"/>
  <c r="L456" i="1"/>
  <c r="F458" i="1"/>
  <c r="D457" i="1"/>
  <c r="G456" i="1"/>
  <c r="Y458" i="1"/>
  <c r="I460" i="1"/>
  <c r="J459" i="1"/>
  <c r="K459" i="1" s="1"/>
  <c r="W459" i="1" s="1"/>
  <c r="E459" i="1" l="1"/>
  <c r="M460" i="1"/>
  <c r="P438" i="1"/>
  <c r="S438" i="1" s="1"/>
  <c r="B437" i="1"/>
  <c r="N454" i="1"/>
  <c r="O453" i="1"/>
  <c r="D458" i="1"/>
  <c r="L458" i="1" s="1"/>
  <c r="L457" i="1"/>
  <c r="F459" i="1"/>
  <c r="Y459" i="1"/>
  <c r="G457" i="1"/>
  <c r="I461" i="1"/>
  <c r="J460" i="1"/>
  <c r="K460" i="1" s="1"/>
  <c r="W460" i="1" s="1"/>
  <c r="E460" i="1" l="1"/>
  <c r="Z438" i="1"/>
  <c r="U438" i="1"/>
  <c r="M461" i="1"/>
  <c r="P439" i="1"/>
  <c r="U439" i="1" s="1"/>
  <c r="N455" i="1"/>
  <c r="O454" i="1"/>
  <c r="G458" i="1"/>
  <c r="D459" i="1"/>
  <c r="L459" i="1" s="1"/>
  <c r="F460" i="1"/>
  <c r="I462" i="1"/>
  <c r="J461" i="1"/>
  <c r="K461" i="1" s="1"/>
  <c r="W461" i="1" s="1"/>
  <c r="Y460" i="1"/>
  <c r="E461" i="1" l="1"/>
  <c r="B438" i="1"/>
  <c r="AA438" i="1"/>
  <c r="M462" i="1"/>
  <c r="Z439" i="1"/>
  <c r="AA439" i="1" s="1"/>
  <c r="P440" i="1"/>
  <c r="Z440" i="1" s="1"/>
  <c r="B440" i="1" s="1"/>
  <c r="N456" i="1"/>
  <c r="O455" i="1"/>
  <c r="D460" i="1"/>
  <c r="L460" i="1" s="1"/>
  <c r="F461" i="1"/>
  <c r="G459" i="1"/>
  <c r="Y461" i="1"/>
  <c r="J462" i="1"/>
  <c r="K462" i="1" s="1"/>
  <c r="W462" i="1" s="1"/>
  <c r="I463" i="1"/>
  <c r="E462" i="1" l="1"/>
  <c r="M463" i="1"/>
  <c r="P441" i="1"/>
  <c r="Z441" i="1" s="1"/>
  <c r="B441" i="1" s="1"/>
  <c r="B439" i="1"/>
  <c r="N457" i="1"/>
  <c r="O456" i="1"/>
  <c r="G460" i="1"/>
  <c r="D461" i="1"/>
  <c r="F462" i="1"/>
  <c r="J463" i="1"/>
  <c r="K463" i="1" s="1"/>
  <c r="W463" i="1" s="1"/>
  <c r="I464" i="1"/>
  <c r="Y462" i="1"/>
  <c r="E463" i="1" l="1"/>
  <c r="M464" i="1"/>
  <c r="P442" i="1"/>
  <c r="Z442" i="1" s="1"/>
  <c r="B442" i="1" s="1"/>
  <c r="N458" i="1"/>
  <c r="O457" i="1"/>
  <c r="L461" i="1"/>
  <c r="D462" i="1"/>
  <c r="G462" i="1" s="1"/>
  <c r="F463" i="1"/>
  <c r="G461" i="1"/>
  <c r="I465" i="1"/>
  <c r="J464" i="1"/>
  <c r="K464" i="1" s="1"/>
  <c r="W464" i="1" s="1"/>
  <c r="Y463" i="1"/>
  <c r="E464" i="1" l="1"/>
  <c r="M465" i="1"/>
  <c r="P443" i="1"/>
  <c r="Z443" i="1" s="1"/>
  <c r="B443" i="1" s="1"/>
  <c r="N459" i="1"/>
  <c r="O458" i="1"/>
  <c r="L462" i="1"/>
  <c r="D463" i="1"/>
  <c r="F464" i="1"/>
  <c r="Y464" i="1"/>
  <c r="J465" i="1"/>
  <c r="K465" i="1" s="1"/>
  <c r="W465" i="1" s="1"/>
  <c r="I466" i="1"/>
  <c r="E465" i="1" l="1"/>
  <c r="M466" i="1"/>
  <c r="P444" i="1"/>
  <c r="Z444" i="1" s="1"/>
  <c r="B444" i="1" s="1"/>
  <c r="N460" i="1"/>
  <c r="O459" i="1"/>
  <c r="D464" i="1"/>
  <c r="L464" i="1" s="1"/>
  <c r="L463" i="1"/>
  <c r="F465" i="1"/>
  <c r="I467" i="1"/>
  <c r="J466" i="1"/>
  <c r="K466" i="1" s="1"/>
  <c r="W466" i="1" s="1"/>
  <c r="G463" i="1"/>
  <c r="Y465" i="1"/>
  <c r="E466" i="1" l="1"/>
  <c r="M467" i="1"/>
  <c r="P445" i="1"/>
  <c r="Z445" i="1" s="1"/>
  <c r="B445" i="1" s="1"/>
  <c r="N461" i="1"/>
  <c r="O460" i="1"/>
  <c r="D465" i="1"/>
  <c r="L465" i="1" s="1"/>
  <c r="F466" i="1"/>
  <c r="J467" i="1"/>
  <c r="K467" i="1" s="1"/>
  <c r="W467" i="1" s="1"/>
  <c r="I468" i="1"/>
  <c r="G464" i="1"/>
  <c r="Y466" i="1"/>
  <c r="E467" i="1" l="1"/>
  <c r="M468" i="1"/>
  <c r="P446" i="1"/>
  <c r="Z446" i="1" s="1"/>
  <c r="B446" i="1" s="1"/>
  <c r="N462" i="1"/>
  <c r="O461" i="1"/>
  <c r="G465" i="1"/>
  <c r="AA464" i="1"/>
  <c r="F467" i="1"/>
  <c r="D466" i="1"/>
  <c r="J468" i="1"/>
  <c r="K468" i="1" s="1"/>
  <c r="W468" i="1" s="1"/>
  <c r="I469" i="1"/>
  <c r="Y467" i="1"/>
  <c r="E468" i="1" l="1"/>
  <c r="P447" i="1"/>
  <c r="Z447" i="1" s="1"/>
  <c r="B447" i="1" s="1"/>
  <c r="N463" i="1"/>
  <c r="O462" i="1"/>
  <c r="L466" i="1"/>
  <c r="G466" i="1"/>
  <c r="D467" i="1"/>
  <c r="L467" i="1" s="1"/>
  <c r="F468" i="1"/>
  <c r="J469" i="1"/>
  <c r="K469" i="1" s="1"/>
  <c r="E469" i="1" s="1"/>
  <c r="I470" i="1"/>
  <c r="Y468" i="1"/>
  <c r="W469" i="1" l="1"/>
  <c r="Y469" i="1" s="1"/>
  <c r="P448" i="1"/>
  <c r="Z448" i="1" s="1"/>
  <c r="B448" i="1" s="1"/>
  <c r="N464" i="1"/>
  <c r="O463" i="1"/>
  <c r="F469" i="1"/>
  <c r="D468" i="1"/>
  <c r="L468" i="1" s="1"/>
  <c r="M469" i="1" s="1"/>
  <c r="G467" i="1"/>
  <c r="J470" i="1"/>
  <c r="K470" i="1" s="1"/>
  <c r="I471" i="1"/>
  <c r="W470" i="1" l="1"/>
  <c r="Y470" i="1" s="1"/>
  <c r="E470" i="1"/>
  <c r="P449" i="1"/>
  <c r="Z449" i="1" s="1"/>
  <c r="B449" i="1" s="1"/>
  <c r="O464" i="1"/>
  <c r="N465" i="1"/>
  <c r="G468" i="1"/>
  <c r="D469" i="1"/>
  <c r="L469" i="1" s="1"/>
  <c r="M470" i="1" s="1"/>
  <c r="M471" i="1" s="1"/>
  <c r="F470" i="1"/>
  <c r="I472" i="1"/>
  <c r="J471" i="1"/>
  <c r="K471" i="1" s="1"/>
  <c r="E471" i="1" l="1"/>
  <c r="M472" i="1"/>
  <c r="P450" i="1"/>
  <c r="Z450" i="1" s="1"/>
  <c r="B450" i="1" s="1"/>
  <c r="W471" i="1"/>
  <c r="Y471" i="1" s="1"/>
  <c r="N466" i="1"/>
  <c r="O465" i="1"/>
  <c r="G469" i="1"/>
  <c r="F471" i="1"/>
  <c r="D470" i="1"/>
  <c r="I473" i="1"/>
  <c r="J472" i="1"/>
  <c r="K472" i="1" s="1"/>
  <c r="W472" i="1" l="1"/>
  <c r="Y472" i="1" s="1"/>
  <c r="M473" i="1"/>
  <c r="E472" i="1"/>
  <c r="P451" i="1"/>
  <c r="Z451" i="1" s="1"/>
  <c r="B451" i="1" s="1"/>
  <c r="N467" i="1"/>
  <c r="O466" i="1"/>
  <c r="D471" i="1"/>
  <c r="L471" i="1" s="1"/>
  <c r="G470" i="1"/>
  <c r="L470" i="1"/>
  <c r="F472" i="1"/>
  <c r="J473" i="1"/>
  <c r="K473" i="1" s="1"/>
  <c r="W473" i="1" s="1"/>
  <c r="I474" i="1"/>
  <c r="M474" i="1" l="1"/>
  <c r="E473" i="1"/>
  <c r="P452" i="1"/>
  <c r="Z452" i="1" s="1"/>
  <c r="B452" i="1" s="1"/>
  <c r="O467" i="1"/>
  <c r="N468" i="1"/>
  <c r="F473" i="1"/>
  <c r="D472" i="1"/>
  <c r="L472" i="1" s="1"/>
  <c r="G471" i="1"/>
  <c r="J474" i="1"/>
  <c r="K474" i="1" s="1"/>
  <c r="W474" i="1" s="1"/>
  <c r="I475" i="1"/>
  <c r="Y473" i="1"/>
  <c r="M475" i="1" l="1"/>
  <c r="E474" i="1"/>
  <c r="P453" i="1"/>
  <c r="Z453" i="1" s="1"/>
  <c r="B453" i="1" s="1"/>
  <c r="N469" i="1"/>
  <c r="O468" i="1"/>
  <c r="D473" i="1"/>
  <c r="L473" i="1" s="1"/>
  <c r="F474" i="1"/>
  <c r="G472" i="1"/>
  <c r="Y474" i="1"/>
  <c r="I476" i="1"/>
  <c r="J475" i="1"/>
  <c r="K475" i="1" s="1"/>
  <c r="W475" i="1" s="1"/>
  <c r="M476" i="1" l="1"/>
  <c r="E475" i="1"/>
  <c r="P454" i="1"/>
  <c r="Z454" i="1" s="1"/>
  <c r="B454" i="1" s="1"/>
  <c r="N470" i="1"/>
  <c r="O469" i="1"/>
  <c r="D474" i="1"/>
  <c r="L474" i="1" s="1"/>
  <c r="F475" i="1"/>
  <c r="Y475" i="1"/>
  <c r="AA472" i="1"/>
  <c r="G473" i="1"/>
  <c r="J476" i="1"/>
  <c r="K476" i="1" s="1"/>
  <c r="W476" i="1" s="1"/>
  <c r="I477" i="1"/>
  <c r="M477" i="1" l="1"/>
  <c r="E476" i="1"/>
  <c r="P455" i="1"/>
  <c r="Z455" i="1" s="1"/>
  <c r="B455" i="1" s="1"/>
  <c r="O470" i="1"/>
  <c r="N471" i="1"/>
  <c r="G474" i="1"/>
  <c r="F476" i="1"/>
  <c r="D475" i="1"/>
  <c r="L475" i="1" s="1"/>
  <c r="I478" i="1"/>
  <c r="M478" i="1" s="1"/>
  <c r="J477" i="1"/>
  <c r="K477" i="1" s="1"/>
  <c r="W477" i="1" s="1"/>
  <c r="Y476" i="1"/>
  <c r="E477" i="1" l="1"/>
  <c r="P456" i="1"/>
  <c r="Z456" i="1" s="1"/>
  <c r="B456" i="1" s="1"/>
  <c r="S470" i="1"/>
  <c r="U470" i="1" s="1"/>
  <c r="N472" i="1"/>
  <c r="O471" i="1"/>
  <c r="D476" i="1"/>
  <c r="L476" i="1" s="1"/>
  <c r="F477" i="1"/>
  <c r="G475" i="1"/>
  <c r="I479" i="1"/>
  <c r="M479" i="1" s="1"/>
  <c r="J478" i="1"/>
  <c r="K478" i="1" s="1"/>
  <c r="W478" i="1" s="1"/>
  <c r="S474" i="1"/>
  <c r="Y477" i="1"/>
  <c r="E478" i="1" l="1"/>
  <c r="P457" i="1"/>
  <c r="Z457" i="1" s="1"/>
  <c r="B457" i="1" s="1"/>
  <c r="AA470" i="1"/>
  <c r="O472" i="1"/>
  <c r="N473" i="1"/>
  <c r="F478" i="1"/>
  <c r="D477" i="1"/>
  <c r="L477" i="1" s="1"/>
  <c r="AA474" i="1"/>
  <c r="G476" i="1"/>
  <c r="J479" i="1"/>
  <c r="K479" i="1" s="1"/>
  <c r="W479" i="1" s="1"/>
  <c r="I480" i="1"/>
  <c r="M480" i="1" s="1"/>
  <c r="Y478" i="1"/>
  <c r="E479" i="1" l="1"/>
  <c r="P458" i="1"/>
  <c r="Z458" i="1" s="1"/>
  <c r="B458" i="1" s="1"/>
  <c r="N474" i="1"/>
  <c r="O473" i="1"/>
  <c r="D478" i="1"/>
  <c r="L478" i="1" s="1"/>
  <c r="F479" i="1"/>
  <c r="G477" i="1"/>
  <c r="I481" i="1"/>
  <c r="M481" i="1" s="1"/>
  <c r="J480" i="1"/>
  <c r="K480" i="1" s="1"/>
  <c r="W480" i="1" s="1"/>
  <c r="Y479" i="1"/>
  <c r="S653" i="1"/>
  <c r="E480" i="1" l="1"/>
  <c r="P459" i="1"/>
  <c r="Z459" i="1" s="1"/>
  <c r="B459" i="1" s="1"/>
  <c r="N475" i="1"/>
  <c r="O474" i="1"/>
  <c r="F480" i="1"/>
  <c r="D479" i="1"/>
  <c r="L479" i="1" s="1"/>
  <c r="G478" i="1"/>
  <c r="Y480" i="1"/>
  <c r="I482" i="1"/>
  <c r="M482" i="1" s="1"/>
  <c r="J481" i="1"/>
  <c r="K481" i="1" s="1"/>
  <c r="W481" i="1" s="1"/>
  <c r="E481" i="1" l="1"/>
  <c r="P460" i="1"/>
  <c r="Z460" i="1" s="1"/>
  <c r="B460" i="1" s="1"/>
  <c r="N476" i="1"/>
  <c r="O475" i="1"/>
  <c r="D480" i="1"/>
  <c r="L480" i="1" s="1"/>
  <c r="G479" i="1"/>
  <c r="F481" i="1"/>
  <c r="Y481" i="1"/>
  <c r="J482" i="1"/>
  <c r="K482" i="1" s="1"/>
  <c r="W482" i="1" s="1"/>
  <c r="I483" i="1"/>
  <c r="M483" i="1" s="1"/>
  <c r="S655" i="1"/>
  <c r="E482" i="1" l="1"/>
  <c r="P461" i="1"/>
  <c r="Z461" i="1" s="1"/>
  <c r="B461" i="1" s="1"/>
  <c r="N477" i="1"/>
  <c r="O476" i="1"/>
  <c r="D481" i="1"/>
  <c r="L481" i="1" s="1"/>
  <c r="F482" i="1"/>
  <c r="G480" i="1"/>
  <c r="Y482" i="1"/>
  <c r="J483" i="1"/>
  <c r="K483" i="1" s="1"/>
  <c r="W483" i="1" s="1"/>
  <c r="I484" i="1"/>
  <c r="M484" i="1" s="1"/>
  <c r="E483" i="1" l="1"/>
  <c r="P462" i="1"/>
  <c r="Z462" i="1" s="1"/>
  <c r="B462" i="1" s="1"/>
  <c r="N478" i="1"/>
  <c r="O477" i="1"/>
  <c r="D482" i="1"/>
  <c r="L482" i="1" s="1"/>
  <c r="F483" i="1"/>
  <c r="J484" i="1"/>
  <c r="K484" i="1" s="1"/>
  <c r="W484" i="1" s="1"/>
  <c r="I485" i="1"/>
  <c r="M485" i="1" s="1"/>
  <c r="Y483" i="1"/>
  <c r="G481" i="1"/>
  <c r="E484" i="1" l="1"/>
  <c r="P463" i="1"/>
  <c r="Z463" i="1" s="1"/>
  <c r="B463" i="1" s="1"/>
  <c r="N479" i="1"/>
  <c r="O478" i="1"/>
  <c r="D483" i="1"/>
  <c r="L483" i="1" s="1"/>
  <c r="F484" i="1"/>
  <c r="G482" i="1"/>
  <c r="J485" i="1"/>
  <c r="K485" i="1" s="1"/>
  <c r="W485" i="1" s="1"/>
  <c r="I486" i="1"/>
  <c r="M486" i="1" s="1"/>
  <c r="Y484" i="1"/>
  <c r="E485" i="1" l="1"/>
  <c r="P464" i="1"/>
  <c r="Z464" i="1" s="1"/>
  <c r="B464" i="1" s="1"/>
  <c r="G483" i="1"/>
  <c r="N480" i="1"/>
  <c r="O479" i="1"/>
  <c r="D484" i="1"/>
  <c r="L484" i="1" s="1"/>
  <c r="F485" i="1"/>
  <c r="Y485" i="1"/>
  <c r="I487" i="1"/>
  <c r="M487" i="1" s="1"/>
  <c r="J486" i="1"/>
  <c r="K486" i="1" s="1"/>
  <c r="W486" i="1" s="1"/>
  <c r="E486" i="1" l="1"/>
  <c r="P465" i="1"/>
  <c r="Z465" i="1" s="1"/>
  <c r="B465" i="1" s="1"/>
  <c r="N481" i="1"/>
  <c r="O480" i="1"/>
  <c r="D485" i="1"/>
  <c r="L485" i="1" s="1"/>
  <c r="F486" i="1"/>
  <c r="G484" i="1"/>
  <c r="Y486" i="1"/>
  <c r="I488" i="1"/>
  <c r="M488" i="1" s="1"/>
  <c r="J487" i="1"/>
  <c r="K487" i="1" s="1"/>
  <c r="W487" i="1" s="1"/>
  <c r="E487" i="1" l="1"/>
  <c r="P466" i="1"/>
  <c r="Z466" i="1" s="1"/>
  <c r="B466" i="1" s="1"/>
  <c r="N482" i="1"/>
  <c r="O481" i="1"/>
  <c r="F487" i="1"/>
  <c r="D486" i="1"/>
  <c r="G485" i="1"/>
  <c r="Y487" i="1"/>
  <c r="I489" i="1"/>
  <c r="M489" i="1" s="1"/>
  <c r="J488" i="1"/>
  <c r="K488" i="1" s="1"/>
  <c r="W488" i="1" s="1"/>
  <c r="E488" i="1" l="1"/>
  <c r="P467" i="1"/>
  <c r="N483" i="1"/>
  <c r="O482" i="1"/>
  <c r="D487" i="1"/>
  <c r="L487" i="1" s="1"/>
  <c r="L486" i="1"/>
  <c r="F488" i="1"/>
  <c r="G486" i="1"/>
  <c r="Y488" i="1"/>
  <c r="J489" i="1"/>
  <c r="K489" i="1" s="1"/>
  <c r="W489" i="1" s="1"/>
  <c r="I490" i="1"/>
  <c r="M490" i="1" s="1"/>
  <c r="E489" i="1" l="1"/>
  <c r="Z467" i="1"/>
  <c r="AA467" i="1" s="1"/>
  <c r="P468" i="1"/>
  <c r="N484" i="1"/>
  <c r="O483" i="1"/>
  <c r="F489" i="1"/>
  <c r="D488" i="1"/>
  <c r="G487" i="1"/>
  <c r="J490" i="1"/>
  <c r="K490" i="1" s="1"/>
  <c r="W490" i="1" s="1"/>
  <c r="I491" i="1"/>
  <c r="M491" i="1" s="1"/>
  <c r="Y489" i="1"/>
  <c r="E490" i="1" l="1"/>
  <c r="B467" i="1"/>
  <c r="S468" i="1"/>
  <c r="Z468" i="1"/>
  <c r="D489" i="1"/>
  <c r="L489" i="1" s="1"/>
  <c r="N485" i="1"/>
  <c r="O484" i="1"/>
  <c r="L488" i="1"/>
  <c r="F490" i="1"/>
  <c r="G488" i="1"/>
  <c r="I492" i="1"/>
  <c r="M492" i="1" s="1"/>
  <c r="J491" i="1"/>
  <c r="K491" i="1" s="1"/>
  <c r="W491" i="1" s="1"/>
  <c r="Y490" i="1"/>
  <c r="U468" i="1" l="1"/>
  <c r="AA468" i="1"/>
  <c r="E491" i="1"/>
  <c r="B468" i="1"/>
  <c r="N486" i="1"/>
  <c r="O485" i="1"/>
  <c r="F491" i="1"/>
  <c r="D490" i="1"/>
  <c r="L490" i="1" s="1"/>
  <c r="G489" i="1"/>
  <c r="I493" i="1"/>
  <c r="M493" i="1" s="1"/>
  <c r="J492" i="1"/>
  <c r="K492" i="1" s="1"/>
  <c r="W492" i="1" s="1"/>
  <c r="Y491" i="1"/>
  <c r="E492" i="1" l="1"/>
  <c r="P469" i="1"/>
  <c r="N487" i="1"/>
  <c r="O486" i="1"/>
  <c r="D491" i="1"/>
  <c r="G491" i="1" s="1"/>
  <c r="G490" i="1"/>
  <c r="F492" i="1"/>
  <c r="Y492" i="1"/>
  <c r="I494" i="1"/>
  <c r="M494" i="1" s="1"/>
  <c r="J493" i="1"/>
  <c r="K493" i="1" s="1"/>
  <c r="W493" i="1" s="1"/>
  <c r="E493" i="1" l="1"/>
  <c r="Z469" i="1"/>
  <c r="U469" i="1"/>
  <c r="P470" i="1"/>
  <c r="Z470" i="1" s="1"/>
  <c r="B470" i="1" s="1"/>
  <c r="N488" i="1"/>
  <c r="O487" i="1"/>
  <c r="L491" i="1"/>
  <c r="F493" i="1"/>
  <c r="D492" i="1"/>
  <c r="J494" i="1"/>
  <c r="K494" i="1" s="1"/>
  <c r="W494" i="1" s="1"/>
  <c r="I495" i="1"/>
  <c r="M495" i="1" s="1"/>
  <c r="Y493" i="1"/>
  <c r="E494" i="1" l="1"/>
  <c r="B469" i="1"/>
  <c r="AA469" i="1"/>
  <c r="P471" i="1"/>
  <c r="Z471" i="1" s="1"/>
  <c r="B471" i="1" s="1"/>
  <c r="N489" i="1"/>
  <c r="O488" i="1"/>
  <c r="D493" i="1"/>
  <c r="L493" i="1" s="1"/>
  <c r="L492" i="1"/>
  <c r="F494" i="1"/>
  <c r="G492" i="1"/>
  <c r="J495" i="1"/>
  <c r="K495" i="1" s="1"/>
  <c r="W495" i="1" s="1"/>
  <c r="I496" i="1"/>
  <c r="M496" i="1" s="1"/>
  <c r="Y494" i="1"/>
  <c r="E495" i="1" l="1"/>
  <c r="P472" i="1"/>
  <c r="Z472" i="1" s="1"/>
  <c r="B472" i="1" s="1"/>
  <c r="N490" i="1"/>
  <c r="O489" i="1"/>
  <c r="G493" i="1"/>
  <c r="F495" i="1"/>
  <c r="D494" i="1"/>
  <c r="L494" i="1" s="1"/>
  <c r="J496" i="1"/>
  <c r="K496" i="1" s="1"/>
  <c r="W496" i="1" s="1"/>
  <c r="I497" i="1"/>
  <c r="M497" i="1" s="1"/>
  <c r="Y495" i="1"/>
  <c r="E496" i="1" l="1"/>
  <c r="P473" i="1"/>
  <c r="Z473" i="1" s="1"/>
  <c r="B473" i="1" s="1"/>
  <c r="N491" i="1"/>
  <c r="O490" i="1"/>
  <c r="D495" i="1"/>
  <c r="L495" i="1" s="1"/>
  <c r="G494" i="1"/>
  <c r="F496" i="1"/>
  <c r="J497" i="1"/>
  <c r="K497" i="1" s="1"/>
  <c r="W497" i="1" s="1"/>
  <c r="I498" i="1"/>
  <c r="Y496" i="1"/>
  <c r="E497" i="1" l="1"/>
  <c r="P474" i="1"/>
  <c r="Z474" i="1" s="1"/>
  <c r="B474" i="1" s="1"/>
  <c r="N492" i="1"/>
  <c r="O491" i="1"/>
  <c r="G495" i="1"/>
  <c r="AA494" i="1"/>
  <c r="F497" i="1"/>
  <c r="D496" i="1"/>
  <c r="L496" i="1" s="1"/>
  <c r="I499" i="1"/>
  <c r="J498" i="1"/>
  <c r="K498" i="1" s="1"/>
  <c r="Y497" i="1"/>
  <c r="W498" i="1" l="1"/>
  <c r="Y498" i="1" s="1"/>
  <c r="E498" i="1"/>
  <c r="P475" i="1"/>
  <c r="Z475" i="1" s="1"/>
  <c r="B475" i="1" s="1"/>
  <c r="N493" i="1"/>
  <c r="O492" i="1"/>
  <c r="D497" i="1"/>
  <c r="L497" i="1" s="1"/>
  <c r="M498" i="1" s="1"/>
  <c r="G496" i="1"/>
  <c r="F498" i="1"/>
  <c r="J499" i="1"/>
  <c r="K499" i="1" s="1"/>
  <c r="I500" i="1"/>
  <c r="E499" i="1" l="1"/>
  <c r="P476" i="1"/>
  <c r="Z476" i="1" s="1"/>
  <c r="B476" i="1" s="1"/>
  <c r="W499" i="1"/>
  <c r="Y499" i="1" s="1"/>
  <c r="G497" i="1"/>
  <c r="N494" i="1"/>
  <c r="O493" i="1"/>
  <c r="F499" i="1"/>
  <c r="D498" i="1"/>
  <c r="G498" i="1" s="1"/>
  <c r="I501" i="1"/>
  <c r="J500" i="1"/>
  <c r="K500" i="1" s="1"/>
  <c r="W500" i="1" l="1"/>
  <c r="Y500" i="1" s="1"/>
  <c r="E500" i="1"/>
  <c r="P477" i="1"/>
  <c r="Z477" i="1" s="1"/>
  <c r="B477" i="1" s="1"/>
  <c r="O494" i="1"/>
  <c r="N495" i="1"/>
  <c r="L498" i="1"/>
  <c r="M499" i="1" s="1"/>
  <c r="M500" i="1" s="1"/>
  <c r="D499" i="1"/>
  <c r="L499" i="1" s="1"/>
  <c r="AA496" i="1"/>
  <c r="F500" i="1"/>
  <c r="I502" i="1"/>
  <c r="J501" i="1"/>
  <c r="K501" i="1" s="1"/>
  <c r="E501" i="1" l="1"/>
  <c r="W501" i="1"/>
  <c r="Y501" i="1" s="1"/>
  <c r="P478" i="1"/>
  <c r="Z478" i="1" s="1"/>
  <c r="B478" i="1" s="1"/>
  <c r="N496" i="1"/>
  <c r="O495" i="1"/>
  <c r="G499" i="1"/>
  <c r="F501" i="1"/>
  <c r="D500" i="1"/>
  <c r="L500" i="1" s="1"/>
  <c r="M501" i="1" s="1"/>
  <c r="M502" i="1" s="1"/>
  <c r="I503" i="1"/>
  <c r="J502" i="1"/>
  <c r="K502" i="1" s="1"/>
  <c r="W502" i="1" s="1"/>
  <c r="M503" i="1" l="1"/>
  <c r="E502" i="1"/>
  <c r="P479" i="1"/>
  <c r="Z479" i="1" s="1"/>
  <c r="B479" i="1" s="1"/>
  <c r="O496" i="1"/>
  <c r="N497" i="1"/>
  <c r="D501" i="1"/>
  <c r="L501" i="1" s="1"/>
  <c r="G500" i="1"/>
  <c r="F502" i="1"/>
  <c r="Y502" i="1"/>
  <c r="I504" i="1"/>
  <c r="J503" i="1"/>
  <c r="K503" i="1" s="1"/>
  <c r="AA742" i="1"/>
  <c r="M504" i="1" l="1"/>
  <c r="E503" i="1"/>
  <c r="W503" i="1"/>
  <c r="Y503" i="1" s="1"/>
  <c r="P480" i="1"/>
  <c r="Z480" i="1" s="1"/>
  <c r="B480" i="1" s="1"/>
  <c r="N498" i="1"/>
  <c r="O497" i="1"/>
  <c r="G501" i="1"/>
  <c r="F503" i="1"/>
  <c r="D502" i="1"/>
  <c r="L502" i="1" s="1"/>
  <c r="J504" i="1"/>
  <c r="K504" i="1" s="1"/>
  <c r="I505" i="1"/>
  <c r="W504" i="1" l="1"/>
  <c r="Y504" i="1" s="1"/>
  <c r="M505" i="1"/>
  <c r="E504" i="1"/>
  <c r="P481" i="1"/>
  <c r="Z481" i="1" s="1"/>
  <c r="B481" i="1" s="1"/>
  <c r="N499" i="1"/>
  <c r="O498" i="1"/>
  <c r="D503" i="1"/>
  <c r="G503" i="1" s="1"/>
  <c r="G502" i="1"/>
  <c r="F504" i="1"/>
  <c r="J505" i="1"/>
  <c r="K505" i="1" s="1"/>
  <c r="W505" i="1" s="1"/>
  <c r="I506" i="1"/>
  <c r="S678" i="1"/>
  <c r="M506" i="1" l="1"/>
  <c r="E505" i="1"/>
  <c r="P482" i="1"/>
  <c r="Z482" i="1" s="1"/>
  <c r="B482" i="1" s="1"/>
  <c r="S498" i="1"/>
  <c r="N500" i="1"/>
  <c r="O499" i="1"/>
  <c r="L503" i="1"/>
  <c r="D504" i="1"/>
  <c r="L504" i="1" s="1"/>
  <c r="AA501" i="1"/>
  <c r="F505" i="1"/>
  <c r="Y505" i="1"/>
  <c r="J506" i="1"/>
  <c r="K506" i="1" s="1"/>
  <c r="W506" i="1" s="1"/>
  <c r="I507" i="1"/>
  <c r="M507" i="1" l="1"/>
  <c r="E506" i="1"/>
  <c r="P483" i="1"/>
  <c r="Z483" i="1" s="1"/>
  <c r="B483" i="1" s="1"/>
  <c r="O500" i="1"/>
  <c r="N501" i="1"/>
  <c r="G504" i="1"/>
  <c r="D505" i="1"/>
  <c r="L505" i="1" s="1"/>
  <c r="F506" i="1"/>
  <c r="I508" i="1"/>
  <c r="M508" i="1" s="1"/>
  <c r="J507" i="1"/>
  <c r="K507" i="1" s="1"/>
  <c r="W507" i="1" s="1"/>
  <c r="AA503" i="1"/>
  <c r="Y506" i="1"/>
  <c r="E507" i="1" l="1"/>
  <c r="P484" i="1"/>
  <c r="Z484" i="1" s="1"/>
  <c r="B484" i="1" s="1"/>
  <c r="O501" i="1"/>
  <c r="N502" i="1"/>
  <c r="G505" i="1"/>
  <c r="D506" i="1"/>
  <c r="L506" i="1" s="1"/>
  <c r="F507" i="1"/>
  <c r="Y507" i="1"/>
  <c r="J508" i="1"/>
  <c r="K508" i="1" s="1"/>
  <c r="W508" i="1" s="1"/>
  <c r="I509" i="1"/>
  <c r="M509" i="1" s="1"/>
  <c r="E508" i="1" l="1"/>
  <c r="P485" i="1"/>
  <c r="Z485" i="1" s="1"/>
  <c r="B485" i="1" s="1"/>
  <c r="N503" i="1"/>
  <c r="O502" i="1"/>
  <c r="G506" i="1"/>
  <c r="F508" i="1"/>
  <c r="D507" i="1"/>
  <c r="L507" i="1" s="1"/>
  <c r="J509" i="1"/>
  <c r="K509" i="1" s="1"/>
  <c r="W509" i="1" s="1"/>
  <c r="I510" i="1"/>
  <c r="M510" i="1" s="1"/>
  <c r="Y508" i="1"/>
  <c r="E509" i="1" l="1"/>
  <c r="P486" i="1"/>
  <c r="Z486" i="1" s="1"/>
  <c r="B486" i="1" s="1"/>
  <c r="O503" i="1"/>
  <c r="N504" i="1"/>
  <c r="D508" i="1"/>
  <c r="L508" i="1" s="1"/>
  <c r="F509" i="1"/>
  <c r="Y509" i="1"/>
  <c r="J510" i="1"/>
  <c r="K510" i="1" s="1"/>
  <c r="W510" i="1" s="1"/>
  <c r="I511" i="1"/>
  <c r="M511" i="1" s="1"/>
  <c r="G507" i="1"/>
  <c r="S683" i="1"/>
  <c r="E510" i="1" l="1"/>
  <c r="P487" i="1"/>
  <c r="Z487" i="1" s="1"/>
  <c r="B487" i="1" s="1"/>
  <c r="G508" i="1"/>
  <c r="N505" i="1"/>
  <c r="O504" i="1"/>
  <c r="F510" i="1"/>
  <c r="D509" i="1"/>
  <c r="G509" i="1" s="1"/>
  <c r="I512" i="1"/>
  <c r="M512" i="1" s="1"/>
  <c r="J511" i="1"/>
  <c r="K511" i="1" s="1"/>
  <c r="W511" i="1" s="1"/>
  <c r="Y510" i="1"/>
  <c r="AA683" i="1"/>
  <c r="E511" i="1" l="1"/>
  <c r="P488" i="1"/>
  <c r="Z488" i="1" s="1"/>
  <c r="B488" i="1" s="1"/>
  <c r="N506" i="1"/>
  <c r="O505" i="1"/>
  <c r="L509" i="1"/>
  <c r="D510" i="1"/>
  <c r="L510" i="1" s="1"/>
  <c r="F511" i="1"/>
  <c r="Y511" i="1"/>
  <c r="I513" i="1"/>
  <c r="M513" i="1" s="1"/>
  <c r="J512" i="1"/>
  <c r="K512" i="1" s="1"/>
  <c r="W512" i="1" s="1"/>
  <c r="E512" i="1" l="1"/>
  <c r="P489" i="1"/>
  <c r="Z489" i="1" s="1"/>
  <c r="B489" i="1" s="1"/>
  <c r="N507" i="1"/>
  <c r="O506" i="1"/>
  <c r="F512" i="1"/>
  <c r="D511" i="1"/>
  <c r="L511" i="1" s="1"/>
  <c r="G510" i="1"/>
  <c r="I514" i="1"/>
  <c r="M514" i="1" s="1"/>
  <c r="J513" i="1"/>
  <c r="K513" i="1" s="1"/>
  <c r="W513" i="1" s="1"/>
  <c r="Y512" i="1"/>
  <c r="E513" i="1" l="1"/>
  <c r="P490" i="1"/>
  <c r="Z490" i="1" s="1"/>
  <c r="B490" i="1" s="1"/>
  <c r="N508" i="1"/>
  <c r="O507" i="1"/>
  <c r="D512" i="1"/>
  <c r="G512" i="1" s="1"/>
  <c r="G511" i="1"/>
  <c r="F513" i="1"/>
  <c r="Y513" i="1"/>
  <c r="J514" i="1"/>
  <c r="K514" i="1" s="1"/>
  <c r="W514" i="1" s="1"/>
  <c r="I515" i="1"/>
  <c r="M515" i="1" s="1"/>
  <c r="E514" i="1" l="1"/>
  <c r="P491" i="1"/>
  <c r="Z491" i="1" s="1"/>
  <c r="B491" i="1" s="1"/>
  <c r="N509" i="1"/>
  <c r="O508" i="1"/>
  <c r="L512" i="1"/>
  <c r="F514" i="1"/>
  <c r="D513" i="1"/>
  <c r="I516" i="1"/>
  <c r="M516" i="1" s="1"/>
  <c r="J515" i="1"/>
  <c r="K515" i="1" s="1"/>
  <c r="W515" i="1" s="1"/>
  <c r="Y514" i="1"/>
  <c r="E515" i="1" l="1"/>
  <c r="P492" i="1"/>
  <c r="N510" i="1"/>
  <c r="O509" i="1"/>
  <c r="D514" i="1"/>
  <c r="L514" i="1" s="1"/>
  <c r="L513" i="1"/>
  <c r="G513" i="1"/>
  <c r="F515" i="1"/>
  <c r="Y515" i="1"/>
  <c r="I517" i="1"/>
  <c r="M517" i="1" s="1"/>
  <c r="J516" i="1"/>
  <c r="K516" i="1" s="1"/>
  <c r="W516" i="1" s="1"/>
  <c r="E516" i="1" l="1"/>
  <c r="Z492" i="1"/>
  <c r="B492" i="1" s="1"/>
  <c r="P493" i="1"/>
  <c r="Z493" i="1" s="1"/>
  <c r="B493" i="1" s="1"/>
  <c r="N511" i="1"/>
  <c r="O510" i="1"/>
  <c r="F516" i="1"/>
  <c r="D515" i="1"/>
  <c r="G514" i="1"/>
  <c r="J517" i="1"/>
  <c r="K517" i="1" s="1"/>
  <c r="W517" i="1" s="1"/>
  <c r="I518" i="1"/>
  <c r="M518" i="1" s="1"/>
  <c r="Y516" i="1"/>
  <c r="E517" i="1" l="1"/>
  <c r="P494" i="1"/>
  <c r="N512" i="1"/>
  <c r="O511" i="1"/>
  <c r="D516" i="1"/>
  <c r="L516" i="1" s="1"/>
  <c r="L515" i="1"/>
  <c r="F517" i="1"/>
  <c r="G515" i="1"/>
  <c r="I519" i="1"/>
  <c r="M519" i="1" s="1"/>
  <c r="J518" i="1"/>
  <c r="K518" i="1" s="1"/>
  <c r="W518" i="1" s="1"/>
  <c r="Y517" i="1"/>
  <c r="E518" i="1" l="1"/>
  <c r="Z494" i="1"/>
  <c r="B494" i="1" s="1"/>
  <c r="P495" i="1"/>
  <c r="Z495" i="1" s="1"/>
  <c r="B495" i="1" s="1"/>
  <c r="N513" i="1"/>
  <c r="O512" i="1"/>
  <c r="G516" i="1"/>
  <c r="F518" i="1"/>
  <c r="D517" i="1"/>
  <c r="J519" i="1"/>
  <c r="K519" i="1" s="1"/>
  <c r="W519" i="1" s="1"/>
  <c r="I520" i="1"/>
  <c r="M520" i="1" s="1"/>
  <c r="Y518" i="1"/>
  <c r="E519" i="1" l="1"/>
  <c r="P496" i="1"/>
  <c r="Z496" i="1" s="1"/>
  <c r="B496" i="1" s="1"/>
  <c r="N514" i="1"/>
  <c r="O513" i="1"/>
  <c r="D518" i="1"/>
  <c r="L518" i="1" s="1"/>
  <c r="L517" i="1"/>
  <c r="F519" i="1"/>
  <c r="Y519" i="1"/>
  <c r="I521" i="1"/>
  <c r="M521" i="1" s="1"/>
  <c r="J520" i="1"/>
  <c r="K520" i="1" s="1"/>
  <c r="W520" i="1" s="1"/>
  <c r="G517" i="1"/>
  <c r="E520" i="1" l="1"/>
  <c r="P497" i="1"/>
  <c r="S497" i="1" s="1"/>
  <c r="N515" i="1"/>
  <c r="O514" i="1"/>
  <c r="G518" i="1"/>
  <c r="F520" i="1"/>
  <c r="D519" i="1"/>
  <c r="I522" i="1"/>
  <c r="M522" i="1" s="1"/>
  <c r="J521" i="1"/>
  <c r="K521" i="1" s="1"/>
  <c r="W521" i="1" s="1"/>
  <c r="Y520" i="1"/>
  <c r="E521" i="1" l="1"/>
  <c r="Z497" i="1"/>
  <c r="U497" i="1"/>
  <c r="P498" i="1"/>
  <c r="U498" i="1" s="1"/>
  <c r="D520" i="1"/>
  <c r="L520" i="1" s="1"/>
  <c r="N516" i="1"/>
  <c r="O515" i="1"/>
  <c r="L519" i="1"/>
  <c r="F521" i="1"/>
  <c r="G519" i="1"/>
  <c r="I523" i="1"/>
  <c r="M523" i="1" s="1"/>
  <c r="J522" i="1"/>
  <c r="K522" i="1" s="1"/>
  <c r="W522" i="1" s="1"/>
  <c r="Y521" i="1"/>
  <c r="S928" i="1"/>
  <c r="E522" i="1" l="1"/>
  <c r="B497" i="1"/>
  <c r="AA497" i="1"/>
  <c r="P499" i="1"/>
  <c r="Z499" i="1" s="1"/>
  <c r="B499" i="1" s="1"/>
  <c r="Z498" i="1"/>
  <c r="G520" i="1"/>
  <c r="N517" i="1"/>
  <c r="O516" i="1"/>
  <c r="F522" i="1"/>
  <c r="D521" i="1"/>
  <c r="Y522" i="1"/>
  <c r="J523" i="1"/>
  <c r="K523" i="1" s="1"/>
  <c r="W523" i="1" s="1"/>
  <c r="I524" i="1"/>
  <c r="M524" i="1" s="1"/>
  <c r="AA928" i="1"/>
  <c r="E523" i="1" l="1"/>
  <c r="B498" i="1"/>
  <c r="AA498" i="1"/>
  <c r="P500" i="1"/>
  <c r="N518" i="1"/>
  <c r="O517" i="1"/>
  <c r="D522" i="1"/>
  <c r="L522" i="1" s="1"/>
  <c r="L521" i="1"/>
  <c r="F523" i="1"/>
  <c r="G521" i="1"/>
  <c r="Y523" i="1"/>
  <c r="I525" i="1"/>
  <c r="M525" i="1" s="1"/>
  <c r="J524" i="1"/>
  <c r="K524" i="1" s="1"/>
  <c r="W524" i="1" s="1"/>
  <c r="E524" i="1" l="1"/>
  <c r="Z500" i="1"/>
  <c r="AA500" i="1" s="1"/>
  <c r="U500" i="1"/>
  <c r="N519" i="1"/>
  <c r="O518" i="1"/>
  <c r="D523" i="1"/>
  <c r="L523" i="1" s="1"/>
  <c r="F524" i="1"/>
  <c r="G522" i="1"/>
  <c r="J525" i="1"/>
  <c r="K525" i="1" s="1"/>
  <c r="W525" i="1" s="1"/>
  <c r="I526" i="1"/>
  <c r="M526" i="1" s="1"/>
  <c r="Y524" i="1"/>
  <c r="E525" i="1" l="1"/>
  <c r="B500" i="1"/>
  <c r="P501" i="1"/>
  <c r="Z501" i="1" s="1"/>
  <c r="B501" i="1" s="1"/>
  <c r="N520" i="1"/>
  <c r="O519" i="1"/>
  <c r="F525" i="1"/>
  <c r="D524" i="1"/>
  <c r="L524" i="1" s="1"/>
  <c r="G523" i="1"/>
  <c r="I527" i="1"/>
  <c r="M527" i="1" s="1"/>
  <c r="J526" i="1"/>
  <c r="K526" i="1" s="1"/>
  <c r="W526" i="1" s="1"/>
  <c r="Y525" i="1"/>
  <c r="E526" i="1" l="1"/>
  <c r="P502" i="1"/>
  <c r="N521" i="1"/>
  <c r="O520" i="1"/>
  <c r="D525" i="1"/>
  <c r="L525" i="1" s="1"/>
  <c r="F526" i="1"/>
  <c r="G524" i="1"/>
  <c r="Y526" i="1"/>
  <c r="J527" i="1"/>
  <c r="K527" i="1" s="1"/>
  <c r="W527" i="1" s="1"/>
  <c r="I528" i="1"/>
  <c r="M528" i="1" s="1"/>
  <c r="E527" i="1" l="1"/>
  <c r="Z502" i="1"/>
  <c r="B502" i="1" s="1"/>
  <c r="P503" i="1"/>
  <c r="Z503" i="1" s="1"/>
  <c r="B503" i="1" s="1"/>
  <c r="N522" i="1"/>
  <c r="O521" i="1"/>
  <c r="S524" i="1"/>
  <c r="F527" i="1"/>
  <c r="D526" i="1"/>
  <c r="L526" i="1" s="1"/>
  <c r="J528" i="1"/>
  <c r="K528" i="1" s="1"/>
  <c r="W528" i="1" s="1"/>
  <c r="I529" i="1"/>
  <c r="M529" i="1" s="1"/>
  <c r="G525" i="1"/>
  <c r="Y527" i="1"/>
  <c r="E528" i="1" l="1"/>
  <c r="P504" i="1"/>
  <c r="Z504" i="1" s="1"/>
  <c r="B504" i="1" s="1"/>
  <c r="N523" i="1"/>
  <c r="O522" i="1"/>
  <c r="AA524" i="1"/>
  <c r="D527" i="1"/>
  <c r="L527" i="1" s="1"/>
  <c r="F528" i="1"/>
  <c r="G526" i="1"/>
  <c r="I530" i="1"/>
  <c r="J529" i="1"/>
  <c r="K529" i="1" s="1"/>
  <c r="W529" i="1" s="1"/>
  <c r="Y528" i="1"/>
  <c r="E529" i="1" l="1"/>
  <c r="P505" i="1"/>
  <c r="Z505" i="1" s="1"/>
  <c r="B505" i="1" s="1"/>
  <c r="N524" i="1"/>
  <c r="O523" i="1"/>
  <c r="F529" i="1"/>
  <c r="D528" i="1"/>
  <c r="L528" i="1" s="1"/>
  <c r="G527" i="1"/>
  <c r="Y529" i="1"/>
  <c r="I531" i="1"/>
  <c r="J530" i="1"/>
  <c r="K530" i="1" s="1"/>
  <c r="E530" i="1" s="1"/>
  <c r="P506" i="1" l="1"/>
  <c r="Z506" i="1" s="1"/>
  <c r="B506" i="1" s="1"/>
  <c r="W530" i="1"/>
  <c r="Y530" i="1" s="1"/>
  <c r="N525" i="1"/>
  <c r="O524" i="1"/>
  <c r="AA526" i="1"/>
  <c r="D529" i="1"/>
  <c r="G529" i="1" s="1"/>
  <c r="F530" i="1"/>
  <c r="G528" i="1"/>
  <c r="J531" i="1"/>
  <c r="K531" i="1" s="1"/>
  <c r="E531" i="1" s="1"/>
  <c r="I532" i="1"/>
  <c r="W531" i="1" l="1"/>
  <c r="Y531" i="1" s="1"/>
  <c r="P507" i="1"/>
  <c r="N526" i="1"/>
  <c r="O525" i="1"/>
  <c r="L529" i="1"/>
  <c r="M530" i="1" s="1"/>
  <c r="S528" i="1"/>
  <c r="F531" i="1"/>
  <c r="D530" i="1"/>
  <c r="L530" i="1" s="1"/>
  <c r="J532" i="1"/>
  <c r="K532" i="1" s="1"/>
  <c r="E532" i="1" s="1"/>
  <c r="I533" i="1"/>
  <c r="M531" i="1" l="1"/>
  <c r="M532" i="1" s="1"/>
  <c r="M533" i="1" s="1"/>
  <c r="W532" i="1"/>
  <c r="Y532" i="1" s="1"/>
  <c r="Z507" i="1"/>
  <c r="B507" i="1" s="1"/>
  <c r="P508" i="1"/>
  <c r="Z508" i="1" s="1"/>
  <c r="B508" i="1" s="1"/>
  <c r="O526" i="1"/>
  <c r="N527" i="1"/>
  <c r="D531" i="1"/>
  <c r="F532" i="1"/>
  <c r="G530" i="1"/>
  <c r="I534" i="1"/>
  <c r="J533" i="1"/>
  <c r="K533" i="1" s="1"/>
  <c r="E533" i="1" s="1"/>
  <c r="M534" i="1" l="1"/>
  <c r="P509" i="1"/>
  <c r="W533" i="1"/>
  <c r="Y533" i="1" s="1"/>
  <c r="N528" i="1"/>
  <c r="O527" i="1"/>
  <c r="L531" i="1"/>
  <c r="G531" i="1"/>
  <c r="D532" i="1"/>
  <c r="F533" i="1"/>
  <c r="I535" i="1"/>
  <c r="J534" i="1"/>
  <c r="K534" i="1" s="1"/>
  <c r="W534" i="1" s="1"/>
  <c r="S707" i="1"/>
  <c r="M535" i="1" l="1"/>
  <c r="E534" i="1"/>
  <c r="Z509" i="1"/>
  <c r="B509" i="1" s="1"/>
  <c r="P510" i="1"/>
  <c r="Z510" i="1" s="1"/>
  <c r="B510" i="1" s="1"/>
  <c r="O528" i="1"/>
  <c r="N529" i="1"/>
  <c r="L532" i="1"/>
  <c r="D533" i="1"/>
  <c r="G533" i="1" s="1"/>
  <c r="F534" i="1"/>
  <c r="G532" i="1"/>
  <c r="Y534" i="1"/>
  <c r="J535" i="1"/>
  <c r="K535" i="1" s="1"/>
  <c r="W535" i="1" s="1"/>
  <c r="I536" i="1"/>
  <c r="M536" i="1" l="1"/>
  <c r="E535" i="1"/>
  <c r="P511" i="1"/>
  <c r="Z511" i="1" s="1"/>
  <c r="B511" i="1" s="1"/>
  <c r="N530" i="1"/>
  <c r="O529" i="1"/>
  <c r="AA528" i="1"/>
  <c r="L533" i="1"/>
  <c r="D534" i="1"/>
  <c r="L534" i="1" s="1"/>
  <c r="F535" i="1"/>
  <c r="J536" i="1"/>
  <c r="K536" i="1" s="1"/>
  <c r="W536" i="1" s="1"/>
  <c r="I537" i="1"/>
  <c r="Y535" i="1"/>
  <c r="M537" i="1" l="1"/>
  <c r="E536" i="1"/>
  <c r="P512" i="1"/>
  <c r="N531" i="1"/>
  <c r="O530" i="1"/>
  <c r="D535" i="1"/>
  <c r="L535" i="1" s="1"/>
  <c r="S533" i="1"/>
  <c r="F536" i="1"/>
  <c r="Y536" i="1"/>
  <c r="G534" i="1"/>
  <c r="J537" i="1"/>
  <c r="K537" i="1" s="1"/>
  <c r="I538" i="1"/>
  <c r="M538" i="1" l="1"/>
  <c r="E537" i="1"/>
  <c r="W537" i="1"/>
  <c r="Y537" i="1" s="1"/>
  <c r="Z512" i="1"/>
  <c r="B512" i="1" s="1"/>
  <c r="P513" i="1"/>
  <c r="Z513" i="1" s="1"/>
  <c r="B513" i="1" s="1"/>
  <c r="N532" i="1"/>
  <c r="O531" i="1"/>
  <c r="G535" i="1"/>
  <c r="AA533" i="1"/>
  <c r="F537" i="1"/>
  <c r="D536" i="1"/>
  <c r="J538" i="1"/>
  <c r="K538" i="1" s="1"/>
  <c r="W538" i="1" s="1"/>
  <c r="I539" i="1"/>
  <c r="M539" i="1" l="1"/>
  <c r="E538" i="1"/>
  <c r="P514" i="1"/>
  <c r="N533" i="1"/>
  <c r="O532" i="1"/>
  <c r="D537" i="1"/>
  <c r="L537" i="1" s="1"/>
  <c r="L536" i="1"/>
  <c r="F538" i="1"/>
  <c r="G536" i="1"/>
  <c r="J539" i="1"/>
  <c r="K539" i="1" s="1"/>
  <c r="W539" i="1" s="1"/>
  <c r="I540" i="1"/>
  <c r="Y538" i="1"/>
  <c r="M540" i="1" l="1"/>
  <c r="E539" i="1"/>
  <c r="Z514" i="1"/>
  <c r="B514" i="1" s="1"/>
  <c r="P515" i="1"/>
  <c r="Z515" i="1" s="1"/>
  <c r="B515" i="1" s="1"/>
  <c r="AA531" i="1"/>
  <c r="O533" i="1"/>
  <c r="N534" i="1"/>
  <c r="F539" i="1"/>
  <c r="D538" i="1"/>
  <c r="G537" i="1"/>
  <c r="J540" i="1"/>
  <c r="K540" i="1" s="1"/>
  <c r="W540" i="1" s="1"/>
  <c r="I541" i="1"/>
  <c r="Y539" i="1"/>
  <c r="S535" i="1"/>
  <c r="M541" i="1" l="1"/>
  <c r="E540" i="1"/>
  <c r="P516" i="1"/>
  <c r="N535" i="1"/>
  <c r="O534" i="1"/>
  <c r="D539" i="1"/>
  <c r="L539" i="1" s="1"/>
  <c r="L538" i="1"/>
  <c r="F540" i="1"/>
  <c r="G538" i="1"/>
  <c r="AA535" i="1"/>
  <c r="I542" i="1"/>
  <c r="J541" i="1"/>
  <c r="K541" i="1" s="1"/>
  <c r="W541" i="1" s="1"/>
  <c r="Y540" i="1"/>
  <c r="M542" i="1" l="1"/>
  <c r="E541" i="1"/>
  <c r="Z516" i="1"/>
  <c r="B516" i="1" s="1"/>
  <c r="P517" i="1"/>
  <c r="Z517" i="1" s="1"/>
  <c r="B517" i="1" s="1"/>
  <c r="O535" i="1"/>
  <c r="N536" i="1"/>
  <c r="F541" i="1"/>
  <c r="D540" i="1"/>
  <c r="G539" i="1"/>
  <c r="J542" i="1"/>
  <c r="K542" i="1" s="1"/>
  <c r="W542" i="1" s="1"/>
  <c r="I543" i="1"/>
  <c r="Y541" i="1"/>
  <c r="M543" i="1" l="1"/>
  <c r="E542" i="1"/>
  <c r="P518" i="1"/>
  <c r="Z518" i="1" s="1"/>
  <c r="B518" i="1" s="1"/>
  <c r="N537" i="1"/>
  <c r="O536" i="1"/>
  <c r="D541" i="1"/>
  <c r="L541" i="1" s="1"/>
  <c r="L540" i="1"/>
  <c r="F542" i="1"/>
  <c r="G540" i="1"/>
  <c r="I544" i="1"/>
  <c r="J543" i="1"/>
  <c r="K543" i="1" s="1"/>
  <c r="Y542" i="1"/>
  <c r="M544" i="1" l="1"/>
  <c r="E543" i="1"/>
  <c r="W543" i="1"/>
  <c r="Y543" i="1" s="1"/>
  <c r="P519" i="1"/>
  <c r="N538" i="1"/>
  <c r="O537" i="1"/>
  <c r="F543" i="1"/>
  <c r="D542" i="1"/>
  <c r="G541" i="1"/>
  <c r="J544" i="1"/>
  <c r="K544" i="1" s="1"/>
  <c r="I545" i="1"/>
  <c r="M545" i="1" l="1"/>
  <c r="W544" i="1"/>
  <c r="Y544" i="1" s="1"/>
  <c r="E544" i="1"/>
  <c r="Z519" i="1"/>
  <c r="B519" i="1" s="1"/>
  <c r="P520" i="1"/>
  <c r="Z520" i="1" s="1"/>
  <c r="B520" i="1" s="1"/>
  <c r="N539" i="1"/>
  <c r="O538" i="1"/>
  <c r="D543" i="1"/>
  <c r="L543" i="1" s="1"/>
  <c r="L542" i="1"/>
  <c r="G542" i="1"/>
  <c r="F544" i="1"/>
  <c r="I546" i="1"/>
  <c r="J545" i="1"/>
  <c r="K545" i="1" s="1"/>
  <c r="W545" i="1" s="1"/>
  <c r="M546" i="1" l="1"/>
  <c r="E545" i="1"/>
  <c r="P521" i="1"/>
  <c r="N540" i="1"/>
  <c r="O539" i="1"/>
  <c r="F545" i="1"/>
  <c r="D544" i="1"/>
  <c r="G543" i="1"/>
  <c r="Y545" i="1"/>
  <c r="J546" i="1"/>
  <c r="K546" i="1" s="1"/>
  <c r="W546" i="1" s="1"/>
  <c r="I547" i="1"/>
  <c r="M547" i="1" s="1"/>
  <c r="E546" i="1" l="1"/>
  <c r="Z521" i="1"/>
  <c r="B521" i="1" s="1"/>
  <c r="P522" i="1"/>
  <c r="Z522" i="1" s="1"/>
  <c r="B522" i="1" s="1"/>
  <c r="N541" i="1"/>
  <c r="O540" i="1"/>
  <c r="D545" i="1"/>
  <c r="L545" i="1" s="1"/>
  <c r="L544" i="1"/>
  <c r="G544" i="1"/>
  <c r="F546" i="1"/>
  <c r="J547" i="1"/>
  <c r="K547" i="1" s="1"/>
  <c r="W547" i="1" s="1"/>
  <c r="I548" i="1"/>
  <c r="M548" i="1" s="1"/>
  <c r="Y546" i="1"/>
  <c r="E547" i="1" l="1"/>
  <c r="P523" i="1"/>
  <c r="O541" i="1"/>
  <c r="N542" i="1"/>
  <c r="F547" i="1"/>
  <c r="D546" i="1"/>
  <c r="G545" i="1"/>
  <c r="I549" i="1"/>
  <c r="M549" i="1" s="1"/>
  <c r="J548" i="1"/>
  <c r="K548" i="1" s="1"/>
  <c r="W548" i="1" s="1"/>
  <c r="Y547" i="1"/>
  <c r="E548" i="1" l="1"/>
  <c r="Z523" i="1"/>
  <c r="B523" i="1" s="1"/>
  <c r="P524" i="1"/>
  <c r="Z524" i="1" s="1"/>
  <c r="B524" i="1" s="1"/>
  <c r="D547" i="1"/>
  <c r="L547" i="1" s="1"/>
  <c r="O542" i="1"/>
  <c r="N543" i="1"/>
  <c r="L546" i="1"/>
  <c r="F548" i="1"/>
  <c r="G546" i="1"/>
  <c r="Y548" i="1"/>
  <c r="J549" i="1"/>
  <c r="K549" i="1" s="1"/>
  <c r="W549" i="1" s="1"/>
  <c r="I550" i="1"/>
  <c r="M550" i="1" s="1"/>
  <c r="E549" i="1" l="1"/>
  <c r="P525" i="1"/>
  <c r="Z525" i="1" s="1"/>
  <c r="B525" i="1" s="1"/>
  <c r="N544" i="1"/>
  <c r="O543" i="1"/>
  <c r="F549" i="1"/>
  <c r="D548" i="1"/>
  <c r="G547" i="1"/>
  <c r="Y549" i="1"/>
  <c r="I551" i="1"/>
  <c r="M551" i="1" s="1"/>
  <c r="J550" i="1"/>
  <c r="K550" i="1" s="1"/>
  <c r="W550" i="1" s="1"/>
  <c r="E550" i="1" l="1"/>
  <c r="P526" i="1"/>
  <c r="O544" i="1"/>
  <c r="N545" i="1"/>
  <c r="D549" i="1"/>
  <c r="L549" i="1" s="1"/>
  <c r="L548" i="1"/>
  <c r="F550" i="1"/>
  <c r="G548" i="1"/>
  <c r="Y550" i="1"/>
  <c r="I552" i="1"/>
  <c r="M552" i="1" s="1"/>
  <c r="J551" i="1"/>
  <c r="K551" i="1" s="1"/>
  <c r="W551" i="1" s="1"/>
  <c r="E551" i="1" l="1"/>
  <c r="Z526" i="1"/>
  <c r="B526" i="1" s="1"/>
  <c r="P527" i="1"/>
  <c r="Z527" i="1" s="1"/>
  <c r="B527" i="1" s="1"/>
  <c r="O545" i="1"/>
  <c r="N546" i="1"/>
  <c r="F551" i="1"/>
  <c r="D550" i="1"/>
  <c r="G550" i="1" s="1"/>
  <c r="G549" i="1"/>
  <c r="Y551" i="1"/>
  <c r="J552" i="1"/>
  <c r="K552" i="1" s="1"/>
  <c r="W552" i="1" s="1"/>
  <c r="I553" i="1"/>
  <c r="M553" i="1" s="1"/>
  <c r="E552" i="1" l="1"/>
  <c r="P528" i="1"/>
  <c r="N547" i="1"/>
  <c r="O546" i="1"/>
  <c r="L550" i="1"/>
  <c r="D551" i="1"/>
  <c r="L551" i="1" s="1"/>
  <c r="F552" i="1"/>
  <c r="J553" i="1"/>
  <c r="K553" i="1" s="1"/>
  <c r="W553" i="1" s="1"/>
  <c r="I554" i="1"/>
  <c r="M554" i="1" s="1"/>
  <c r="Y552" i="1"/>
  <c r="E553" i="1" l="1"/>
  <c r="Z528" i="1"/>
  <c r="P529" i="1"/>
  <c r="S529" i="1" s="1"/>
  <c r="N548" i="1"/>
  <c r="O547" i="1"/>
  <c r="G551" i="1"/>
  <c r="F553" i="1"/>
  <c r="D552" i="1"/>
  <c r="L552" i="1" s="1"/>
  <c r="I555" i="1"/>
  <c r="M555" i="1" s="1"/>
  <c r="J554" i="1"/>
  <c r="K554" i="1" s="1"/>
  <c r="W554" i="1" s="1"/>
  <c r="Y553" i="1"/>
  <c r="AA959" i="1"/>
  <c r="E554" i="1" l="1"/>
  <c r="Z529" i="1"/>
  <c r="U529" i="1"/>
  <c r="P530" i="1"/>
  <c r="Z530" i="1" s="1"/>
  <c r="B528" i="1"/>
  <c r="N549" i="1"/>
  <c r="O548" i="1"/>
  <c r="D553" i="1"/>
  <c r="L553" i="1" s="1"/>
  <c r="G552" i="1"/>
  <c r="F554" i="1"/>
  <c r="Y554" i="1"/>
  <c r="J555" i="1"/>
  <c r="K555" i="1" s="1"/>
  <c r="W555" i="1" s="1"/>
  <c r="I556" i="1"/>
  <c r="M556" i="1" s="1"/>
  <c r="E555" i="1" l="1"/>
  <c r="B529" i="1"/>
  <c r="AA529" i="1"/>
  <c r="B530" i="1"/>
  <c r="AA530" i="1"/>
  <c r="U530" i="1"/>
  <c r="N550" i="1"/>
  <c r="O549" i="1"/>
  <c r="F555" i="1"/>
  <c r="D554" i="1"/>
  <c r="L554" i="1" s="1"/>
  <c r="G553" i="1"/>
  <c r="Y555" i="1"/>
  <c r="J556" i="1"/>
  <c r="K556" i="1" s="1"/>
  <c r="W556" i="1" s="1"/>
  <c r="I557" i="1"/>
  <c r="M557" i="1" s="1"/>
  <c r="E556" i="1" l="1"/>
  <c r="P531" i="1"/>
  <c r="N551" i="1"/>
  <c r="O550" i="1"/>
  <c r="D555" i="1"/>
  <c r="L555" i="1" s="1"/>
  <c r="G554" i="1"/>
  <c r="F556" i="1"/>
  <c r="I558" i="1"/>
  <c r="M558" i="1" s="1"/>
  <c r="J557" i="1"/>
  <c r="K557" i="1" s="1"/>
  <c r="W557" i="1" s="1"/>
  <c r="Y556" i="1"/>
  <c r="E557" i="1" l="1"/>
  <c r="S531" i="1"/>
  <c r="Z531" i="1"/>
  <c r="B531" i="1" s="1"/>
  <c r="P532" i="1"/>
  <c r="Z532" i="1" s="1"/>
  <c r="B532" i="1" s="1"/>
  <c r="G555" i="1"/>
  <c r="O551" i="1"/>
  <c r="N552" i="1"/>
  <c r="D556" i="1"/>
  <c r="L556" i="1" s="1"/>
  <c r="F557" i="1"/>
  <c r="Y557" i="1"/>
  <c r="J558" i="1"/>
  <c r="K558" i="1" s="1"/>
  <c r="W558" i="1" s="1"/>
  <c r="I559" i="1"/>
  <c r="M559" i="1" s="1"/>
  <c r="E558" i="1" l="1"/>
  <c r="P533" i="1"/>
  <c r="N553" i="1"/>
  <c r="O552" i="1"/>
  <c r="D557" i="1"/>
  <c r="L557" i="1" s="1"/>
  <c r="F558" i="1"/>
  <c r="G556" i="1"/>
  <c r="Y558" i="1"/>
  <c r="I560" i="1"/>
  <c r="J559" i="1"/>
  <c r="K559" i="1" s="1"/>
  <c r="W559" i="1" s="1"/>
  <c r="E559" i="1" l="1"/>
  <c r="Z533" i="1"/>
  <c r="B533" i="1" s="1"/>
  <c r="P534" i="1"/>
  <c r="Z534" i="1" s="1"/>
  <c r="B534" i="1" s="1"/>
  <c r="N554" i="1"/>
  <c r="O553" i="1"/>
  <c r="D558" i="1"/>
  <c r="L558" i="1" s="1"/>
  <c r="F559" i="1"/>
  <c r="G557" i="1"/>
  <c r="Y559" i="1"/>
  <c r="J560" i="1"/>
  <c r="K560" i="1" s="1"/>
  <c r="E560" i="1" s="1"/>
  <c r="I561" i="1"/>
  <c r="W560" i="1" l="1"/>
  <c r="Y560" i="1" s="1"/>
  <c r="P535" i="1"/>
  <c r="O554" i="1"/>
  <c r="N555" i="1"/>
  <c r="S555" i="1"/>
  <c r="D559" i="1"/>
  <c r="L559" i="1" s="1"/>
  <c r="M560" i="1" s="1"/>
  <c r="F560" i="1"/>
  <c r="G558" i="1"/>
  <c r="I562" i="1"/>
  <c r="J561" i="1"/>
  <c r="K561" i="1" s="1"/>
  <c r="E561" i="1" s="1"/>
  <c r="W561" i="1" l="1"/>
  <c r="Y561" i="1" s="1"/>
  <c r="Z535" i="1"/>
  <c r="B535" i="1" s="1"/>
  <c r="P536" i="1"/>
  <c r="Z536" i="1" s="1"/>
  <c r="B536" i="1" s="1"/>
  <c r="N556" i="1"/>
  <c r="O555" i="1"/>
  <c r="AA555" i="1"/>
  <c r="D560" i="1"/>
  <c r="L560" i="1" s="1"/>
  <c r="M561" i="1" s="1"/>
  <c r="M562" i="1" s="1"/>
  <c r="F561" i="1"/>
  <c r="G559" i="1"/>
  <c r="I563" i="1"/>
  <c r="J562" i="1"/>
  <c r="K562" i="1" s="1"/>
  <c r="E562" i="1" s="1"/>
  <c r="M563" i="1" l="1"/>
  <c r="P537" i="1"/>
  <c r="W562" i="1"/>
  <c r="Y562" i="1" s="1"/>
  <c r="G560" i="1"/>
  <c r="N557" i="1"/>
  <c r="O556" i="1"/>
  <c r="S557" i="1"/>
  <c r="D561" i="1"/>
  <c r="L561" i="1" s="1"/>
  <c r="F562" i="1"/>
  <c r="I564" i="1"/>
  <c r="J563" i="1"/>
  <c r="K563" i="1" s="1"/>
  <c r="E563" i="1" s="1"/>
  <c r="M564" i="1" l="1"/>
  <c r="Z537" i="1"/>
  <c r="B537" i="1" s="1"/>
  <c r="P538" i="1"/>
  <c r="Z538" i="1" s="1"/>
  <c r="B538" i="1" s="1"/>
  <c r="W563" i="1"/>
  <c r="Y563" i="1" s="1"/>
  <c r="N558" i="1"/>
  <c r="O557" i="1"/>
  <c r="AA558" i="1"/>
  <c r="AA557" i="1"/>
  <c r="D562" i="1"/>
  <c r="L562" i="1" s="1"/>
  <c r="F563" i="1"/>
  <c r="G561" i="1"/>
  <c r="J564" i="1"/>
  <c r="K564" i="1" s="1"/>
  <c r="W564" i="1" s="1"/>
  <c r="I565" i="1"/>
  <c r="E564" i="1" l="1"/>
  <c r="M565" i="1"/>
  <c r="P539" i="1"/>
  <c r="Z539" i="1" s="1"/>
  <c r="B539" i="1" s="1"/>
  <c r="N559" i="1"/>
  <c r="O558" i="1"/>
  <c r="G562" i="1"/>
  <c r="D563" i="1"/>
  <c r="L563" i="1" s="1"/>
  <c r="F564" i="1"/>
  <c r="J565" i="1"/>
  <c r="K565" i="1" s="1"/>
  <c r="W565" i="1" s="1"/>
  <c r="I566" i="1"/>
  <c r="Y564" i="1"/>
  <c r="E565" i="1" l="1"/>
  <c r="M566" i="1"/>
  <c r="P540" i="1"/>
  <c r="N560" i="1"/>
  <c r="O559" i="1"/>
  <c r="D564" i="1"/>
  <c r="L564" i="1" s="1"/>
  <c r="G563" i="1"/>
  <c r="F565" i="1"/>
  <c r="Y565" i="1"/>
  <c r="J566" i="1"/>
  <c r="K566" i="1" s="1"/>
  <c r="W566" i="1" s="1"/>
  <c r="I567" i="1"/>
  <c r="E566" i="1" l="1"/>
  <c r="M567" i="1"/>
  <c r="Z540" i="1"/>
  <c r="B540" i="1" s="1"/>
  <c r="P541" i="1"/>
  <c r="Z541" i="1" s="1"/>
  <c r="B541" i="1" s="1"/>
  <c r="N561" i="1"/>
  <c r="O560" i="1"/>
  <c r="G564" i="1"/>
  <c r="D565" i="1"/>
  <c r="L565" i="1" s="1"/>
  <c r="F566" i="1"/>
  <c r="Y566" i="1"/>
  <c r="J567" i="1"/>
  <c r="K567" i="1" s="1"/>
  <c r="W567" i="1" s="1"/>
  <c r="I568" i="1"/>
  <c r="E567" i="1" l="1"/>
  <c r="M568" i="1"/>
  <c r="P542" i="1"/>
  <c r="S560" i="1"/>
  <c r="N562" i="1"/>
  <c r="O561" i="1"/>
  <c r="G565" i="1"/>
  <c r="F567" i="1"/>
  <c r="AA562" i="1"/>
  <c r="D566" i="1"/>
  <c r="I569" i="1"/>
  <c r="J568" i="1"/>
  <c r="K568" i="1" s="1"/>
  <c r="W568" i="1" s="1"/>
  <c r="Y567" i="1"/>
  <c r="E568" i="1" l="1"/>
  <c r="M569" i="1"/>
  <c r="Z542" i="1"/>
  <c r="B542" i="1" s="1"/>
  <c r="P543" i="1"/>
  <c r="Z543" i="1" s="1"/>
  <c r="B543" i="1" s="1"/>
  <c r="S561" i="1"/>
  <c r="U561" i="1" s="1"/>
  <c r="O562" i="1"/>
  <c r="N563" i="1"/>
  <c r="D567" i="1"/>
  <c r="L567" i="1" s="1"/>
  <c r="L566" i="1"/>
  <c r="G566" i="1"/>
  <c r="F568" i="1"/>
  <c r="Y568" i="1"/>
  <c r="J569" i="1"/>
  <c r="K569" i="1" s="1"/>
  <c r="I570" i="1"/>
  <c r="E569" i="1" l="1"/>
  <c r="M570" i="1"/>
  <c r="W569" i="1"/>
  <c r="Y569" i="1" s="1"/>
  <c r="P544" i="1"/>
  <c r="N564" i="1"/>
  <c r="O563" i="1"/>
  <c r="F569" i="1"/>
  <c r="D568" i="1"/>
  <c r="L568" i="1" s="1"/>
  <c r="G567" i="1"/>
  <c r="I571" i="1"/>
  <c r="J570" i="1"/>
  <c r="K570" i="1" s="1"/>
  <c r="W570" i="1" s="1"/>
  <c r="AA564" i="1"/>
  <c r="E570" i="1" l="1"/>
  <c r="M571" i="1"/>
  <c r="Z544" i="1"/>
  <c r="B544" i="1" s="1"/>
  <c r="P545" i="1"/>
  <c r="Z545" i="1" s="1"/>
  <c r="B545" i="1" s="1"/>
  <c r="N565" i="1"/>
  <c r="O564" i="1"/>
  <c r="D569" i="1"/>
  <c r="L569" i="1" s="1"/>
  <c r="G568" i="1"/>
  <c r="F570" i="1"/>
  <c r="Y570" i="1"/>
  <c r="J571" i="1"/>
  <c r="K571" i="1" s="1"/>
  <c r="I572" i="1"/>
  <c r="W571" i="1" l="1"/>
  <c r="Y571" i="1" s="1"/>
  <c r="E571" i="1"/>
  <c r="M572" i="1"/>
  <c r="P546" i="1"/>
  <c r="Z546" i="1" s="1"/>
  <c r="B546" i="1" s="1"/>
  <c r="O565" i="1"/>
  <c r="N566" i="1"/>
  <c r="F571" i="1"/>
  <c r="D570" i="1"/>
  <c r="G569" i="1"/>
  <c r="J572" i="1"/>
  <c r="K572" i="1" s="1"/>
  <c r="W572" i="1" s="1"/>
  <c r="I573" i="1"/>
  <c r="E572" i="1" l="1"/>
  <c r="M573" i="1"/>
  <c r="P547" i="1"/>
  <c r="N567" i="1"/>
  <c r="O566" i="1"/>
  <c r="D571" i="1"/>
  <c r="L571" i="1" s="1"/>
  <c r="L570" i="1"/>
  <c r="F572" i="1"/>
  <c r="G570" i="1"/>
  <c r="J573" i="1"/>
  <c r="K573" i="1" s="1"/>
  <c r="W573" i="1" s="1"/>
  <c r="I574" i="1"/>
  <c r="Y572" i="1"/>
  <c r="E573" i="1" l="1"/>
  <c r="M574" i="1"/>
  <c r="Z547" i="1"/>
  <c r="B547" i="1" s="1"/>
  <c r="P548" i="1"/>
  <c r="Z548" i="1" s="1"/>
  <c r="B548" i="1" s="1"/>
  <c r="G571" i="1"/>
  <c r="N568" i="1"/>
  <c r="O567" i="1"/>
  <c r="F573" i="1"/>
  <c r="D572" i="1"/>
  <c r="L572" i="1" s="1"/>
  <c r="J574" i="1"/>
  <c r="K574" i="1" s="1"/>
  <c r="W574" i="1" s="1"/>
  <c r="I575" i="1"/>
  <c r="Y573" i="1"/>
  <c r="E574" i="1" l="1"/>
  <c r="M575" i="1"/>
  <c r="P549" i="1"/>
  <c r="Z549" i="1" s="1"/>
  <c r="B549" i="1" s="1"/>
  <c r="N569" i="1"/>
  <c r="O568" i="1"/>
  <c r="D573" i="1"/>
  <c r="L573" i="1" s="1"/>
  <c r="F574" i="1"/>
  <c r="I576" i="1"/>
  <c r="J575" i="1"/>
  <c r="K575" i="1" s="1"/>
  <c r="Y574" i="1"/>
  <c r="G572" i="1"/>
  <c r="E575" i="1" l="1"/>
  <c r="M576" i="1"/>
  <c r="W575" i="1"/>
  <c r="Y575" i="1" s="1"/>
  <c r="P550" i="1"/>
  <c r="Z550" i="1" s="1"/>
  <c r="B550" i="1" s="1"/>
  <c r="N570" i="1"/>
  <c r="O569" i="1"/>
  <c r="F575" i="1"/>
  <c r="D574" i="1"/>
  <c r="I577" i="1"/>
  <c r="J576" i="1"/>
  <c r="K576" i="1" s="1"/>
  <c r="G573" i="1"/>
  <c r="W576" i="1" l="1"/>
  <c r="Y576" i="1" s="1"/>
  <c r="E576" i="1"/>
  <c r="D575" i="1"/>
  <c r="G575" i="1" s="1"/>
  <c r="M577" i="1"/>
  <c r="P551" i="1"/>
  <c r="Z551" i="1" s="1"/>
  <c r="B551" i="1" s="1"/>
  <c r="N571" i="1"/>
  <c r="O570" i="1"/>
  <c r="L574" i="1"/>
  <c r="F576" i="1"/>
  <c r="G574" i="1"/>
  <c r="J577" i="1"/>
  <c r="K577" i="1" s="1"/>
  <c r="I578" i="1"/>
  <c r="W577" i="1" l="1"/>
  <c r="Y577" i="1" s="1"/>
  <c r="L575" i="1"/>
  <c r="E577" i="1"/>
  <c r="M578" i="1"/>
  <c r="P552" i="1"/>
  <c r="Z552" i="1" s="1"/>
  <c r="B552" i="1" s="1"/>
  <c r="O571" i="1"/>
  <c r="N572" i="1"/>
  <c r="F577" i="1"/>
  <c r="D576" i="1"/>
  <c r="I579" i="1"/>
  <c r="J578" i="1"/>
  <c r="K578" i="1" s="1"/>
  <c r="W578" i="1" l="1"/>
  <c r="Y578" i="1" s="1"/>
  <c r="E578" i="1"/>
  <c r="M579" i="1"/>
  <c r="P553" i="1"/>
  <c r="Z553" i="1" s="1"/>
  <c r="B553" i="1" s="1"/>
  <c r="D577" i="1"/>
  <c r="G577" i="1" s="1"/>
  <c r="O572" i="1"/>
  <c r="N573" i="1"/>
  <c r="L576" i="1"/>
  <c r="G576" i="1"/>
  <c r="F578" i="1"/>
  <c r="J579" i="1"/>
  <c r="K579" i="1" s="1"/>
  <c r="I580" i="1"/>
  <c r="W579" i="1" l="1"/>
  <c r="Y579" i="1" s="1"/>
  <c r="E579" i="1"/>
  <c r="M580" i="1"/>
  <c r="P554" i="1"/>
  <c r="Z554" i="1" s="1"/>
  <c r="B554" i="1" s="1"/>
  <c r="L577" i="1"/>
  <c r="N574" i="1"/>
  <c r="O573" i="1"/>
  <c r="F579" i="1"/>
  <c r="D578" i="1"/>
  <c r="I581" i="1"/>
  <c r="J580" i="1"/>
  <c r="K580" i="1" s="1"/>
  <c r="W580" i="1" l="1"/>
  <c r="E580" i="1"/>
  <c r="M581" i="1"/>
  <c r="P555" i="1"/>
  <c r="Z555" i="1" s="1"/>
  <c r="B555" i="1" s="1"/>
  <c r="D579" i="1"/>
  <c r="G579" i="1" s="1"/>
  <c r="O574" i="1"/>
  <c r="N575" i="1"/>
  <c r="L578" i="1"/>
  <c r="G578" i="1"/>
  <c r="F580" i="1"/>
  <c r="J581" i="1"/>
  <c r="K581" i="1" s="1"/>
  <c r="W581" i="1" s="1"/>
  <c r="I582" i="1"/>
  <c r="Y580" i="1"/>
  <c r="E581" i="1" l="1"/>
  <c r="M582" i="1"/>
  <c r="P556" i="1"/>
  <c r="Z556" i="1" s="1"/>
  <c r="B556" i="1" s="1"/>
  <c r="L579" i="1"/>
  <c r="N576" i="1"/>
  <c r="O575" i="1"/>
  <c r="F581" i="1"/>
  <c r="D580" i="1"/>
  <c r="Y581" i="1"/>
  <c r="I583" i="1"/>
  <c r="J582" i="1"/>
  <c r="K582" i="1" s="1"/>
  <c r="W582" i="1" s="1"/>
  <c r="E582" i="1" l="1"/>
  <c r="M583" i="1"/>
  <c r="P557" i="1"/>
  <c r="Z557" i="1" s="1"/>
  <c r="B557" i="1" s="1"/>
  <c r="D581" i="1"/>
  <c r="G581" i="1" s="1"/>
  <c r="O576" i="1"/>
  <c r="N577" i="1"/>
  <c r="L580" i="1"/>
  <c r="F582" i="1"/>
  <c r="G580" i="1"/>
  <c r="J583" i="1"/>
  <c r="K583" i="1" s="1"/>
  <c r="W583" i="1" s="1"/>
  <c r="I584" i="1"/>
  <c r="Y582" i="1"/>
  <c r="E583" i="1" l="1"/>
  <c r="M584" i="1"/>
  <c r="P558" i="1"/>
  <c r="Z558" i="1" s="1"/>
  <c r="B558" i="1" s="1"/>
  <c r="L581" i="1"/>
  <c r="N578" i="1"/>
  <c r="O577" i="1"/>
  <c r="F583" i="1"/>
  <c r="D582" i="1"/>
  <c r="L582" i="1" s="1"/>
  <c r="J584" i="1"/>
  <c r="K584" i="1" s="1"/>
  <c r="W584" i="1" s="1"/>
  <c r="I585" i="1"/>
  <c r="Y583" i="1"/>
  <c r="E584" i="1" l="1"/>
  <c r="M585" i="1"/>
  <c r="P559" i="1"/>
  <c r="S559" i="1" s="1"/>
  <c r="N579" i="1"/>
  <c r="O578" i="1"/>
  <c r="D583" i="1"/>
  <c r="L583" i="1" s="1"/>
  <c r="G582" i="1"/>
  <c r="F584" i="1"/>
  <c r="I586" i="1"/>
  <c r="J585" i="1"/>
  <c r="K585" i="1" s="1"/>
  <c r="W585" i="1" s="1"/>
  <c r="Y584" i="1"/>
  <c r="E585" i="1" l="1"/>
  <c r="M586" i="1"/>
  <c r="Z559" i="1"/>
  <c r="AA559" i="1" s="1"/>
  <c r="U559" i="1"/>
  <c r="N580" i="1"/>
  <c r="O579" i="1"/>
  <c r="G583" i="1"/>
  <c r="F585" i="1"/>
  <c r="D584" i="1"/>
  <c r="L584" i="1" s="1"/>
  <c r="Y585" i="1"/>
  <c r="I587" i="1"/>
  <c r="J586" i="1"/>
  <c r="K586" i="1" s="1"/>
  <c r="W586" i="1" s="1"/>
  <c r="E586" i="1" l="1"/>
  <c r="M587" i="1"/>
  <c r="P560" i="1"/>
  <c r="B559" i="1"/>
  <c r="N581" i="1"/>
  <c r="O580" i="1"/>
  <c r="D585" i="1"/>
  <c r="L585" i="1" s="1"/>
  <c r="F586" i="1"/>
  <c r="Y586" i="1"/>
  <c r="G584" i="1"/>
  <c r="J587" i="1"/>
  <c r="K587" i="1" s="1"/>
  <c r="W587" i="1" s="1"/>
  <c r="I588" i="1"/>
  <c r="E587" i="1" l="1"/>
  <c r="Z560" i="1"/>
  <c r="U560" i="1"/>
  <c r="P561" i="1"/>
  <c r="N582" i="1"/>
  <c r="O581" i="1"/>
  <c r="F587" i="1"/>
  <c r="D586" i="1"/>
  <c r="L586" i="1" s="1"/>
  <c r="I589" i="1"/>
  <c r="J588" i="1"/>
  <c r="K588" i="1" s="1"/>
  <c r="Y587" i="1"/>
  <c r="G585" i="1"/>
  <c r="W588" i="1" l="1"/>
  <c r="Y588" i="1" s="1"/>
  <c r="E588" i="1"/>
  <c r="B560" i="1"/>
  <c r="AA560" i="1"/>
  <c r="P562" i="1"/>
  <c r="Z562" i="1" s="1"/>
  <c r="B562" i="1" s="1"/>
  <c r="Z561" i="1"/>
  <c r="AA561" i="1" s="1"/>
  <c r="N583" i="1"/>
  <c r="O582" i="1"/>
  <c r="D587" i="1"/>
  <c r="L587" i="1" s="1"/>
  <c r="M588" i="1" s="1"/>
  <c r="F588" i="1"/>
  <c r="G586" i="1"/>
  <c r="I590" i="1"/>
  <c r="J589" i="1"/>
  <c r="K589" i="1" s="1"/>
  <c r="W589" i="1" l="1"/>
  <c r="Y589" i="1" s="1"/>
  <c r="E589" i="1"/>
  <c r="B561" i="1"/>
  <c r="P563" i="1"/>
  <c r="Z563" i="1" s="1"/>
  <c r="B563" i="1" s="1"/>
  <c r="N584" i="1"/>
  <c r="O583" i="1"/>
  <c r="AA586" i="1"/>
  <c r="D588" i="1"/>
  <c r="L588" i="1" s="1"/>
  <c r="M589" i="1" s="1"/>
  <c r="M590" i="1" s="1"/>
  <c r="F589" i="1"/>
  <c r="G587" i="1"/>
  <c r="I591" i="1"/>
  <c r="J590" i="1"/>
  <c r="K590" i="1" s="1"/>
  <c r="W590" i="1" l="1"/>
  <c r="Y590" i="1" s="1"/>
  <c r="E590" i="1"/>
  <c r="M591" i="1"/>
  <c r="P564" i="1"/>
  <c r="Z564" i="1" s="1"/>
  <c r="B564" i="1" s="1"/>
  <c r="N585" i="1"/>
  <c r="O584" i="1"/>
  <c r="D589" i="1"/>
  <c r="L589" i="1" s="1"/>
  <c r="F590" i="1"/>
  <c r="G588" i="1"/>
  <c r="J591" i="1"/>
  <c r="K591" i="1" s="1"/>
  <c r="I592" i="1"/>
  <c r="E591" i="1" l="1"/>
  <c r="P565" i="1"/>
  <c r="Z565" i="1" s="1"/>
  <c r="B565" i="1" s="1"/>
  <c r="W591" i="1"/>
  <c r="Y591" i="1" s="1"/>
  <c r="N586" i="1"/>
  <c r="O585" i="1"/>
  <c r="D590" i="1"/>
  <c r="L590" i="1" s="1"/>
  <c r="F591" i="1"/>
  <c r="G589" i="1"/>
  <c r="I593" i="1"/>
  <c r="J592" i="1"/>
  <c r="K592" i="1" s="1"/>
  <c r="E592" i="1" l="1"/>
  <c r="W592" i="1"/>
  <c r="Y592" i="1" s="1"/>
  <c r="P566" i="1"/>
  <c r="Z566" i="1" s="1"/>
  <c r="B566" i="1" s="1"/>
  <c r="N587" i="1"/>
  <c r="O586" i="1"/>
  <c r="G590" i="1"/>
  <c r="D591" i="1"/>
  <c r="L591" i="1" s="1"/>
  <c r="M592" i="1" s="1"/>
  <c r="M593" i="1" s="1"/>
  <c r="F592" i="1"/>
  <c r="J593" i="1"/>
  <c r="K593" i="1" s="1"/>
  <c r="I594" i="1"/>
  <c r="E593" i="1" l="1"/>
  <c r="M594" i="1"/>
  <c r="W593" i="1"/>
  <c r="Y593" i="1" s="1"/>
  <c r="P567" i="1"/>
  <c r="Z567" i="1" s="1"/>
  <c r="B567" i="1" s="1"/>
  <c r="O587" i="1"/>
  <c r="N588" i="1"/>
  <c r="D592" i="1"/>
  <c r="L592" i="1" s="1"/>
  <c r="F593" i="1"/>
  <c r="G591" i="1"/>
  <c r="J594" i="1"/>
  <c r="K594" i="1" s="1"/>
  <c r="W594" i="1" s="1"/>
  <c r="I595" i="1"/>
  <c r="M595" i="1" l="1"/>
  <c r="E594" i="1"/>
  <c r="P568" i="1"/>
  <c r="Z568" i="1" s="1"/>
  <c r="B568" i="1" s="1"/>
  <c r="N589" i="1"/>
  <c r="O588" i="1"/>
  <c r="D593" i="1"/>
  <c r="L593" i="1" s="1"/>
  <c r="F594" i="1"/>
  <c r="G592" i="1"/>
  <c r="I596" i="1"/>
  <c r="M596" i="1" s="1"/>
  <c r="J595" i="1"/>
  <c r="K595" i="1" s="1"/>
  <c r="Y594" i="1"/>
  <c r="W595" i="1" l="1"/>
  <c r="Y595" i="1" s="1"/>
  <c r="E595" i="1"/>
  <c r="P569" i="1"/>
  <c r="Z569" i="1" s="1"/>
  <c r="B569" i="1" s="1"/>
  <c r="O589" i="1"/>
  <c r="N590" i="1"/>
  <c r="G593" i="1"/>
  <c r="F595" i="1"/>
  <c r="D594" i="1"/>
  <c r="L594" i="1" s="1"/>
  <c r="J596" i="1"/>
  <c r="K596" i="1" s="1"/>
  <c r="W596" i="1" s="1"/>
  <c r="I597" i="1"/>
  <c r="M597" i="1" s="1"/>
  <c r="S769" i="1"/>
  <c r="E596" i="1" l="1"/>
  <c r="P570" i="1"/>
  <c r="Z570" i="1" s="1"/>
  <c r="B570" i="1" s="1"/>
  <c r="O590" i="1"/>
  <c r="N591" i="1"/>
  <c r="D595" i="1"/>
  <c r="L595" i="1" s="1"/>
  <c r="G594" i="1"/>
  <c r="F596" i="1"/>
  <c r="J597" i="1"/>
  <c r="K597" i="1" s="1"/>
  <c r="W597" i="1" s="1"/>
  <c r="I598" i="1"/>
  <c r="M598" i="1" s="1"/>
  <c r="Y596" i="1"/>
  <c r="E597" i="1" l="1"/>
  <c r="P571" i="1"/>
  <c r="Z571" i="1" s="1"/>
  <c r="B571" i="1" s="1"/>
  <c r="S590" i="1"/>
  <c r="U590" i="1" s="1"/>
  <c r="N592" i="1"/>
  <c r="O591" i="1"/>
  <c r="D596" i="1"/>
  <c r="L596" i="1" s="1"/>
  <c r="AA595" i="1"/>
  <c r="F597" i="1"/>
  <c r="G595" i="1"/>
  <c r="I599" i="1"/>
  <c r="M599" i="1" s="1"/>
  <c r="J598" i="1"/>
  <c r="K598" i="1" s="1"/>
  <c r="W598" i="1" s="1"/>
  <c r="Y597" i="1"/>
  <c r="E598" i="1" l="1"/>
  <c r="P572" i="1"/>
  <c r="Z572" i="1" s="1"/>
  <c r="B572" i="1" s="1"/>
  <c r="AA590" i="1"/>
  <c r="N593" i="1"/>
  <c r="O592" i="1"/>
  <c r="G596" i="1"/>
  <c r="D597" i="1"/>
  <c r="L597" i="1" s="1"/>
  <c r="F598" i="1"/>
  <c r="Y598" i="1"/>
  <c r="I600" i="1"/>
  <c r="M600" i="1" s="1"/>
  <c r="J599" i="1"/>
  <c r="K599" i="1" s="1"/>
  <c r="W599" i="1" s="1"/>
  <c r="E599" i="1" l="1"/>
  <c r="P573" i="1"/>
  <c r="Z573" i="1" s="1"/>
  <c r="B573" i="1" s="1"/>
  <c r="N594" i="1"/>
  <c r="O593" i="1"/>
  <c r="F599" i="1"/>
  <c r="D598" i="1"/>
  <c r="G597" i="1"/>
  <c r="Y599" i="1"/>
  <c r="J600" i="1"/>
  <c r="K600" i="1" s="1"/>
  <c r="W600" i="1" s="1"/>
  <c r="I601" i="1"/>
  <c r="M601" i="1" s="1"/>
  <c r="E600" i="1" l="1"/>
  <c r="P574" i="1"/>
  <c r="Z574" i="1" s="1"/>
  <c r="B574" i="1" s="1"/>
  <c r="N595" i="1"/>
  <c r="O594" i="1"/>
  <c r="D599" i="1"/>
  <c r="L599" i="1" s="1"/>
  <c r="L598" i="1"/>
  <c r="F600" i="1"/>
  <c r="G598" i="1"/>
  <c r="I602" i="1"/>
  <c r="M602" i="1" s="1"/>
  <c r="J601" i="1"/>
  <c r="K601" i="1" s="1"/>
  <c r="W601" i="1" s="1"/>
  <c r="AA597" i="1"/>
  <c r="Y600" i="1"/>
  <c r="E601" i="1" l="1"/>
  <c r="P575" i="1"/>
  <c r="Z575" i="1" s="1"/>
  <c r="B575" i="1" s="1"/>
  <c r="O595" i="1"/>
  <c r="N596" i="1"/>
  <c r="F601" i="1"/>
  <c r="D600" i="1"/>
  <c r="G599" i="1"/>
  <c r="Y601" i="1"/>
  <c r="J602" i="1"/>
  <c r="K602" i="1" s="1"/>
  <c r="W602" i="1" s="1"/>
  <c r="I603" i="1"/>
  <c r="M603" i="1" s="1"/>
  <c r="E602" i="1" l="1"/>
  <c r="P576" i="1"/>
  <c r="Z576" i="1" s="1"/>
  <c r="B576" i="1" s="1"/>
  <c r="N597" i="1"/>
  <c r="O596" i="1"/>
  <c r="D601" i="1"/>
  <c r="L601" i="1" s="1"/>
  <c r="L600" i="1"/>
  <c r="F602" i="1"/>
  <c r="G600" i="1"/>
  <c r="J603" i="1"/>
  <c r="K603" i="1" s="1"/>
  <c r="W603" i="1" s="1"/>
  <c r="I604" i="1"/>
  <c r="M604" i="1" s="1"/>
  <c r="Y602" i="1"/>
  <c r="E603" i="1" l="1"/>
  <c r="P577" i="1"/>
  <c r="Z577" i="1" s="1"/>
  <c r="B577" i="1" s="1"/>
  <c r="O597" i="1"/>
  <c r="N598" i="1"/>
  <c r="G601" i="1"/>
  <c r="D602" i="1"/>
  <c r="L602" i="1" s="1"/>
  <c r="F603" i="1"/>
  <c r="J604" i="1"/>
  <c r="K604" i="1" s="1"/>
  <c r="W604" i="1" s="1"/>
  <c r="I605" i="1"/>
  <c r="M605" i="1" s="1"/>
  <c r="Y603" i="1"/>
  <c r="E604" i="1" l="1"/>
  <c r="P578" i="1"/>
  <c r="Z578" i="1" s="1"/>
  <c r="B578" i="1" s="1"/>
  <c r="N599" i="1"/>
  <c r="O598" i="1"/>
  <c r="F604" i="1"/>
  <c r="D603" i="1"/>
  <c r="L603" i="1" s="1"/>
  <c r="G602" i="1"/>
  <c r="J605" i="1"/>
  <c r="K605" i="1" s="1"/>
  <c r="W605" i="1" s="1"/>
  <c r="I606" i="1"/>
  <c r="M606" i="1" s="1"/>
  <c r="Y604" i="1"/>
  <c r="E605" i="1" l="1"/>
  <c r="P579" i="1"/>
  <c r="Z579" i="1" s="1"/>
  <c r="B579" i="1" s="1"/>
  <c r="N600" i="1"/>
  <c r="O599" i="1"/>
  <c r="D604" i="1"/>
  <c r="L604" i="1" s="1"/>
  <c r="F605" i="1"/>
  <c r="G603" i="1"/>
  <c r="I607" i="1"/>
  <c r="M607" i="1" s="1"/>
  <c r="J606" i="1"/>
  <c r="K606" i="1" s="1"/>
  <c r="W606" i="1" s="1"/>
  <c r="Y605" i="1"/>
  <c r="E606" i="1" l="1"/>
  <c r="P580" i="1"/>
  <c r="Z580" i="1" s="1"/>
  <c r="B580" i="1" s="1"/>
  <c r="N601" i="1"/>
  <c r="O600" i="1"/>
  <c r="G604" i="1"/>
  <c r="F606" i="1"/>
  <c r="D605" i="1"/>
  <c r="L605" i="1" s="1"/>
  <c r="I608" i="1"/>
  <c r="M608" i="1" s="1"/>
  <c r="J607" i="1"/>
  <c r="K607" i="1" s="1"/>
  <c r="W607" i="1" s="1"/>
  <c r="Y606" i="1"/>
  <c r="E607" i="1" l="1"/>
  <c r="P581" i="1"/>
  <c r="Z581" i="1" s="1"/>
  <c r="B581" i="1" s="1"/>
  <c r="N602" i="1"/>
  <c r="O601" i="1"/>
  <c r="D606" i="1"/>
  <c r="L606" i="1" s="1"/>
  <c r="G605" i="1"/>
  <c r="F607" i="1"/>
  <c r="Y607" i="1"/>
  <c r="I609" i="1"/>
  <c r="M609" i="1" s="1"/>
  <c r="J608" i="1"/>
  <c r="K608" i="1" s="1"/>
  <c r="W608" i="1" s="1"/>
  <c r="E608" i="1" l="1"/>
  <c r="P582" i="1"/>
  <c r="Z582" i="1" s="1"/>
  <c r="B582" i="1" s="1"/>
  <c r="N603" i="1"/>
  <c r="O602" i="1"/>
  <c r="G606" i="1"/>
  <c r="F608" i="1"/>
  <c r="D607" i="1"/>
  <c r="L607" i="1" s="1"/>
  <c r="Y608" i="1"/>
  <c r="I610" i="1"/>
  <c r="M610" i="1" s="1"/>
  <c r="J609" i="1"/>
  <c r="K609" i="1" s="1"/>
  <c r="W609" i="1" s="1"/>
  <c r="E609" i="1" l="1"/>
  <c r="P583" i="1"/>
  <c r="Z583" i="1" s="1"/>
  <c r="B583" i="1" s="1"/>
  <c r="N604" i="1"/>
  <c r="O603" i="1"/>
  <c r="D608" i="1"/>
  <c r="L608" i="1" s="1"/>
  <c r="G607" i="1"/>
  <c r="F609" i="1"/>
  <c r="Y609" i="1"/>
  <c r="J610" i="1"/>
  <c r="K610" i="1" s="1"/>
  <c r="W610" i="1" s="1"/>
  <c r="I611" i="1"/>
  <c r="M611" i="1" s="1"/>
  <c r="E610" i="1" l="1"/>
  <c r="P584" i="1"/>
  <c r="Z584" i="1" s="1"/>
  <c r="B584" i="1" s="1"/>
  <c r="N605" i="1"/>
  <c r="O604" i="1"/>
  <c r="D609" i="1"/>
  <c r="L609" i="1" s="1"/>
  <c r="F610" i="1"/>
  <c r="Y610" i="1"/>
  <c r="J611" i="1"/>
  <c r="K611" i="1" s="1"/>
  <c r="W611" i="1" s="1"/>
  <c r="I612" i="1"/>
  <c r="M612" i="1" s="1"/>
  <c r="G608" i="1"/>
  <c r="E611" i="1" l="1"/>
  <c r="P585" i="1"/>
  <c r="Z585" i="1" s="1"/>
  <c r="B585" i="1" s="1"/>
  <c r="N606" i="1"/>
  <c r="O605" i="1"/>
  <c r="D610" i="1"/>
  <c r="L610" i="1" s="1"/>
  <c r="F611" i="1"/>
  <c r="G609" i="1"/>
  <c r="I613" i="1"/>
  <c r="M613" i="1" s="1"/>
  <c r="J612" i="1"/>
  <c r="K612" i="1" s="1"/>
  <c r="W612" i="1" s="1"/>
  <c r="Y611" i="1"/>
  <c r="E612" i="1" l="1"/>
  <c r="P586" i="1"/>
  <c r="Z586" i="1" s="1"/>
  <c r="B586" i="1" s="1"/>
  <c r="N607" i="1"/>
  <c r="O606" i="1"/>
  <c r="D611" i="1"/>
  <c r="L611" i="1" s="1"/>
  <c r="F612" i="1"/>
  <c r="Y612" i="1"/>
  <c r="G610" i="1"/>
  <c r="J613" i="1"/>
  <c r="K613" i="1" s="1"/>
  <c r="W613" i="1" s="1"/>
  <c r="I614" i="1"/>
  <c r="M614" i="1" s="1"/>
  <c r="E613" i="1" l="1"/>
  <c r="P587" i="1"/>
  <c r="G611" i="1"/>
  <c r="N608" i="1"/>
  <c r="O607" i="1"/>
  <c r="D612" i="1"/>
  <c r="F613" i="1"/>
  <c r="Y613" i="1"/>
  <c r="J614" i="1"/>
  <c r="K614" i="1" s="1"/>
  <c r="W614" i="1" s="1"/>
  <c r="I615" i="1"/>
  <c r="M615" i="1" s="1"/>
  <c r="E614" i="1" l="1"/>
  <c r="Z587" i="1"/>
  <c r="B587" i="1" s="1"/>
  <c r="S587" i="1"/>
  <c r="P588" i="1"/>
  <c r="N609" i="1"/>
  <c r="O608" i="1"/>
  <c r="L612" i="1"/>
  <c r="D613" i="1"/>
  <c r="L613" i="1" s="1"/>
  <c r="F614" i="1"/>
  <c r="G612" i="1"/>
  <c r="I616" i="1"/>
  <c r="M616" i="1" s="1"/>
  <c r="J615" i="1"/>
  <c r="K615" i="1" s="1"/>
  <c r="W615" i="1" s="1"/>
  <c r="Y614" i="1"/>
  <c r="E615" i="1" l="1"/>
  <c r="AA587" i="1"/>
  <c r="U587" i="1"/>
  <c r="Z588" i="1"/>
  <c r="B588" i="1" s="1"/>
  <c r="S588" i="1"/>
  <c r="P589" i="1"/>
  <c r="N610" i="1"/>
  <c r="O609" i="1"/>
  <c r="F615" i="1"/>
  <c r="D614" i="1"/>
  <c r="G613" i="1"/>
  <c r="Y615" i="1"/>
  <c r="I617" i="1"/>
  <c r="M617" i="1" s="1"/>
  <c r="J616" i="1"/>
  <c r="K616" i="1" s="1"/>
  <c r="W616" i="1" s="1"/>
  <c r="E616" i="1" l="1"/>
  <c r="AA588" i="1"/>
  <c r="U588" i="1"/>
  <c r="Z589" i="1"/>
  <c r="AA589" i="1" s="1"/>
  <c r="P590" i="1"/>
  <c r="N611" i="1"/>
  <c r="O610" i="1"/>
  <c r="D615" i="1"/>
  <c r="L615" i="1" s="1"/>
  <c r="L614" i="1"/>
  <c r="G614" i="1"/>
  <c r="F616" i="1"/>
  <c r="I618" i="1"/>
  <c r="M618" i="1" s="1"/>
  <c r="J617" i="1"/>
  <c r="K617" i="1" s="1"/>
  <c r="W617" i="1" s="1"/>
  <c r="Y616" i="1"/>
  <c r="E617" i="1" l="1"/>
  <c r="B589" i="1"/>
  <c r="P591" i="1"/>
  <c r="Z590" i="1"/>
  <c r="B590" i="1" s="1"/>
  <c r="N612" i="1"/>
  <c r="O611" i="1"/>
  <c r="G615" i="1"/>
  <c r="F617" i="1"/>
  <c r="D616" i="1"/>
  <c r="Y617" i="1"/>
  <c r="I619" i="1"/>
  <c r="M619" i="1" s="1"/>
  <c r="J618" i="1"/>
  <c r="K618" i="1" s="1"/>
  <c r="W618" i="1" s="1"/>
  <c r="E618" i="1" l="1"/>
  <c r="Z591" i="1"/>
  <c r="B591" i="1" s="1"/>
  <c r="S591" i="1"/>
  <c r="N613" i="1"/>
  <c r="O612" i="1"/>
  <c r="AA614" i="1"/>
  <c r="L616" i="1"/>
  <c r="G616" i="1"/>
  <c r="D617" i="1"/>
  <c r="G617" i="1" s="1"/>
  <c r="F618" i="1"/>
  <c r="J619" i="1"/>
  <c r="K619" i="1" s="1"/>
  <c r="W619" i="1" s="1"/>
  <c r="I620" i="1"/>
  <c r="M620" i="1" s="1"/>
  <c r="Y618" i="1"/>
  <c r="E619" i="1" l="1"/>
  <c r="AA591" i="1"/>
  <c r="U591" i="1"/>
  <c r="P592" i="1"/>
  <c r="Z592" i="1" s="1"/>
  <c r="B592" i="1" s="1"/>
  <c r="N614" i="1"/>
  <c r="O613" i="1"/>
  <c r="L617" i="1"/>
  <c r="F619" i="1"/>
  <c r="D618" i="1"/>
  <c r="L618" i="1" s="1"/>
  <c r="J620" i="1"/>
  <c r="K620" i="1" s="1"/>
  <c r="W620" i="1" s="1"/>
  <c r="I621" i="1"/>
  <c r="Y619" i="1"/>
  <c r="E620" i="1" l="1"/>
  <c r="P593" i="1"/>
  <c r="Z593" i="1" s="1"/>
  <c r="B593" i="1" s="1"/>
  <c r="O614" i="1"/>
  <c r="N615" i="1"/>
  <c r="D619" i="1"/>
  <c r="L619" i="1" s="1"/>
  <c r="F620" i="1"/>
  <c r="G618" i="1"/>
  <c r="Y620" i="1"/>
  <c r="J621" i="1"/>
  <c r="K621" i="1" s="1"/>
  <c r="I622" i="1"/>
  <c r="W621" i="1" l="1"/>
  <c r="Y621" i="1" s="1"/>
  <c r="E621" i="1"/>
  <c r="P594" i="1"/>
  <c r="Z594" i="1" s="1"/>
  <c r="B594" i="1" s="1"/>
  <c r="N616" i="1"/>
  <c r="O615" i="1"/>
  <c r="AA618" i="1"/>
  <c r="F621" i="1"/>
  <c r="D620" i="1"/>
  <c r="L620" i="1" s="1"/>
  <c r="M621" i="1" s="1"/>
  <c r="G619" i="1"/>
  <c r="J622" i="1"/>
  <c r="K622" i="1" s="1"/>
  <c r="I623" i="1"/>
  <c r="E622" i="1" l="1"/>
  <c r="P595" i="1"/>
  <c r="Z595" i="1" s="1"/>
  <c r="B595" i="1" s="1"/>
  <c r="W622" i="1"/>
  <c r="Y622" i="1" s="1"/>
  <c r="N617" i="1"/>
  <c r="O616" i="1"/>
  <c r="D621" i="1"/>
  <c r="G621" i="1" s="1"/>
  <c r="F622" i="1"/>
  <c r="G620" i="1"/>
  <c r="J623" i="1"/>
  <c r="K623" i="1" s="1"/>
  <c r="I624" i="1"/>
  <c r="E623" i="1" l="1"/>
  <c r="P596" i="1"/>
  <c r="Z596" i="1" s="1"/>
  <c r="B596" i="1" s="1"/>
  <c r="W623" i="1"/>
  <c r="Y623" i="1" s="1"/>
  <c r="N618" i="1"/>
  <c r="O617" i="1"/>
  <c r="L621" i="1"/>
  <c r="M622" i="1" s="1"/>
  <c r="M623" i="1" s="1"/>
  <c r="M624" i="1" s="1"/>
  <c r="F623" i="1"/>
  <c r="D622" i="1"/>
  <c r="L622" i="1" s="1"/>
  <c r="J624" i="1"/>
  <c r="K624" i="1" s="1"/>
  <c r="I625" i="1"/>
  <c r="E624" i="1" l="1"/>
  <c r="M625" i="1"/>
  <c r="P597" i="1"/>
  <c r="Z597" i="1" s="1"/>
  <c r="B597" i="1" s="1"/>
  <c r="W624" i="1"/>
  <c r="Y624" i="1" s="1"/>
  <c r="O618" i="1"/>
  <c r="N619" i="1"/>
  <c r="D623" i="1"/>
  <c r="L623" i="1" s="1"/>
  <c r="F624" i="1"/>
  <c r="G622" i="1"/>
  <c r="J625" i="1"/>
  <c r="K625" i="1" s="1"/>
  <c r="I626" i="1"/>
  <c r="M626" i="1" l="1"/>
  <c r="E625" i="1"/>
  <c r="P598" i="1"/>
  <c r="Z598" i="1" s="1"/>
  <c r="B598" i="1" s="1"/>
  <c r="W625" i="1"/>
  <c r="Y625" i="1" s="1"/>
  <c r="G623" i="1"/>
  <c r="N620" i="1"/>
  <c r="O619" i="1"/>
  <c r="D624" i="1"/>
  <c r="L624" i="1" s="1"/>
  <c r="F625" i="1"/>
  <c r="J626" i="1"/>
  <c r="K626" i="1" s="1"/>
  <c r="I627" i="1"/>
  <c r="S799" i="1"/>
  <c r="M627" i="1" l="1"/>
  <c r="E626" i="1"/>
  <c r="W626" i="1"/>
  <c r="Y626" i="1" s="1"/>
  <c r="P599" i="1"/>
  <c r="Z599" i="1" s="1"/>
  <c r="B599" i="1" s="1"/>
  <c r="G624" i="1"/>
  <c r="O620" i="1"/>
  <c r="N621" i="1"/>
  <c r="D625" i="1"/>
  <c r="L625" i="1" s="1"/>
  <c r="F626" i="1"/>
  <c r="J627" i="1"/>
  <c r="K627" i="1" s="1"/>
  <c r="I628" i="1"/>
  <c r="M628" i="1" l="1"/>
  <c r="W627" i="1"/>
  <c r="Y627" i="1" s="1"/>
  <c r="E627" i="1"/>
  <c r="P600" i="1"/>
  <c r="Z600" i="1" s="1"/>
  <c r="B600" i="1" s="1"/>
  <c r="N622" i="1"/>
  <c r="O621" i="1"/>
  <c r="G625" i="1"/>
  <c r="AA623" i="1"/>
  <c r="F627" i="1"/>
  <c r="D626" i="1"/>
  <c r="L626" i="1" s="1"/>
  <c r="I629" i="1"/>
  <c r="J628" i="1"/>
  <c r="K628" i="1" s="1"/>
  <c r="M629" i="1" l="1"/>
  <c r="W628" i="1"/>
  <c r="Y628" i="1" s="1"/>
  <c r="E628" i="1"/>
  <c r="P601" i="1"/>
  <c r="Z601" i="1" s="1"/>
  <c r="B601" i="1" s="1"/>
  <c r="N623" i="1"/>
  <c r="O622" i="1"/>
  <c r="D627" i="1"/>
  <c r="L627" i="1" s="1"/>
  <c r="F628" i="1"/>
  <c r="G626" i="1"/>
  <c r="J629" i="1"/>
  <c r="K629" i="1" s="1"/>
  <c r="W629" i="1" s="1"/>
  <c r="I630" i="1"/>
  <c r="M630" i="1" l="1"/>
  <c r="E629" i="1"/>
  <c r="P602" i="1"/>
  <c r="Z602" i="1" s="1"/>
  <c r="B602" i="1" s="1"/>
  <c r="S622" i="1"/>
  <c r="O623" i="1"/>
  <c r="N624" i="1"/>
  <c r="G627" i="1"/>
  <c r="D628" i="1"/>
  <c r="L628" i="1" s="1"/>
  <c r="F629" i="1"/>
  <c r="J630" i="1"/>
  <c r="K630" i="1" s="1"/>
  <c r="W630" i="1" s="1"/>
  <c r="I631" i="1"/>
  <c r="Y629" i="1"/>
  <c r="M631" i="1" l="1"/>
  <c r="E630" i="1"/>
  <c r="P603" i="1"/>
  <c r="Z603" i="1" s="1"/>
  <c r="B603" i="1" s="1"/>
  <c r="AA622" i="1"/>
  <c r="N625" i="1"/>
  <c r="O624" i="1"/>
  <c r="F630" i="1"/>
  <c r="D629" i="1"/>
  <c r="G628" i="1"/>
  <c r="Y630" i="1"/>
  <c r="J631" i="1"/>
  <c r="K631" i="1" s="1"/>
  <c r="W631" i="1" s="1"/>
  <c r="I632" i="1"/>
  <c r="M632" i="1" l="1"/>
  <c r="E631" i="1"/>
  <c r="P604" i="1"/>
  <c r="Z604" i="1" s="1"/>
  <c r="B604" i="1" s="1"/>
  <c r="D630" i="1"/>
  <c r="L630" i="1" s="1"/>
  <c r="O625" i="1"/>
  <c r="N626" i="1"/>
  <c r="L629" i="1"/>
  <c r="G629" i="1"/>
  <c r="F631" i="1"/>
  <c r="Y631" i="1"/>
  <c r="J632" i="1"/>
  <c r="K632" i="1" s="1"/>
  <c r="W632" i="1" s="1"/>
  <c r="I633" i="1"/>
  <c r="M633" i="1" l="1"/>
  <c r="E632" i="1"/>
  <c r="P605" i="1"/>
  <c r="Z605" i="1" s="1"/>
  <c r="B605" i="1" s="1"/>
  <c r="G630" i="1"/>
  <c r="N627" i="1"/>
  <c r="O626" i="1"/>
  <c r="F632" i="1"/>
  <c r="D631" i="1"/>
  <c r="Y632" i="1"/>
  <c r="J633" i="1"/>
  <c r="K633" i="1" s="1"/>
  <c r="W633" i="1" s="1"/>
  <c r="I634" i="1"/>
  <c r="M634" i="1" l="1"/>
  <c r="E633" i="1"/>
  <c r="P606" i="1"/>
  <c r="Z606" i="1" s="1"/>
  <c r="B606" i="1" s="1"/>
  <c r="D632" i="1"/>
  <c r="L632" i="1" s="1"/>
  <c r="N628" i="1"/>
  <c r="O627" i="1"/>
  <c r="L631" i="1"/>
  <c r="F633" i="1"/>
  <c r="J634" i="1"/>
  <c r="K634" i="1" s="1"/>
  <c r="W634" i="1" s="1"/>
  <c r="I635" i="1"/>
  <c r="Y633" i="1"/>
  <c r="G631" i="1"/>
  <c r="M635" i="1" l="1"/>
  <c r="E634" i="1"/>
  <c r="P607" i="1"/>
  <c r="Z607" i="1" s="1"/>
  <c r="B607" i="1" s="1"/>
  <c r="G632" i="1"/>
  <c r="N629" i="1"/>
  <c r="O628" i="1"/>
  <c r="F634" i="1"/>
  <c r="D633" i="1"/>
  <c r="I636" i="1"/>
  <c r="M636" i="1" s="1"/>
  <c r="J635" i="1"/>
  <c r="K635" i="1" s="1"/>
  <c r="W635" i="1" s="1"/>
  <c r="Y634" i="1"/>
  <c r="E635" i="1" l="1"/>
  <c r="P608" i="1"/>
  <c r="Z608" i="1" s="1"/>
  <c r="B608" i="1" s="1"/>
  <c r="N630" i="1"/>
  <c r="O629" i="1"/>
  <c r="D634" i="1"/>
  <c r="G634" i="1" s="1"/>
  <c r="L633" i="1"/>
  <c r="G633" i="1"/>
  <c r="F635" i="1"/>
  <c r="Y635" i="1"/>
  <c r="J636" i="1"/>
  <c r="K636" i="1" s="1"/>
  <c r="W636" i="1" s="1"/>
  <c r="I637" i="1"/>
  <c r="M637" i="1" s="1"/>
  <c r="E636" i="1" l="1"/>
  <c r="P609" i="1"/>
  <c r="Z609" i="1" s="1"/>
  <c r="B609" i="1" s="1"/>
  <c r="L634" i="1"/>
  <c r="N631" i="1"/>
  <c r="O630" i="1"/>
  <c r="F636" i="1"/>
  <c r="D635" i="1"/>
  <c r="L635" i="1" s="1"/>
  <c r="J637" i="1"/>
  <c r="K637" i="1" s="1"/>
  <c r="W637" i="1" s="1"/>
  <c r="I638" i="1"/>
  <c r="M638" i="1" s="1"/>
  <c r="Y636" i="1"/>
  <c r="E637" i="1" l="1"/>
  <c r="P610" i="1"/>
  <c r="Z610" i="1" s="1"/>
  <c r="B610" i="1" s="1"/>
  <c r="N632" i="1"/>
  <c r="O631" i="1"/>
  <c r="D636" i="1"/>
  <c r="L636" i="1" s="1"/>
  <c r="G635" i="1"/>
  <c r="F637" i="1"/>
  <c r="I639" i="1"/>
  <c r="M639" i="1" s="1"/>
  <c r="J638" i="1"/>
  <c r="K638" i="1" s="1"/>
  <c r="W638" i="1" s="1"/>
  <c r="Y637" i="1"/>
  <c r="E638" i="1" l="1"/>
  <c r="P611" i="1"/>
  <c r="Z611" i="1" s="1"/>
  <c r="B611" i="1" s="1"/>
  <c r="N633" i="1"/>
  <c r="O632" i="1"/>
  <c r="G636" i="1"/>
  <c r="F638" i="1"/>
  <c r="D637" i="1"/>
  <c r="L637" i="1" s="1"/>
  <c r="Y638" i="1"/>
  <c r="I640" i="1"/>
  <c r="M640" i="1" s="1"/>
  <c r="J639" i="1"/>
  <c r="K639" i="1" s="1"/>
  <c r="W639" i="1" s="1"/>
  <c r="E639" i="1" l="1"/>
  <c r="P612" i="1"/>
  <c r="Z612" i="1" s="1"/>
  <c r="B612" i="1" s="1"/>
  <c r="N634" i="1"/>
  <c r="O633" i="1"/>
  <c r="D638" i="1"/>
  <c r="L638" i="1" s="1"/>
  <c r="G637" i="1"/>
  <c r="F639" i="1"/>
  <c r="Y639" i="1"/>
  <c r="J640" i="1"/>
  <c r="K640" i="1" s="1"/>
  <c r="W640" i="1" s="1"/>
  <c r="I641" i="1"/>
  <c r="M641" i="1" s="1"/>
  <c r="E640" i="1" l="1"/>
  <c r="P613" i="1"/>
  <c r="Z613" i="1" s="1"/>
  <c r="B613" i="1" s="1"/>
  <c r="N635" i="1"/>
  <c r="O634" i="1"/>
  <c r="D639" i="1"/>
  <c r="L639" i="1" s="1"/>
  <c r="G638" i="1"/>
  <c r="F640" i="1"/>
  <c r="Y640" i="1"/>
  <c r="J641" i="1"/>
  <c r="K641" i="1" s="1"/>
  <c r="W641" i="1" s="1"/>
  <c r="I642" i="1"/>
  <c r="M642" i="1" s="1"/>
  <c r="E641" i="1" l="1"/>
  <c r="P614" i="1"/>
  <c r="Z614" i="1" s="1"/>
  <c r="B614" i="1" s="1"/>
  <c r="N636" i="1"/>
  <c r="O635" i="1"/>
  <c r="D640" i="1"/>
  <c r="L640" i="1" s="1"/>
  <c r="F641" i="1"/>
  <c r="G639" i="1"/>
  <c r="Y641" i="1"/>
  <c r="I643" i="1"/>
  <c r="M643" i="1" s="1"/>
  <c r="J642" i="1"/>
  <c r="K642" i="1" s="1"/>
  <c r="W642" i="1" s="1"/>
  <c r="E642" i="1" l="1"/>
  <c r="P615" i="1"/>
  <c r="Z615" i="1" s="1"/>
  <c r="B615" i="1" s="1"/>
  <c r="N637" i="1"/>
  <c r="O636" i="1"/>
  <c r="F642" i="1"/>
  <c r="D641" i="1"/>
  <c r="L641" i="1" s="1"/>
  <c r="Y642" i="1"/>
  <c r="I644" i="1"/>
  <c r="M644" i="1" s="1"/>
  <c r="J643" i="1"/>
  <c r="K643" i="1" s="1"/>
  <c r="W643" i="1" s="1"/>
  <c r="G640" i="1"/>
  <c r="E643" i="1" l="1"/>
  <c r="P616" i="1"/>
  <c r="Z616" i="1" s="1"/>
  <c r="B616" i="1" s="1"/>
  <c r="N638" i="1"/>
  <c r="O637" i="1"/>
  <c r="D642" i="1"/>
  <c r="G641" i="1"/>
  <c r="F643" i="1"/>
  <c r="Y643" i="1"/>
  <c r="I645" i="1"/>
  <c r="M645" i="1" s="1"/>
  <c r="J644" i="1"/>
  <c r="K644" i="1" s="1"/>
  <c r="W644" i="1" s="1"/>
  <c r="E644" i="1" l="1"/>
  <c r="P617" i="1"/>
  <c r="Z617" i="1" s="1"/>
  <c r="B617" i="1" s="1"/>
  <c r="N639" i="1"/>
  <c r="O638" i="1"/>
  <c r="L642" i="1"/>
  <c r="D643" i="1"/>
  <c r="G643" i="1" s="1"/>
  <c r="F644" i="1"/>
  <c r="G642" i="1"/>
  <c r="Y644" i="1"/>
  <c r="J645" i="1"/>
  <c r="K645" i="1" s="1"/>
  <c r="W645" i="1" s="1"/>
  <c r="I646" i="1"/>
  <c r="M646" i="1" s="1"/>
  <c r="E645" i="1" l="1"/>
  <c r="P618" i="1"/>
  <c r="Z618" i="1" s="1"/>
  <c r="B618" i="1" s="1"/>
  <c r="N640" i="1"/>
  <c r="O639" i="1"/>
  <c r="L643" i="1"/>
  <c r="D644" i="1"/>
  <c r="G644" i="1" s="1"/>
  <c r="F645" i="1"/>
  <c r="I647" i="1"/>
  <c r="M647" i="1" s="1"/>
  <c r="J646" i="1"/>
  <c r="K646" i="1" s="1"/>
  <c r="W646" i="1" s="1"/>
  <c r="Y645" i="1"/>
  <c r="E646" i="1" l="1"/>
  <c r="P619" i="1"/>
  <c r="Z619" i="1" s="1"/>
  <c r="B619" i="1" s="1"/>
  <c r="N641" i="1"/>
  <c r="O640" i="1"/>
  <c r="L644" i="1"/>
  <c r="F646" i="1"/>
  <c r="D645" i="1"/>
  <c r="Y646" i="1"/>
  <c r="J647" i="1"/>
  <c r="K647" i="1" s="1"/>
  <c r="W647" i="1" s="1"/>
  <c r="I648" i="1"/>
  <c r="M648" i="1" s="1"/>
  <c r="E647" i="1" l="1"/>
  <c r="P620" i="1"/>
  <c r="S620" i="1" s="1"/>
  <c r="N642" i="1"/>
  <c r="O641" i="1"/>
  <c r="L645" i="1"/>
  <c r="D646" i="1"/>
  <c r="G646" i="1" s="1"/>
  <c r="F647" i="1"/>
  <c r="G645" i="1"/>
  <c r="J648" i="1"/>
  <c r="K648" i="1" s="1"/>
  <c r="W648" i="1" s="1"/>
  <c r="I649" i="1"/>
  <c r="Y647" i="1"/>
  <c r="U620" i="1" l="1"/>
  <c r="E648" i="1"/>
  <c r="Z620" i="1"/>
  <c r="AA620" i="1" s="1"/>
  <c r="P621" i="1"/>
  <c r="N643" i="1"/>
  <c r="O642" i="1"/>
  <c r="L646" i="1"/>
  <c r="F648" i="1"/>
  <c r="D647" i="1"/>
  <c r="L647" i="1" s="1"/>
  <c r="J649" i="1"/>
  <c r="K649" i="1" s="1"/>
  <c r="I650" i="1"/>
  <c r="Y648" i="1"/>
  <c r="S621" i="1" l="1"/>
  <c r="Z621" i="1"/>
  <c r="W649" i="1"/>
  <c r="Y649" i="1" s="1"/>
  <c r="E649" i="1"/>
  <c r="AA621" i="1"/>
  <c r="U621" i="1"/>
  <c r="B620" i="1"/>
  <c r="N644" i="1"/>
  <c r="O643" i="1"/>
  <c r="D648" i="1"/>
  <c r="L648" i="1" s="1"/>
  <c r="M649" i="1" s="1"/>
  <c r="G647" i="1"/>
  <c r="F649" i="1"/>
  <c r="J650" i="1"/>
  <c r="K650" i="1" s="1"/>
  <c r="I651" i="1"/>
  <c r="E650" i="1" l="1"/>
  <c r="B621" i="1"/>
  <c r="W650" i="1"/>
  <c r="Y650" i="1" s="1"/>
  <c r="P622" i="1"/>
  <c r="N645" i="1"/>
  <c r="O644" i="1"/>
  <c r="AA646" i="1"/>
  <c r="G648" i="1"/>
  <c r="F650" i="1"/>
  <c r="D649" i="1"/>
  <c r="L649" i="1" s="1"/>
  <c r="M650" i="1" s="1"/>
  <c r="M651" i="1" s="1"/>
  <c r="J651" i="1"/>
  <c r="K651" i="1" s="1"/>
  <c r="W651" i="1" s="1"/>
  <c r="I652" i="1"/>
  <c r="Z622" i="1" l="1"/>
  <c r="B622" i="1" s="1"/>
  <c r="E651" i="1"/>
  <c r="M652" i="1"/>
  <c r="P623" i="1"/>
  <c r="N646" i="1"/>
  <c r="O645" i="1"/>
  <c r="D650" i="1"/>
  <c r="L650" i="1" s="1"/>
  <c r="F651" i="1"/>
  <c r="G649" i="1"/>
  <c r="J652" i="1"/>
  <c r="K652" i="1" s="1"/>
  <c r="W652" i="1" s="1"/>
  <c r="I653" i="1"/>
  <c r="Y651" i="1"/>
  <c r="Z623" i="1" l="1"/>
  <c r="B623" i="1" s="1"/>
  <c r="M653" i="1"/>
  <c r="E652" i="1"/>
  <c r="P624" i="1"/>
  <c r="G650" i="1"/>
  <c r="O646" i="1"/>
  <c r="N647" i="1"/>
  <c r="F652" i="1"/>
  <c r="D651" i="1"/>
  <c r="G651" i="1" s="1"/>
  <c r="J653" i="1"/>
  <c r="K653" i="1" s="1"/>
  <c r="I654" i="1"/>
  <c r="Y652" i="1"/>
  <c r="Z624" i="1" l="1"/>
  <c r="B624" i="1" s="1"/>
  <c r="M654" i="1"/>
  <c r="E653" i="1"/>
  <c r="P625" i="1"/>
  <c r="Z625" i="1" s="1"/>
  <c r="W653" i="1"/>
  <c r="Y653" i="1" s="1"/>
  <c r="N648" i="1"/>
  <c r="O647" i="1"/>
  <c r="L651" i="1"/>
  <c r="D652" i="1"/>
  <c r="F653" i="1"/>
  <c r="I655" i="1"/>
  <c r="J654" i="1"/>
  <c r="K654" i="1" s="1"/>
  <c r="W654" i="1" l="1"/>
  <c r="Y654" i="1" s="1"/>
  <c r="M655" i="1"/>
  <c r="E654" i="1"/>
  <c r="AA625" i="1"/>
  <c r="P626" i="1"/>
  <c r="O648" i="1"/>
  <c r="N649" i="1"/>
  <c r="L652" i="1"/>
  <c r="G652" i="1"/>
  <c r="F654" i="1"/>
  <c r="D653" i="1"/>
  <c r="L653" i="1" s="1"/>
  <c r="J655" i="1"/>
  <c r="K655" i="1" s="1"/>
  <c r="W655" i="1" s="1"/>
  <c r="I656" i="1"/>
  <c r="Z626" i="1" l="1"/>
  <c r="B626" i="1" s="1"/>
  <c r="M656" i="1"/>
  <c r="E655" i="1"/>
  <c r="P627" i="1"/>
  <c r="B625" i="1"/>
  <c r="N650" i="1"/>
  <c r="O649" i="1"/>
  <c r="D654" i="1"/>
  <c r="L654" i="1" s="1"/>
  <c r="G653" i="1"/>
  <c r="F655" i="1"/>
  <c r="J656" i="1"/>
  <c r="K656" i="1" s="1"/>
  <c r="I657" i="1"/>
  <c r="Y655" i="1"/>
  <c r="Z627" i="1" l="1"/>
  <c r="B627" i="1" s="1"/>
  <c r="M657" i="1"/>
  <c r="E656" i="1"/>
  <c r="W656" i="1"/>
  <c r="Y656" i="1" s="1"/>
  <c r="P628" i="1"/>
  <c r="N651" i="1"/>
  <c r="O650" i="1"/>
  <c r="G654" i="1"/>
  <c r="F656" i="1"/>
  <c r="AA653" i="1"/>
  <c r="D655" i="1"/>
  <c r="L655" i="1" s="1"/>
  <c r="I658" i="1"/>
  <c r="J657" i="1"/>
  <c r="K657" i="1" s="1"/>
  <c r="W657" i="1" s="1"/>
  <c r="Z628" i="1" l="1"/>
  <c r="B628" i="1" s="1"/>
  <c r="M658" i="1"/>
  <c r="E657" i="1"/>
  <c r="P629" i="1"/>
  <c r="N652" i="1"/>
  <c r="O651" i="1"/>
  <c r="D656" i="1"/>
  <c r="L656" i="1" s="1"/>
  <c r="G655" i="1"/>
  <c r="F657" i="1"/>
  <c r="Y657" i="1"/>
  <c r="I659" i="1"/>
  <c r="J658" i="1"/>
  <c r="K658" i="1" s="1"/>
  <c r="W658" i="1" s="1"/>
  <c r="Z629" i="1" l="1"/>
  <c r="B629" i="1" s="1"/>
  <c r="M659" i="1"/>
  <c r="E658" i="1"/>
  <c r="P630" i="1"/>
  <c r="G656" i="1"/>
  <c r="O652" i="1"/>
  <c r="N653" i="1"/>
  <c r="D657" i="1"/>
  <c r="L657" i="1" s="1"/>
  <c r="F658" i="1"/>
  <c r="Y658" i="1"/>
  <c r="I660" i="1"/>
  <c r="J659" i="1"/>
  <c r="K659" i="1" s="1"/>
  <c r="AA655" i="1"/>
  <c r="S832" i="1"/>
  <c r="Z630" i="1" l="1"/>
  <c r="B630" i="1" s="1"/>
  <c r="M660" i="1"/>
  <c r="E659" i="1"/>
  <c r="W659" i="1"/>
  <c r="Y659" i="1" s="1"/>
  <c r="P631" i="1"/>
  <c r="S652" i="1"/>
  <c r="U652" i="1" s="1"/>
  <c r="O653" i="1"/>
  <c r="N654" i="1"/>
  <c r="D658" i="1"/>
  <c r="G658" i="1" s="1"/>
  <c r="F659" i="1"/>
  <c r="G657" i="1"/>
  <c r="J660" i="1"/>
  <c r="K660" i="1" s="1"/>
  <c r="W660" i="1" s="1"/>
  <c r="I661" i="1"/>
  <c r="M661" i="1" l="1"/>
  <c r="Z631" i="1"/>
  <c r="B631" i="1" s="1"/>
  <c r="E660" i="1"/>
  <c r="P632" i="1"/>
  <c r="N655" i="1"/>
  <c r="O654" i="1"/>
  <c r="L658" i="1"/>
  <c r="D659" i="1"/>
  <c r="F660" i="1"/>
  <c r="I662" i="1"/>
  <c r="J661" i="1"/>
  <c r="K661" i="1" s="1"/>
  <c r="W661" i="1" s="1"/>
  <c r="Y660" i="1"/>
  <c r="M662" i="1" l="1"/>
  <c r="Z632" i="1"/>
  <c r="B632" i="1" s="1"/>
  <c r="E661" i="1"/>
  <c r="P633" i="1"/>
  <c r="N656" i="1"/>
  <c r="O655" i="1"/>
  <c r="L659" i="1"/>
  <c r="G659" i="1"/>
  <c r="D660" i="1"/>
  <c r="L660" i="1" s="1"/>
  <c r="F661" i="1"/>
  <c r="Y661" i="1"/>
  <c r="I663" i="1"/>
  <c r="J662" i="1"/>
  <c r="K662" i="1" s="1"/>
  <c r="W662" i="1" s="1"/>
  <c r="S835" i="1"/>
  <c r="M663" i="1" l="1"/>
  <c r="Z633" i="1"/>
  <c r="B633" i="1" s="1"/>
  <c r="E662" i="1"/>
  <c r="P634" i="1"/>
  <c r="N657" i="1"/>
  <c r="O656" i="1"/>
  <c r="D661" i="1"/>
  <c r="L661" i="1" s="1"/>
  <c r="G660" i="1"/>
  <c r="F662" i="1"/>
  <c r="Y662" i="1"/>
  <c r="I664" i="1"/>
  <c r="J663" i="1"/>
  <c r="K663" i="1" s="1"/>
  <c r="W663" i="1" s="1"/>
  <c r="M664" i="1" l="1"/>
  <c r="Z634" i="1"/>
  <c r="B634" i="1" s="1"/>
  <c r="E663" i="1"/>
  <c r="P635" i="1"/>
  <c r="N658" i="1"/>
  <c r="O657" i="1"/>
  <c r="G661" i="1"/>
  <c r="D662" i="1"/>
  <c r="G662" i="1" s="1"/>
  <c r="F663" i="1"/>
  <c r="I665" i="1"/>
  <c r="J664" i="1"/>
  <c r="K664" i="1" s="1"/>
  <c r="W664" i="1" s="1"/>
  <c r="Y663" i="1"/>
  <c r="M665" i="1" l="1"/>
  <c r="Z635" i="1"/>
  <c r="B635" i="1" s="1"/>
  <c r="E664" i="1"/>
  <c r="P636" i="1"/>
  <c r="N659" i="1"/>
  <c r="O658" i="1"/>
  <c r="L662" i="1"/>
  <c r="F664" i="1"/>
  <c r="D663" i="1"/>
  <c r="G663" i="1" s="1"/>
  <c r="J665" i="1"/>
  <c r="K665" i="1" s="1"/>
  <c r="W665" i="1" s="1"/>
  <c r="I666" i="1"/>
  <c r="Y664" i="1"/>
  <c r="M666" i="1" l="1"/>
  <c r="Z636" i="1"/>
  <c r="U636" i="1"/>
  <c r="E665" i="1"/>
  <c r="N660" i="1"/>
  <c r="O659" i="1"/>
  <c r="L663" i="1"/>
  <c r="D664" i="1"/>
  <c r="L664" i="1" s="1"/>
  <c r="F665" i="1"/>
  <c r="J666" i="1"/>
  <c r="K666" i="1" s="1"/>
  <c r="W666" i="1" s="1"/>
  <c r="I667" i="1"/>
  <c r="Y665" i="1"/>
  <c r="M667" i="1" l="1"/>
  <c r="AD640" i="1"/>
  <c r="C637" i="1" s="1"/>
  <c r="AA636" i="1"/>
  <c r="B636" i="1"/>
  <c r="E666" i="1"/>
  <c r="N661" i="1"/>
  <c r="O660" i="1"/>
  <c r="G664" i="1"/>
  <c r="F666" i="1"/>
  <c r="D665" i="1"/>
  <c r="J667" i="1"/>
  <c r="K667" i="1" s="1"/>
  <c r="W667" i="1" s="1"/>
  <c r="I668" i="1"/>
  <c r="Y666" i="1"/>
  <c r="M668" i="1" l="1"/>
  <c r="C638" i="1"/>
  <c r="P637" i="1"/>
  <c r="Z637" i="1" s="1"/>
  <c r="B637" i="1" s="1"/>
  <c r="E667" i="1"/>
  <c r="N662" i="1"/>
  <c r="O661" i="1"/>
  <c r="L665" i="1"/>
  <c r="G665" i="1"/>
  <c r="D666" i="1"/>
  <c r="F667" i="1"/>
  <c r="I669" i="1"/>
  <c r="J668" i="1"/>
  <c r="K668" i="1" s="1"/>
  <c r="W668" i="1" s="1"/>
  <c r="Y667" i="1"/>
  <c r="M669" i="1" l="1"/>
  <c r="C639" i="1"/>
  <c r="P638" i="1"/>
  <c r="Z638" i="1" s="1"/>
  <c r="B638" i="1" s="1"/>
  <c r="E668" i="1"/>
  <c r="N663" i="1"/>
  <c r="O662" i="1"/>
  <c r="L666" i="1"/>
  <c r="D667" i="1"/>
  <c r="L667" i="1" s="1"/>
  <c r="F668" i="1"/>
  <c r="Y668" i="1"/>
  <c r="G666" i="1"/>
  <c r="J669" i="1"/>
  <c r="K669" i="1" s="1"/>
  <c r="W669" i="1" s="1"/>
  <c r="I670" i="1"/>
  <c r="M670" i="1" l="1"/>
  <c r="C640" i="1"/>
  <c r="P639" i="1"/>
  <c r="Z639" i="1" s="1"/>
  <c r="B639" i="1" s="1"/>
  <c r="E669" i="1"/>
  <c r="N664" i="1"/>
  <c r="O663" i="1"/>
  <c r="D668" i="1"/>
  <c r="L668" i="1" s="1"/>
  <c r="F669" i="1"/>
  <c r="G667" i="1"/>
  <c r="Y669" i="1"/>
  <c r="J670" i="1"/>
  <c r="K670" i="1" s="1"/>
  <c r="W670" i="1" s="1"/>
  <c r="I671" i="1"/>
  <c r="M671" i="1" s="1"/>
  <c r="C641" i="1" l="1"/>
  <c r="P640" i="1"/>
  <c r="Z640" i="1" s="1"/>
  <c r="B640" i="1" s="1"/>
  <c r="E670" i="1"/>
  <c r="N665" i="1"/>
  <c r="O664" i="1"/>
  <c r="G668" i="1"/>
  <c r="F670" i="1"/>
  <c r="D669" i="1"/>
  <c r="L669" i="1" s="1"/>
  <c r="Y670" i="1"/>
  <c r="I672" i="1"/>
  <c r="M672" i="1" s="1"/>
  <c r="J671" i="1"/>
  <c r="K671" i="1" s="1"/>
  <c r="W671" i="1" s="1"/>
  <c r="C642" i="1" l="1"/>
  <c r="P641" i="1"/>
  <c r="Z641" i="1" s="1"/>
  <c r="B641" i="1" s="1"/>
  <c r="E671" i="1"/>
  <c r="N666" i="1"/>
  <c r="O665" i="1"/>
  <c r="D670" i="1"/>
  <c r="L670" i="1" s="1"/>
  <c r="F671" i="1"/>
  <c r="G669" i="1"/>
  <c r="I673" i="1"/>
  <c r="M673" i="1" s="1"/>
  <c r="J672" i="1"/>
  <c r="K672" i="1" s="1"/>
  <c r="W672" i="1" s="1"/>
  <c r="Y671" i="1"/>
  <c r="C643" i="1" l="1"/>
  <c r="P642" i="1"/>
  <c r="Z642" i="1" s="1"/>
  <c r="B642" i="1" s="1"/>
  <c r="E672" i="1"/>
  <c r="N667" i="1"/>
  <c r="O666" i="1"/>
  <c r="F672" i="1"/>
  <c r="D671" i="1"/>
  <c r="L671" i="1" s="1"/>
  <c r="G670" i="1"/>
  <c r="Y672" i="1"/>
  <c r="I674" i="1"/>
  <c r="M674" i="1" s="1"/>
  <c r="J673" i="1"/>
  <c r="K673" i="1" s="1"/>
  <c r="W673" i="1" s="1"/>
  <c r="C644" i="1" l="1"/>
  <c r="P643" i="1"/>
  <c r="Z643" i="1" s="1"/>
  <c r="B643" i="1" s="1"/>
  <c r="E673" i="1"/>
  <c r="N668" i="1"/>
  <c r="O667" i="1"/>
  <c r="D672" i="1"/>
  <c r="G671" i="1"/>
  <c r="F673" i="1"/>
  <c r="Y673" i="1"/>
  <c r="I675" i="1"/>
  <c r="M675" i="1" s="1"/>
  <c r="J674" i="1"/>
  <c r="K674" i="1" s="1"/>
  <c r="W674" i="1" s="1"/>
  <c r="C645" i="1" l="1"/>
  <c r="P644" i="1"/>
  <c r="Z644" i="1" s="1"/>
  <c r="B644" i="1" s="1"/>
  <c r="E674" i="1"/>
  <c r="N669" i="1"/>
  <c r="O668" i="1"/>
  <c r="L672" i="1"/>
  <c r="D673" i="1"/>
  <c r="F674" i="1"/>
  <c r="I676" i="1"/>
  <c r="M676" i="1" s="1"/>
  <c r="J675" i="1"/>
  <c r="K675" i="1" s="1"/>
  <c r="W675" i="1" s="1"/>
  <c r="G672" i="1"/>
  <c r="Y674" i="1"/>
  <c r="C646" i="1" l="1"/>
  <c r="P645" i="1"/>
  <c r="Z645" i="1" s="1"/>
  <c r="B645" i="1" s="1"/>
  <c r="E675" i="1"/>
  <c r="N670" i="1"/>
  <c r="O669" i="1"/>
  <c r="L673" i="1"/>
  <c r="G673" i="1"/>
  <c r="D674" i="1"/>
  <c r="G674" i="1" s="1"/>
  <c r="F675" i="1"/>
  <c r="Y675" i="1"/>
  <c r="J676" i="1"/>
  <c r="K676" i="1" s="1"/>
  <c r="W676" i="1" s="1"/>
  <c r="I677" i="1"/>
  <c r="M677" i="1" s="1"/>
  <c r="C647" i="1" l="1"/>
  <c r="P646" i="1"/>
  <c r="Z646" i="1" s="1"/>
  <c r="B646" i="1" s="1"/>
  <c r="E676" i="1"/>
  <c r="N671" i="1"/>
  <c r="O670" i="1"/>
  <c r="L674" i="1"/>
  <c r="D675" i="1"/>
  <c r="L675" i="1" s="1"/>
  <c r="F676" i="1"/>
  <c r="J677" i="1"/>
  <c r="K677" i="1" s="1"/>
  <c r="W677" i="1" s="1"/>
  <c r="I678" i="1"/>
  <c r="M678" i="1" s="1"/>
  <c r="Y676" i="1"/>
  <c r="C648" i="1" l="1"/>
  <c r="P647" i="1"/>
  <c r="Z647" i="1" s="1"/>
  <c r="B647" i="1" s="1"/>
  <c r="E677" i="1"/>
  <c r="S648" i="1"/>
  <c r="N672" i="1"/>
  <c r="O671" i="1"/>
  <c r="G675" i="1"/>
  <c r="F677" i="1"/>
  <c r="D676" i="1"/>
  <c r="J678" i="1"/>
  <c r="K678" i="1" s="1"/>
  <c r="W678" i="1" s="1"/>
  <c r="I679" i="1"/>
  <c r="M679" i="1" s="1"/>
  <c r="Y677" i="1"/>
  <c r="P648" i="1" l="1"/>
  <c r="Z648" i="1" s="1"/>
  <c r="AA648" i="1" s="1"/>
  <c r="E678" i="1"/>
  <c r="S649" i="1"/>
  <c r="U649" i="1" s="1"/>
  <c r="N673" i="1"/>
  <c r="O672" i="1"/>
  <c r="AA675" i="1"/>
  <c r="L676" i="1"/>
  <c r="G676" i="1"/>
  <c r="D677" i="1"/>
  <c r="L677" i="1" s="1"/>
  <c r="F678" i="1"/>
  <c r="Y678" i="1"/>
  <c r="I680" i="1"/>
  <c r="J679" i="1"/>
  <c r="K679" i="1" s="1"/>
  <c r="W679" i="1" s="1"/>
  <c r="U648" i="1" l="1"/>
  <c r="B648" i="1"/>
  <c r="AD658" i="1"/>
  <c r="C649" i="1" s="1"/>
  <c r="E679" i="1"/>
  <c r="AA649" i="1"/>
  <c r="N674" i="1"/>
  <c r="O673" i="1"/>
  <c r="F679" i="1"/>
  <c r="D678" i="1"/>
  <c r="L678" i="1" s="1"/>
  <c r="I681" i="1"/>
  <c r="J680" i="1"/>
  <c r="K680" i="1" s="1"/>
  <c r="Y679" i="1"/>
  <c r="G677" i="1"/>
  <c r="C650" i="1" l="1"/>
  <c r="P649" i="1"/>
  <c r="Z649" i="1" s="1"/>
  <c r="B649" i="1" s="1"/>
  <c r="W680" i="1"/>
  <c r="Y680" i="1" s="1"/>
  <c r="E680" i="1"/>
  <c r="N675" i="1"/>
  <c r="O674" i="1"/>
  <c r="AA677" i="1"/>
  <c r="D679" i="1"/>
  <c r="L679" i="1" s="1"/>
  <c r="M680" i="1" s="1"/>
  <c r="F680" i="1"/>
  <c r="G678" i="1"/>
  <c r="I682" i="1"/>
  <c r="J681" i="1"/>
  <c r="K681" i="1" s="1"/>
  <c r="W681" i="1" s="1"/>
  <c r="C651" i="1" l="1"/>
  <c r="P650" i="1"/>
  <c r="Z650" i="1" s="1"/>
  <c r="B650" i="1" s="1"/>
  <c r="E681" i="1"/>
  <c r="S651" i="1"/>
  <c r="N676" i="1"/>
  <c r="O675" i="1"/>
  <c r="AA678" i="1"/>
  <c r="G679" i="1"/>
  <c r="D680" i="1"/>
  <c r="G680" i="1" s="1"/>
  <c r="F681" i="1"/>
  <c r="I683" i="1"/>
  <c r="J682" i="1"/>
  <c r="K682" i="1" s="1"/>
  <c r="W682" i="1" s="1"/>
  <c r="Y681" i="1"/>
  <c r="C652" i="1" l="1"/>
  <c r="P651" i="1"/>
  <c r="Z651" i="1" s="1"/>
  <c r="AA651" i="1" s="1"/>
  <c r="E682" i="1"/>
  <c r="N677" i="1"/>
  <c r="O676" i="1"/>
  <c r="L680" i="1"/>
  <c r="M681" i="1" s="1"/>
  <c r="M682" i="1" s="1"/>
  <c r="D681" i="1"/>
  <c r="L681" i="1" s="1"/>
  <c r="F682" i="1"/>
  <c r="Y682" i="1"/>
  <c r="J683" i="1"/>
  <c r="K683" i="1" s="1"/>
  <c r="I684" i="1"/>
  <c r="B651" i="1" l="1"/>
  <c r="C653" i="1"/>
  <c r="P652" i="1"/>
  <c r="Z652" i="1" s="1"/>
  <c r="AA652" i="1" s="1"/>
  <c r="E683" i="1"/>
  <c r="W683" i="1"/>
  <c r="Y683" i="1" s="1"/>
  <c r="O677" i="1"/>
  <c r="N678" i="1"/>
  <c r="G681" i="1"/>
  <c r="F683" i="1"/>
  <c r="D682" i="1"/>
  <c r="I685" i="1"/>
  <c r="J684" i="1"/>
  <c r="K684" i="1" s="1"/>
  <c r="B652" i="1" l="1"/>
  <c r="C654" i="1"/>
  <c r="P653" i="1"/>
  <c r="Z653" i="1" s="1"/>
  <c r="B653" i="1" s="1"/>
  <c r="W684" i="1"/>
  <c r="Y684" i="1" s="1"/>
  <c r="E684" i="1"/>
  <c r="O678" i="1"/>
  <c r="N679" i="1"/>
  <c r="L682" i="1"/>
  <c r="M683" i="1" s="1"/>
  <c r="M684" i="1" s="1"/>
  <c r="M685" i="1" s="1"/>
  <c r="G682" i="1"/>
  <c r="D683" i="1"/>
  <c r="G683" i="1" s="1"/>
  <c r="F684" i="1"/>
  <c r="I686" i="1"/>
  <c r="J685" i="1"/>
  <c r="K685" i="1" s="1"/>
  <c r="C655" i="1" l="1"/>
  <c r="P654" i="1"/>
  <c r="Z654" i="1" s="1"/>
  <c r="B654" i="1" s="1"/>
  <c r="E685" i="1"/>
  <c r="M686" i="1"/>
  <c r="W685" i="1"/>
  <c r="Y685" i="1" s="1"/>
  <c r="N680" i="1"/>
  <c r="O679" i="1"/>
  <c r="L683" i="1"/>
  <c r="D684" i="1"/>
  <c r="L684" i="1" s="1"/>
  <c r="F685" i="1"/>
  <c r="I687" i="1"/>
  <c r="J686" i="1"/>
  <c r="K686" i="1" s="1"/>
  <c r="W686" i="1" s="1"/>
  <c r="C656" i="1" l="1"/>
  <c r="P655" i="1"/>
  <c r="Z655" i="1" s="1"/>
  <c r="B655" i="1" s="1"/>
  <c r="M687" i="1"/>
  <c r="E686" i="1"/>
  <c r="N681" i="1"/>
  <c r="O680" i="1"/>
  <c r="F686" i="1"/>
  <c r="D685" i="1"/>
  <c r="L685" i="1" s="1"/>
  <c r="G684" i="1"/>
  <c r="J687" i="1"/>
  <c r="K687" i="1" s="1"/>
  <c r="W687" i="1" s="1"/>
  <c r="I688" i="1"/>
  <c r="Y686" i="1"/>
  <c r="C657" i="1" l="1"/>
  <c r="P656" i="1"/>
  <c r="Z656" i="1" s="1"/>
  <c r="B656" i="1" s="1"/>
  <c r="M688" i="1"/>
  <c r="E687" i="1"/>
  <c r="O681" i="1"/>
  <c r="N682" i="1"/>
  <c r="D686" i="1"/>
  <c r="L686" i="1" s="1"/>
  <c r="F687" i="1"/>
  <c r="G685" i="1"/>
  <c r="S684" i="1"/>
  <c r="I689" i="1"/>
  <c r="J688" i="1"/>
  <c r="K688" i="1" s="1"/>
  <c r="W688" i="1" s="1"/>
  <c r="Y687" i="1"/>
  <c r="S861" i="1"/>
  <c r="C658" i="1" l="1"/>
  <c r="P657" i="1"/>
  <c r="Z657" i="1" s="1"/>
  <c r="B657" i="1" s="1"/>
  <c r="M689" i="1"/>
  <c r="E688" i="1"/>
  <c r="O682" i="1"/>
  <c r="N683" i="1"/>
  <c r="S681" i="1"/>
  <c r="F688" i="1"/>
  <c r="D687" i="1"/>
  <c r="G686" i="1"/>
  <c r="I690" i="1"/>
  <c r="J689" i="1"/>
  <c r="K689" i="1" s="1"/>
  <c r="Y688" i="1"/>
  <c r="C659" i="1" l="1"/>
  <c r="P658" i="1"/>
  <c r="Z658" i="1" s="1"/>
  <c r="B658" i="1" s="1"/>
  <c r="M690" i="1"/>
  <c r="E689" i="1"/>
  <c r="W689" i="1"/>
  <c r="Y689" i="1" s="1"/>
  <c r="AA681" i="1"/>
  <c r="N684" i="1"/>
  <c r="O683" i="1"/>
  <c r="L687" i="1"/>
  <c r="D688" i="1"/>
  <c r="L688" i="1" s="1"/>
  <c r="F689" i="1"/>
  <c r="G687" i="1"/>
  <c r="J690" i="1"/>
  <c r="K690" i="1" s="1"/>
  <c r="I691" i="1"/>
  <c r="C660" i="1" l="1"/>
  <c r="P659" i="1"/>
  <c r="Z659" i="1" s="1"/>
  <c r="B659" i="1" s="1"/>
  <c r="W690" i="1"/>
  <c r="Y690" i="1" s="1"/>
  <c r="M691" i="1"/>
  <c r="E690" i="1"/>
  <c r="O684" i="1"/>
  <c r="N685" i="1"/>
  <c r="G688" i="1"/>
  <c r="F690" i="1"/>
  <c r="D689" i="1"/>
  <c r="J691" i="1"/>
  <c r="K691" i="1" s="1"/>
  <c r="W691" i="1" s="1"/>
  <c r="I692" i="1"/>
  <c r="C661" i="1" l="1"/>
  <c r="P660" i="1"/>
  <c r="Z660" i="1" s="1"/>
  <c r="B660" i="1" s="1"/>
  <c r="M692" i="1"/>
  <c r="E691" i="1"/>
  <c r="N686" i="1"/>
  <c r="O685" i="1"/>
  <c r="D690" i="1"/>
  <c r="L690" i="1" s="1"/>
  <c r="L689" i="1"/>
  <c r="G689" i="1"/>
  <c r="F691" i="1"/>
  <c r="Y691" i="1"/>
  <c r="J692" i="1"/>
  <c r="K692" i="1" s="1"/>
  <c r="W692" i="1" s="1"/>
  <c r="I693" i="1"/>
  <c r="M693" i="1" l="1"/>
  <c r="C662" i="1"/>
  <c r="P661" i="1"/>
  <c r="Z661" i="1" s="1"/>
  <c r="B661" i="1" s="1"/>
  <c r="E692" i="1"/>
  <c r="N687" i="1"/>
  <c r="O686" i="1"/>
  <c r="D691" i="1"/>
  <c r="L691" i="1" s="1"/>
  <c r="F692" i="1"/>
  <c r="G690" i="1"/>
  <c r="J693" i="1"/>
  <c r="K693" i="1" s="1"/>
  <c r="W693" i="1" s="1"/>
  <c r="I694" i="1"/>
  <c r="Y692" i="1"/>
  <c r="M694" i="1" l="1"/>
  <c r="C663" i="1"/>
  <c r="P662" i="1"/>
  <c r="Z662" i="1" s="1"/>
  <c r="B662" i="1" s="1"/>
  <c r="E693" i="1"/>
  <c r="N688" i="1"/>
  <c r="O687" i="1"/>
  <c r="D692" i="1"/>
  <c r="F693" i="1"/>
  <c r="G691" i="1"/>
  <c r="J694" i="1"/>
  <c r="K694" i="1" s="1"/>
  <c r="W694" i="1" s="1"/>
  <c r="I695" i="1"/>
  <c r="Y693" i="1"/>
  <c r="M695" i="1" l="1"/>
  <c r="C664" i="1"/>
  <c r="P663" i="1"/>
  <c r="Z663" i="1" s="1"/>
  <c r="B663" i="1" s="1"/>
  <c r="E694" i="1"/>
  <c r="N689" i="1"/>
  <c r="O688" i="1"/>
  <c r="L692" i="1"/>
  <c r="D693" i="1"/>
  <c r="F694" i="1"/>
  <c r="G692" i="1"/>
  <c r="I696" i="1"/>
  <c r="M696" i="1" s="1"/>
  <c r="J695" i="1"/>
  <c r="K695" i="1" s="1"/>
  <c r="W695" i="1" s="1"/>
  <c r="Y694" i="1"/>
  <c r="C665" i="1" l="1"/>
  <c r="P664" i="1"/>
  <c r="Z664" i="1" s="1"/>
  <c r="B664" i="1" s="1"/>
  <c r="E695" i="1"/>
  <c r="N690" i="1"/>
  <c r="O689" i="1"/>
  <c r="D694" i="1"/>
  <c r="L694" i="1" s="1"/>
  <c r="L693" i="1"/>
  <c r="F695" i="1"/>
  <c r="G693" i="1"/>
  <c r="Y695" i="1"/>
  <c r="I697" i="1"/>
  <c r="M697" i="1" s="1"/>
  <c r="J696" i="1"/>
  <c r="K696" i="1" s="1"/>
  <c r="W696" i="1" s="1"/>
  <c r="C666" i="1" l="1"/>
  <c r="P665" i="1"/>
  <c r="Z665" i="1" s="1"/>
  <c r="B665" i="1" s="1"/>
  <c r="E696" i="1"/>
  <c r="N691" i="1"/>
  <c r="O690" i="1"/>
  <c r="D695" i="1"/>
  <c r="L695" i="1" s="1"/>
  <c r="F696" i="1"/>
  <c r="G694" i="1"/>
  <c r="J697" i="1"/>
  <c r="K697" i="1" s="1"/>
  <c r="W697" i="1" s="1"/>
  <c r="I698" i="1"/>
  <c r="M698" i="1" s="1"/>
  <c r="Y696" i="1"/>
  <c r="C667" i="1" l="1"/>
  <c r="P666" i="1"/>
  <c r="Z666" i="1" s="1"/>
  <c r="B666" i="1" s="1"/>
  <c r="E697" i="1"/>
  <c r="G695" i="1"/>
  <c r="N692" i="1"/>
  <c r="O691" i="1"/>
  <c r="F697" i="1"/>
  <c r="D696" i="1"/>
  <c r="L696" i="1" s="1"/>
  <c r="Y697" i="1"/>
  <c r="I699" i="1"/>
  <c r="M699" i="1" s="1"/>
  <c r="J698" i="1"/>
  <c r="K698" i="1" s="1"/>
  <c r="W698" i="1" s="1"/>
  <c r="C668" i="1" l="1"/>
  <c r="P667" i="1"/>
  <c r="Z667" i="1" s="1"/>
  <c r="B667" i="1" s="1"/>
  <c r="E698" i="1"/>
  <c r="N693" i="1"/>
  <c r="O692" i="1"/>
  <c r="D697" i="1"/>
  <c r="L697" i="1" s="1"/>
  <c r="G696" i="1"/>
  <c r="F698" i="1"/>
  <c r="J699" i="1"/>
  <c r="K699" i="1" s="1"/>
  <c r="W699" i="1" s="1"/>
  <c r="I700" i="1"/>
  <c r="M700" i="1" s="1"/>
  <c r="Y698" i="1"/>
  <c r="C669" i="1" l="1"/>
  <c r="P668" i="1"/>
  <c r="Z668" i="1" s="1"/>
  <c r="B668" i="1" s="1"/>
  <c r="E699" i="1"/>
  <c r="N694" i="1"/>
  <c r="O693" i="1"/>
  <c r="F699" i="1"/>
  <c r="D698" i="1"/>
  <c r="L698" i="1" s="1"/>
  <c r="G697" i="1"/>
  <c r="J700" i="1"/>
  <c r="K700" i="1" s="1"/>
  <c r="W700" i="1" s="1"/>
  <c r="I701" i="1"/>
  <c r="M701" i="1" s="1"/>
  <c r="Y699" i="1"/>
  <c r="C670" i="1" l="1"/>
  <c r="P669" i="1"/>
  <c r="Z669" i="1" s="1"/>
  <c r="B669" i="1" s="1"/>
  <c r="E700" i="1"/>
  <c r="N695" i="1"/>
  <c r="O694" i="1"/>
  <c r="D699" i="1"/>
  <c r="L699" i="1" s="1"/>
  <c r="G698" i="1"/>
  <c r="F700" i="1"/>
  <c r="Y700" i="1"/>
  <c r="I702" i="1"/>
  <c r="M702" i="1" s="1"/>
  <c r="J701" i="1"/>
  <c r="K701" i="1" s="1"/>
  <c r="W701" i="1" s="1"/>
  <c r="C671" i="1" l="1"/>
  <c r="P670" i="1"/>
  <c r="Z670" i="1" s="1"/>
  <c r="B670" i="1" s="1"/>
  <c r="E701" i="1"/>
  <c r="N696" i="1"/>
  <c r="O695" i="1"/>
  <c r="D700" i="1"/>
  <c r="L700" i="1" s="1"/>
  <c r="F701" i="1"/>
  <c r="Y701" i="1"/>
  <c r="G699" i="1"/>
  <c r="J702" i="1"/>
  <c r="K702" i="1" s="1"/>
  <c r="W702" i="1" s="1"/>
  <c r="I703" i="1"/>
  <c r="M703" i="1" s="1"/>
  <c r="C672" i="1" l="1"/>
  <c r="P671" i="1"/>
  <c r="Z671" i="1" s="1"/>
  <c r="B671" i="1" s="1"/>
  <c r="E702" i="1"/>
  <c r="G700" i="1"/>
  <c r="N697" i="1"/>
  <c r="O696" i="1"/>
  <c r="D701" i="1"/>
  <c r="L701" i="1" s="1"/>
  <c r="F702" i="1"/>
  <c r="Y702" i="1"/>
  <c r="J703" i="1"/>
  <c r="K703" i="1" s="1"/>
  <c r="W703" i="1" s="1"/>
  <c r="I704" i="1"/>
  <c r="M704" i="1" s="1"/>
  <c r="C673" i="1" l="1"/>
  <c r="P672" i="1"/>
  <c r="Z672" i="1" s="1"/>
  <c r="B672" i="1" s="1"/>
  <c r="E703" i="1"/>
  <c r="N698" i="1"/>
  <c r="O697" i="1"/>
  <c r="F703" i="1"/>
  <c r="D702" i="1"/>
  <c r="L702" i="1" s="1"/>
  <c r="G701" i="1"/>
  <c r="Y703" i="1"/>
  <c r="J704" i="1"/>
  <c r="K704" i="1" s="1"/>
  <c r="W704" i="1" s="1"/>
  <c r="I705" i="1"/>
  <c r="M705" i="1" s="1"/>
  <c r="C674" i="1" l="1"/>
  <c r="P673" i="1"/>
  <c r="Z673" i="1" s="1"/>
  <c r="B673" i="1" s="1"/>
  <c r="E704" i="1"/>
  <c r="N699" i="1"/>
  <c r="O698" i="1"/>
  <c r="D703" i="1"/>
  <c r="L703" i="1" s="1"/>
  <c r="F704" i="1"/>
  <c r="G702" i="1"/>
  <c r="Y704" i="1"/>
  <c r="I706" i="1"/>
  <c r="M706" i="1" s="1"/>
  <c r="J705" i="1"/>
  <c r="K705" i="1" s="1"/>
  <c r="W705" i="1" s="1"/>
  <c r="C675" i="1" l="1"/>
  <c r="P674" i="1"/>
  <c r="Z674" i="1" s="1"/>
  <c r="B674" i="1" s="1"/>
  <c r="E705" i="1"/>
  <c r="N700" i="1"/>
  <c r="O699" i="1"/>
  <c r="D704" i="1"/>
  <c r="L704" i="1" s="1"/>
  <c r="F705" i="1"/>
  <c r="Y705" i="1"/>
  <c r="G703" i="1"/>
  <c r="J706" i="1"/>
  <c r="K706" i="1" s="1"/>
  <c r="W706" i="1" s="1"/>
  <c r="I707" i="1"/>
  <c r="M707" i="1" s="1"/>
  <c r="C676" i="1" l="1"/>
  <c r="P675" i="1"/>
  <c r="Z675" i="1" s="1"/>
  <c r="B675" i="1" s="1"/>
  <c r="E706" i="1"/>
  <c r="N701" i="1"/>
  <c r="O700" i="1"/>
  <c r="D705" i="1"/>
  <c r="L705" i="1" s="1"/>
  <c r="F706" i="1"/>
  <c r="G704" i="1"/>
  <c r="I708" i="1"/>
  <c r="M708" i="1" s="1"/>
  <c r="J707" i="1"/>
  <c r="K707" i="1" s="1"/>
  <c r="W707" i="1" s="1"/>
  <c r="Y706" i="1"/>
  <c r="C677" i="1" l="1"/>
  <c r="P676" i="1"/>
  <c r="Z676" i="1" s="1"/>
  <c r="B676" i="1" s="1"/>
  <c r="E707" i="1"/>
  <c r="N702" i="1"/>
  <c r="O701" i="1"/>
  <c r="G705" i="1"/>
  <c r="F707" i="1"/>
  <c r="D706" i="1"/>
  <c r="L706" i="1" s="1"/>
  <c r="Y707" i="1"/>
  <c r="J708" i="1"/>
  <c r="K708" i="1" s="1"/>
  <c r="W708" i="1" s="1"/>
  <c r="I709" i="1"/>
  <c r="M709" i="1" s="1"/>
  <c r="C678" i="1" l="1"/>
  <c r="P677" i="1"/>
  <c r="Z677" i="1" s="1"/>
  <c r="B677" i="1" s="1"/>
  <c r="E708" i="1"/>
  <c r="N703" i="1"/>
  <c r="O702" i="1"/>
  <c r="D707" i="1"/>
  <c r="L707" i="1" s="1"/>
  <c r="F708" i="1"/>
  <c r="Y708" i="1"/>
  <c r="I710" i="1"/>
  <c r="M710" i="1" s="1"/>
  <c r="J709" i="1"/>
  <c r="K709" i="1" s="1"/>
  <c r="W709" i="1" s="1"/>
  <c r="G706" i="1"/>
  <c r="C679" i="1" l="1"/>
  <c r="P678" i="1"/>
  <c r="Z678" i="1" s="1"/>
  <c r="B678" i="1" s="1"/>
  <c r="E709" i="1"/>
  <c r="S679" i="1"/>
  <c r="G707" i="1"/>
  <c r="N704" i="1"/>
  <c r="O703" i="1"/>
  <c r="AA706" i="1"/>
  <c r="F709" i="1"/>
  <c r="D708" i="1"/>
  <c r="L708" i="1" s="1"/>
  <c r="Y709" i="1"/>
  <c r="I711" i="1"/>
  <c r="J710" i="1"/>
  <c r="K710" i="1" s="1"/>
  <c r="W710" i="1" s="1"/>
  <c r="P679" i="1" l="1"/>
  <c r="E710" i="1"/>
  <c r="S680" i="1"/>
  <c r="N705" i="1"/>
  <c r="O704" i="1"/>
  <c r="AA707" i="1"/>
  <c r="D709" i="1"/>
  <c r="L709" i="1" s="1"/>
  <c r="G708" i="1"/>
  <c r="F710" i="1"/>
  <c r="Y710" i="1"/>
  <c r="J711" i="1"/>
  <c r="K711" i="1" s="1"/>
  <c r="I712" i="1"/>
  <c r="Z679" i="1" l="1"/>
  <c r="B679" i="1" s="1"/>
  <c r="U679" i="1"/>
  <c r="E711" i="1"/>
  <c r="U680" i="1"/>
  <c r="AA680" i="1"/>
  <c r="W711" i="1"/>
  <c r="Y711" i="1" s="1"/>
  <c r="N706" i="1"/>
  <c r="O705" i="1"/>
  <c r="F711" i="1"/>
  <c r="D710" i="1"/>
  <c r="G710" i="1" s="1"/>
  <c r="G709" i="1"/>
  <c r="I713" i="1"/>
  <c r="J712" i="1"/>
  <c r="K712" i="1" s="1"/>
  <c r="AA679" i="1" l="1"/>
  <c r="AD689" i="1"/>
  <c r="C680" i="1" s="1"/>
  <c r="W712" i="1"/>
  <c r="Y712" i="1" s="1"/>
  <c r="E712" i="1"/>
  <c r="U682" i="1"/>
  <c r="N707" i="1"/>
  <c r="O706" i="1"/>
  <c r="L710" i="1"/>
  <c r="M711" i="1" s="1"/>
  <c r="D711" i="1"/>
  <c r="G711" i="1" s="1"/>
  <c r="F712" i="1"/>
  <c r="J713" i="1"/>
  <c r="K713" i="1" s="1"/>
  <c r="W713" i="1" s="1"/>
  <c r="I714" i="1"/>
  <c r="C681" i="1" l="1"/>
  <c r="P680" i="1"/>
  <c r="Z680" i="1" s="1"/>
  <c r="B680" i="1" s="1"/>
  <c r="E713" i="1"/>
  <c r="AA682" i="1"/>
  <c r="O707" i="1"/>
  <c r="N708" i="1"/>
  <c r="L711" i="1"/>
  <c r="M712" i="1" s="1"/>
  <c r="F713" i="1"/>
  <c r="D712" i="1"/>
  <c r="L712" i="1" s="1"/>
  <c r="Y713" i="1"/>
  <c r="J714" i="1"/>
  <c r="K714" i="1" s="1"/>
  <c r="I715" i="1"/>
  <c r="P681" i="1" l="1"/>
  <c r="Z681" i="1" s="1"/>
  <c r="B681" i="1" s="1"/>
  <c r="C682" i="1"/>
  <c r="S682" i="1"/>
  <c r="E714" i="1"/>
  <c r="M713" i="1"/>
  <c r="M714" i="1" s="1"/>
  <c r="M715" i="1" s="1"/>
  <c r="W714" i="1"/>
  <c r="Y714" i="1" s="1"/>
  <c r="N709" i="1"/>
  <c r="O708" i="1"/>
  <c r="D713" i="1"/>
  <c r="F714" i="1"/>
  <c r="G712" i="1"/>
  <c r="J715" i="1"/>
  <c r="K715" i="1" s="1"/>
  <c r="I716" i="1"/>
  <c r="C683" i="1" l="1"/>
  <c r="P682" i="1"/>
  <c r="Z682" i="1" s="1"/>
  <c r="B682" i="1" s="1"/>
  <c r="W715" i="1"/>
  <c r="Y715" i="1" s="1"/>
  <c r="E715" i="1"/>
  <c r="M716" i="1"/>
  <c r="N710" i="1"/>
  <c r="O709" i="1"/>
  <c r="L713" i="1"/>
  <c r="D714" i="1"/>
  <c r="L714" i="1" s="1"/>
  <c r="F715" i="1"/>
  <c r="G713" i="1"/>
  <c r="J716" i="1"/>
  <c r="K716" i="1" s="1"/>
  <c r="I717" i="1"/>
  <c r="AA957" i="1"/>
  <c r="C684" i="1" l="1"/>
  <c r="P683" i="1"/>
  <c r="Z683" i="1" s="1"/>
  <c r="B683" i="1" s="1"/>
  <c r="E716" i="1"/>
  <c r="M717" i="1"/>
  <c r="W716" i="1"/>
  <c r="Y716" i="1" s="1"/>
  <c r="O710" i="1"/>
  <c r="N711" i="1"/>
  <c r="D715" i="1"/>
  <c r="L715" i="1" s="1"/>
  <c r="F716" i="1"/>
  <c r="G714" i="1"/>
  <c r="I718" i="1"/>
  <c r="J717" i="1"/>
  <c r="K717" i="1" s="1"/>
  <c r="C685" i="1" l="1"/>
  <c r="P684" i="1"/>
  <c r="E717" i="1"/>
  <c r="M718" i="1"/>
  <c r="W717" i="1"/>
  <c r="Y717" i="1" s="1"/>
  <c r="N712" i="1"/>
  <c r="O711" i="1"/>
  <c r="G715" i="1"/>
  <c r="F717" i="1"/>
  <c r="D716" i="1"/>
  <c r="I719" i="1"/>
  <c r="J718" i="1"/>
  <c r="K718" i="1" s="1"/>
  <c r="Z684" i="1" l="1"/>
  <c r="AA684" i="1" s="1"/>
  <c r="C686" i="1"/>
  <c r="P685" i="1"/>
  <c r="Z685" i="1" s="1"/>
  <c r="B685" i="1" s="1"/>
  <c r="E718" i="1"/>
  <c r="M719" i="1"/>
  <c r="W718" i="1"/>
  <c r="Y718" i="1" s="1"/>
  <c r="O712" i="1"/>
  <c r="N713" i="1"/>
  <c r="D717" i="1"/>
  <c r="L717" i="1" s="1"/>
  <c r="L716" i="1"/>
  <c r="G716" i="1"/>
  <c r="F718" i="1"/>
  <c r="I720" i="1"/>
  <c r="J719" i="1"/>
  <c r="K719" i="1" s="1"/>
  <c r="W719" i="1" s="1"/>
  <c r="B684" i="1" l="1"/>
  <c r="C687" i="1"/>
  <c r="P686" i="1"/>
  <c r="Z686" i="1" s="1"/>
  <c r="B686" i="1" s="1"/>
  <c r="E719" i="1"/>
  <c r="M720" i="1"/>
  <c r="N714" i="1"/>
  <c r="O713" i="1"/>
  <c r="D718" i="1"/>
  <c r="L718" i="1" s="1"/>
  <c r="F719" i="1"/>
  <c r="G717" i="1"/>
  <c r="Y719" i="1"/>
  <c r="I721" i="1"/>
  <c r="J720" i="1"/>
  <c r="K720" i="1" s="1"/>
  <c r="W720" i="1" s="1"/>
  <c r="C688" i="1" l="1"/>
  <c r="P687" i="1"/>
  <c r="Z687" i="1" s="1"/>
  <c r="B687" i="1" s="1"/>
  <c r="E720" i="1"/>
  <c r="M721" i="1"/>
  <c r="G718" i="1"/>
  <c r="N715" i="1"/>
  <c r="O714" i="1"/>
  <c r="F720" i="1"/>
  <c r="D719" i="1"/>
  <c r="L719" i="1" s="1"/>
  <c r="Y720" i="1"/>
  <c r="S717" i="1"/>
  <c r="J721" i="1"/>
  <c r="K721" i="1" s="1"/>
  <c r="W721" i="1" s="1"/>
  <c r="I722" i="1"/>
  <c r="C689" i="1" l="1"/>
  <c r="P688" i="1"/>
  <c r="Z688" i="1" s="1"/>
  <c r="B688" i="1" s="1"/>
  <c r="E721" i="1"/>
  <c r="M722" i="1"/>
  <c r="O715" i="1"/>
  <c r="N716" i="1"/>
  <c r="D720" i="1"/>
  <c r="L720" i="1" s="1"/>
  <c r="G719" i="1"/>
  <c r="F721" i="1"/>
  <c r="J722" i="1"/>
  <c r="K722" i="1" s="1"/>
  <c r="W722" i="1" s="1"/>
  <c r="I723" i="1"/>
  <c r="AA717" i="1"/>
  <c r="Y721" i="1"/>
  <c r="C690" i="1" l="1"/>
  <c r="P689" i="1"/>
  <c r="Z689" i="1" s="1"/>
  <c r="B689" i="1" s="1"/>
  <c r="E722" i="1"/>
  <c r="M723" i="1"/>
  <c r="S715" i="1"/>
  <c r="U715" i="1" s="1"/>
  <c r="N717" i="1"/>
  <c r="O716" i="1"/>
  <c r="G720" i="1"/>
  <c r="F722" i="1"/>
  <c r="D721" i="1"/>
  <c r="L721" i="1" s="1"/>
  <c r="I724" i="1"/>
  <c r="J723" i="1"/>
  <c r="K723" i="1" s="1"/>
  <c r="W723" i="1" s="1"/>
  <c r="Y722" i="1"/>
  <c r="C691" i="1" l="1"/>
  <c r="P690" i="1"/>
  <c r="Z690" i="1" s="1"/>
  <c r="B690" i="1" s="1"/>
  <c r="E723" i="1"/>
  <c r="M724" i="1"/>
  <c r="AA715" i="1"/>
  <c r="O717" i="1"/>
  <c r="N718" i="1"/>
  <c r="D722" i="1"/>
  <c r="L722" i="1" s="1"/>
  <c r="F723" i="1"/>
  <c r="G721" i="1"/>
  <c r="I725" i="1"/>
  <c r="J724" i="1"/>
  <c r="K724" i="1" s="1"/>
  <c r="W724" i="1" s="1"/>
  <c r="Y723" i="1"/>
  <c r="C692" i="1" l="1"/>
  <c r="P691" i="1"/>
  <c r="Z691" i="1" s="1"/>
  <c r="B691" i="1" s="1"/>
  <c r="E724" i="1"/>
  <c r="M725" i="1"/>
  <c r="N719" i="1"/>
  <c r="O718" i="1"/>
  <c r="F724" i="1"/>
  <c r="D723" i="1"/>
  <c r="L723" i="1" s="1"/>
  <c r="G722" i="1"/>
  <c r="Y724" i="1"/>
  <c r="I726" i="1"/>
  <c r="J725" i="1"/>
  <c r="K725" i="1" s="1"/>
  <c r="C693" i="1" l="1"/>
  <c r="P692" i="1"/>
  <c r="Z692" i="1" s="1"/>
  <c r="B692" i="1" s="1"/>
  <c r="E725" i="1"/>
  <c r="M726" i="1"/>
  <c r="W725" i="1"/>
  <c r="Y725" i="1" s="1"/>
  <c r="N720" i="1"/>
  <c r="O719" i="1"/>
  <c r="D724" i="1"/>
  <c r="L724" i="1" s="1"/>
  <c r="F725" i="1"/>
  <c r="G723" i="1"/>
  <c r="J726" i="1"/>
  <c r="K726" i="1" s="1"/>
  <c r="I727" i="1"/>
  <c r="C694" i="1" l="1"/>
  <c r="P693" i="1"/>
  <c r="Z693" i="1" s="1"/>
  <c r="B693" i="1" s="1"/>
  <c r="W726" i="1"/>
  <c r="Y726" i="1" s="1"/>
  <c r="E726" i="1"/>
  <c r="M727" i="1"/>
  <c r="N721" i="1"/>
  <c r="O720" i="1"/>
  <c r="F726" i="1"/>
  <c r="D725" i="1"/>
  <c r="L725" i="1" s="1"/>
  <c r="G724" i="1"/>
  <c r="I728" i="1"/>
  <c r="J727" i="1"/>
  <c r="K727" i="1" s="1"/>
  <c r="W727" i="1" s="1"/>
  <c r="S900" i="1"/>
  <c r="C695" i="1" l="1"/>
  <c r="P694" i="1"/>
  <c r="Z694" i="1" s="1"/>
  <c r="B694" i="1" s="1"/>
  <c r="E727" i="1"/>
  <c r="M728" i="1"/>
  <c r="N722" i="1"/>
  <c r="O721" i="1"/>
  <c r="D726" i="1"/>
  <c r="L726" i="1" s="1"/>
  <c r="G725" i="1"/>
  <c r="F727" i="1"/>
  <c r="Y727" i="1"/>
  <c r="I729" i="1"/>
  <c r="J728" i="1"/>
  <c r="K728" i="1" s="1"/>
  <c r="W728" i="1" s="1"/>
  <c r="C696" i="1" l="1"/>
  <c r="P695" i="1"/>
  <c r="Z695" i="1" s="1"/>
  <c r="B695" i="1" s="1"/>
  <c r="E728" i="1"/>
  <c r="M729" i="1"/>
  <c r="N723" i="1"/>
  <c r="O722" i="1"/>
  <c r="G726" i="1"/>
  <c r="F728" i="1"/>
  <c r="D727" i="1"/>
  <c r="L727" i="1" s="1"/>
  <c r="I730" i="1"/>
  <c r="J729" i="1"/>
  <c r="K729" i="1" s="1"/>
  <c r="W729" i="1" s="1"/>
  <c r="Y728" i="1"/>
  <c r="C697" i="1" l="1"/>
  <c r="P696" i="1"/>
  <c r="Z696" i="1" s="1"/>
  <c r="B696" i="1" s="1"/>
  <c r="E729" i="1"/>
  <c r="M730" i="1"/>
  <c r="N724" i="1"/>
  <c r="O723" i="1"/>
  <c r="D728" i="1"/>
  <c r="L728" i="1" s="1"/>
  <c r="G727" i="1"/>
  <c r="F729" i="1"/>
  <c r="Y729" i="1"/>
  <c r="I731" i="1"/>
  <c r="J730" i="1"/>
  <c r="K730" i="1" s="1"/>
  <c r="W730" i="1" s="1"/>
  <c r="C698" i="1" l="1"/>
  <c r="P697" i="1"/>
  <c r="Z697" i="1" s="1"/>
  <c r="B697" i="1" s="1"/>
  <c r="E730" i="1"/>
  <c r="M731" i="1"/>
  <c r="N725" i="1"/>
  <c r="O724" i="1"/>
  <c r="F730" i="1"/>
  <c r="D729" i="1"/>
  <c r="L729" i="1" s="1"/>
  <c r="G728" i="1"/>
  <c r="I732" i="1"/>
  <c r="J731" i="1"/>
  <c r="K731" i="1" s="1"/>
  <c r="W731" i="1" s="1"/>
  <c r="Y730" i="1"/>
  <c r="C699" i="1" l="1"/>
  <c r="P698" i="1"/>
  <c r="Z698" i="1" s="1"/>
  <c r="B698" i="1" s="1"/>
  <c r="E731" i="1"/>
  <c r="M732" i="1"/>
  <c r="N726" i="1"/>
  <c r="O725" i="1"/>
  <c r="D730" i="1"/>
  <c r="L730" i="1" s="1"/>
  <c r="G729" i="1"/>
  <c r="F731" i="1"/>
  <c r="Y731" i="1"/>
  <c r="I733" i="1"/>
  <c r="J732" i="1"/>
  <c r="K732" i="1" s="1"/>
  <c r="C700" i="1" l="1"/>
  <c r="P699" i="1"/>
  <c r="Z699" i="1" s="1"/>
  <c r="B699" i="1" s="1"/>
  <c r="E732" i="1"/>
  <c r="M733" i="1"/>
  <c r="W732" i="1"/>
  <c r="Y732" i="1" s="1"/>
  <c r="G730" i="1"/>
  <c r="N727" i="1"/>
  <c r="O726" i="1"/>
  <c r="F732" i="1"/>
  <c r="D731" i="1"/>
  <c r="J733" i="1"/>
  <c r="K733" i="1" s="1"/>
  <c r="I734" i="1"/>
  <c r="C701" i="1" l="1"/>
  <c r="P700" i="1"/>
  <c r="Z700" i="1" s="1"/>
  <c r="B700" i="1" s="1"/>
  <c r="W733" i="1"/>
  <c r="Y733" i="1" s="1"/>
  <c r="E733" i="1"/>
  <c r="M734" i="1"/>
  <c r="N728" i="1"/>
  <c r="O727" i="1"/>
  <c r="D732" i="1"/>
  <c r="L732" i="1" s="1"/>
  <c r="L731" i="1"/>
  <c r="F733" i="1"/>
  <c r="G731" i="1"/>
  <c r="I735" i="1"/>
  <c r="J734" i="1"/>
  <c r="K734" i="1" s="1"/>
  <c r="C702" i="1" l="1"/>
  <c r="P701" i="1"/>
  <c r="Z701" i="1" s="1"/>
  <c r="B701" i="1" s="1"/>
  <c r="W734" i="1"/>
  <c r="Y734" i="1" s="1"/>
  <c r="E734" i="1"/>
  <c r="M735" i="1"/>
  <c r="N729" i="1"/>
  <c r="O728" i="1"/>
  <c r="D733" i="1"/>
  <c r="L733" i="1" s="1"/>
  <c r="F734" i="1"/>
  <c r="G732" i="1"/>
  <c r="J735" i="1"/>
  <c r="K735" i="1" s="1"/>
  <c r="I736" i="1"/>
  <c r="C703" i="1" l="1"/>
  <c r="P702" i="1"/>
  <c r="Z702" i="1" s="1"/>
  <c r="B702" i="1" s="1"/>
  <c r="W735" i="1"/>
  <c r="Y735" i="1" s="1"/>
  <c r="E735" i="1"/>
  <c r="M736" i="1"/>
  <c r="N730" i="1"/>
  <c r="O729" i="1"/>
  <c r="G733" i="1"/>
  <c r="D734" i="1"/>
  <c r="F735" i="1"/>
  <c r="J736" i="1"/>
  <c r="K736" i="1" s="1"/>
  <c r="I737" i="1"/>
  <c r="C704" i="1" l="1"/>
  <c r="P703" i="1"/>
  <c r="Z703" i="1" s="1"/>
  <c r="B703" i="1" s="1"/>
  <c r="W736" i="1"/>
  <c r="Y736" i="1" s="1"/>
  <c r="E736" i="1"/>
  <c r="M737" i="1"/>
  <c r="N731" i="1"/>
  <c r="O730" i="1"/>
  <c r="L734" i="1"/>
  <c r="G734" i="1"/>
  <c r="D735" i="1"/>
  <c r="L735" i="1" s="1"/>
  <c r="F736" i="1"/>
  <c r="I738" i="1"/>
  <c r="J737" i="1"/>
  <c r="K737" i="1" s="1"/>
  <c r="C705" i="1" l="1"/>
  <c r="P704" i="1"/>
  <c r="Z704" i="1" s="1"/>
  <c r="B704" i="1" s="1"/>
  <c r="W737" i="1"/>
  <c r="Y737" i="1" s="1"/>
  <c r="E737" i="1"/>
  <c r="M738" i="1"/>
  <c r="N732" i="1"/>
  <c r="O731" i="1"/>
  <c r="D736" i="1"/>
  <c r="L736" i="1" s="1"/>
  <c r="G735" i="1"/>
  <c r="F737" i="1"/>
  <c r="J738" i="1"/>
  <c r="K738" i="1" s="1"/>
  <c r="I739" i="1"/>
  <c r="C706" i="1" l="1"/>
  <c r="P705" i="1"/>
  <c r="Z705" i="1" s="1"/>
  <c r="B705" i="1" s="1"/>
  <c r="W738" i="1"/>
  <c r="Y738" i="1" s="1"/>
  <c r="E738" i="1"/>
  <c r="M739" i="1"/>
  <c r="N733" i="1"/>
  <c r="O732" i="1"/>
  <c r="G736" i="1"/>
  <c r="F738" i="1"/>
  <c r="D737" i="1"/>
  <c r="I740" i="1"/>
  <c r="J739" i="1"/>
  <c r="K739" i="1" s="1"/>
  <c r="C707" i="1" l="1"/>
  <c r="P706" i="1"/>
  <c r="Z706" i="1" s="1"/>
  <c r="B706" i="1" s="1"/>
  <c r="W739" i="1"/>
  <c r="Y739" i="1" s="1"/>
  <c r="E739" i="1"/>
  <c r="M740" i="1"/>
  <c r="N734" i="1"/>
  <c r="O733" i="1"/>
  <c r="L737" i="1"/>
  <c r="D738" i="1"/>
  <c r="L738" i="1" s="1"/>
  <c r="F739" i="1"/>
  <c r="G737" i="1"/>
  <c r="J740" i="1"/>
  <c r="K740" i="1" s="1"/>
  <c r="W740" i="1" s="1"/>
  <c r="I741" i="1"/>
  <c r="C708" i="1" l="1"/>
  <c r="P707" i="1"/>
  <c r="Z707" i="1" s="1"/>
  <c r="B707" i="1" s="1"/>
  <c r="E740" i="1"/>
  <c r="N735" i="1"/>
  <c r="O734" i="1"/>
  <c r="F740" i="1"/>
  <c r="D739" i="1"/>
  <c r="L739" i="1" s="1"/>
  <c r="G738" i="1"/>
  <c r="Y740" i="1"/>
  <c r="I742" i="1"/>
  <c r="J741" i="1"/>
  <c r="K741" i="1" s="1"/>
  <c r="C709" i="1" l="1"/>
  <c r="P708" i="1"/>
  <c r="Z708" i="1" s="1"/>
  <c r="B708" i="1" s="1"/>
  <c r="W741" i="1"/>
  <c r="Y741" i="1" s="1"/>
  <c r="E741" i="1"/>
  <c r="S710" i="1"/>
  <c r="N736" i="1"/>
  <c r="O735" i="1"/>
  <c r="AA737" i="1"/>
  <c r="D740" i="1"/>
  <c r="L740" i="1" s="1"/>
  <c r="M741" i="1" s="1"/>
  <c r="F741" i="1"/>
  <c r="J742" i="1"/>
  <c r="K742" i="1" s="1"/>
  <c r="I743" i="1"/>
  <c r="G739" i="1"/>
  <c r="C710" i="1" l="1"/>
  <c r="P709" i="1"/>
  <c r="Z709" i="1" s="1"/>
  <c r="B709" i="1" s="1"/>
  <c r="E742" i="1"/>
  <c r="AA710" i="1"/>
  <c r="U710" i="1"/>
  <c r="W742" i="1"/>
  <c r="Y742" i="1" s="1"/>
  <c r="N737" i="1"/>
  <c r="O736" i="1"/>
  <c r="D741" i="1"/>
  <c r="L741" i="1" s="1"/>
  <c r="M742" i="1" s="1"/>
  <c r="M743" i="1" s="1"/>
  <c r="F742" i="1"/>
  <c r="G740" i="1"/>
  <c r="J743" i="1"/>
  <c r="K743" i="1" s="1"/>
  <c r="I744" i="1"/>
  <c r="C711" i="1" l="1"/>
  <c r="P711" i="1" s="1"/>
  <c r="S711" i="1" s="1"/>
  <c r="P710" i="1"/>
  <c r="Z710" i="1" s="1"/>
  <c r="B710" i="1" s="1"/>
  <c r="E743" i="1"/>
  <c r="M744" i="1"/>
  <c r="W743" i="1"/>
  <c r="Y743" i="1" s="1"/>
  <c r="O737" i="1"/>
  <c r="N738" i="1"/>
  <c r="AA739" i="1"/>
  <c r="D742" i="1"/>
  <c r="L742" i="1" s="1"/>
  <c r="F743" i="1"/>
  <c r="G741" i="1"/>
  <c r="J744" i="1"/>
  <c r="K744" i="1" s="1"/>
  <c r="I745" i="1"/>
  <c r="U711" i="1" l="1"/>
  <c r="Z711" i="1"/>
  <c r="AD721" i="1" s="1"/>
  <c r="C712" i="1" s="1"/>
  <c r="M745" i="1"/>
  <c r="E744" i="1"/>
  <c r="W744" i="1"/>
  <c r="Y744" i="1" s="1"/>
  <c r="N739" i="1"/>
  <c r="O738" i="1"/>
  <c r="D743" i="1"/>
  <c r="L743" i="1" s="1"/>
  <c r="G742" i="1"/>
  <c r="F744" i="1"/>
  <c r="I746" i="1"/>
  <c r="J745" i="1"/>
  <c r="K745" i="1" s="1"/>
  <c r="AA711" i="1" l="1"/>
  <c r="B711" i="1"/>
  <c r="C713" i="1"/>
  <c r="P712" i="1"/>
  <c r="M746" i="1"/>
  <c r="E745" i="1"/>
  <c r="W745" i="1"/>
  <c r="Y745" i="1" s="1"/>
  <c r="G743" i="1"/>
  <c r="O739" i="1"/>
  <c r="N740" i="1"/>
  <c r="D744" i="1"/>
  <c r="L744" i="1" s="1"/>
  <c r="F745" i="1"/>
  <c r="I747" i="1"/>
  <c r="J746" i="1"/>
  <c r="K746" i="1" s="1"/>
  <c r="S712" i="1" l="1"/>
  <c r="U712" i="1" s="1"/>
  <c r="Z712" i="1"/>
  <c r="C714" i="1"/>
  <c r="P713" i="1"/>
  <c r="Z713" i="1" s="1"/>
  <c r="B713" i="1" s="1"/>
  <c r="W746" i="1"/>
  <c r="Y746" i="1" s="1"/>
  <c r="M747" i="1"/>
  <c r="E746" i="1"/>
  <c r="N741" i="1"/>
  <c r="O740" i="1"/>
  <c r="F746" i="1"/>
  <c r="D745" i="1"/>
  <c r="L745" i="1" s="1"/>
  <c r="G744" i="1"/>
  <c r="I748" i="1"/>
  <c r="J747" i="1"/>
  <c r="K747" i="1" s="1"/>
  <c r="AA712" i="1" l="1"/>
  <c r="B712" i="1"/>
  <c r="C715" i="1"/>
  <c r="P714" i="1"/>
  <c r="Z714" i="1" s="1"/>
  <c r="B714" i="1" s="1"/>
  <c r="M748" i="1"/>
  <c r="W747" i="1"/>
  <c r="Y747" i="1" s="1"/>
  <c r="E747" i="1"/>
  <c r="N742" i="1"/>
  <c r="O741" i="1"/>
  <c r="F747" i="1"/>
  <c r="D746" i="1"/>
  <c r="G745" i="1"/>
  <c r="I749" i="1"/>
  <c r="J748" i="1"/>
  <c r="K748" i="1" s="1"/>
  <c r="C716" i="1" l="1"/>
  <c r="P715" i="1"/>
  <c r="Z715" i="1" s="1"/>
  <c r="B715" i="1" s="1"/>
  <c r="W748" i="1"/>
  <c r="Y748" i="1" s="1"/>
  <c r="M749" i="1"/>
  <c r="E748" i="1"/>
  <c r="N743" i="1"/>
  <c r="O742" i="1"/>
  <c r="D747" i="1"/>
  <c r="L747" i="1" s="1"/>
  <c r="L746" i="1"/>
  <c r="G746" i="1"/>
  <c r="F748" i="1"/>
  <c r="I750" i="1"/>
  <c r="J749" i="1"/>
  <c r="K749" i="1" s="1"/>
  <c r="C717" i="1" l="1"/>
  <c r="P716" i="1"/>
  <c r="Z716" i="1" s="1"/>
  <c r="B716" i="1" s="1"/>
  <c r="M750" i="1"/>
  <c r="E749" i="1"/>
  <c r="W749" i="1"/>
  <c r="Y749" i="1" s="1"/>
  <c r="N744" i="1"/>
  <c r="O743" i="1"/>
  <c r="G747" i="1"/>
  <c r="F749" i="1"/>
  <c r="D748" i="1"/>
  <c r="S746" i="1"/>
  <c r="I751" i="1"/>
  <c r="J750" i="1"/>
  <c r="K750" i="1" s="1"/>
  <c r="S923" i="1"/>
  <c r="C718" i="1" l="1"/>
  <c r="P717" i="1"/>
  <c r="Z717" i="1" s="1"/>
  <c r="B717" i="1" s="1"/>
  <c r="M751" i="1"/>
  <c r="W750" i="1"/>
  <c r="Y750" i="1" s="1"/>
  <c r="E750" i="1"/>
  <c r="S743" i="1"/>
  <c r="U743" i="1" s="1"/>
  <c r="O744" i="1"/>
  <c r="N745" i="1"/>
  <c r="D749" i="1"/>
  <c r="L749" i="1" s="1"/>
  <c r="L748" i="1"/>
  <c r="G748" i="1"/>
  <c r="F750" i="1"/>
  <c r="I752" i="1"/>
  <c r="J751" i="1"/>
  <c r="K751" i="1" s="1"/>
  <c r="M752" i="1" l="1"/>
  <c r="C719" i="1"/>
  <c r="P718" i="1"/>
  <c r="Z718" i="1" s="1"/>
  <c r="B718" i="1" s="1"/>
  <c r="W751" i="1"/>
  <c r="Y751" i="1" s="1"/>
  <c r="E751" i="1"/>
  <c r="N746" i="1"/>
  <c r="O745" i="1"/>
  <c r="F751" i="1"/>
  <c r="D750" i="1"/>
  <c r="L750" i="1" s="1"/>
  <c r="G749" i="1"/>
  <c r="J752" i="1"/>
  <c r="K752" i="1" s="1"/>
  <c r="I753" i="1"/>
  <c r="M753" i="1" l="1"/>
  <c r="C720" i="1"/>
  <c r="P719" i="1"/>
  <c r="Z719" i="1" s="1"/>
  <c r="B719" i="1" s="1"/>
  <c r="E752" i="1"/>
  <c r="W752" i="1"/>
  <c r="Y752" i="1" s="1"/>
  <c r="O746" i="1"/>
  <c r="N747" i="1"/>
  <c r="D751" i="1"/>
  <c r="L751" i="1" s="1"/>
  <c r="F752" i="1"/>
  <c r="G750" i="1"/>
  <c r="I754" i="1"/>
  <c r="J753" i="1"/>
  <c r="K753" i="1" s="1"/>
  <c r="S926" i="1"/>
  <c r="M754" i="1" l="1"/>
  <c r="C721" i="1"/>
  <c r="P720" i="1"/>
  <c r="Z720" i="1" s="1"/>
  <c r="B720" i="1" s="1"/>
  <c r="W753" i="1"/>
  <c r="Y753" i="1" s="1"/>
  <c r="E753" i="1"/>
  <c r="N748" i="1"/>
  <c r="O747" i="1"/>
  <c r="F753" i="1"/>
  <c r="D752" i="1"/>
  <c r="G751" i="1"/>
  <c r="I755" i="1"/>
  <c r="J754" i="1"/>
  <c r="K754" i="1" s="1"/>
  <c r="W754" i="1" s="1"/>
  <c r="M755" i="1" l="1"/>
  <c r="C722" i="1"/>
  <c r="P721" i="1"/>
  <c r="Z721" i="1" s="1"/>
  <c r="B721" i="1" s="1"/>
  <c r="E754" i="1"/>
  <c r="N749" i="1"/>
  <c r="O748" i="1"/>
  <c r="D753" i="1"/>
  <c r="L753" i="1" s="1"/>
  <c r="L752" i="1"/>
  <c r="F754" i="1"/>
  <c r="G752" i="1"/>
  <c r="I756" i="1"/>
  <c r="J755" i="1"/>
  <c r="K755" i="1" s="1"/>
  <c r="W755" i="1" s="1"/>
  <c r="Y754" i="1"/>
  <c r="M756" i="1" l="1"/>
  <c r="C723" i="1"/>
  <c r="P722" i="1"/>
  <c r="Z722" i="1" s="1"/>
  <c r="B722" i="1" s="1"/>
  <c r="E755" i="1"/>
  <c r="N750" i="1"/>
  <c r="O749" i="1"/>
  <c r="F755" i="1"/>
  <c r="D754" i="1"/>
  <c r="G753" i="1"/>
  <c r="Y755" i="1"/>
  <c r="J756" i="1"/>
  <c r="K756" i="1" s="1"/>
  <c r="W756" i="1" s="1"/>
  <c r="I757" i="1"/>
  <c r="S929" i="1"/>
  <c r="M757" i="1" l="1"/>
  <c r="C724" i="1"/>
  <c r="P723" i="1"/>
  <c r="Z723" i="1" s="1"/>
  <c r="B723" i="1" s="1"/>
  <c r="E756" i="1"/>
  <c r="N751" i="1"/>
  <c r="O750" i="1"/>
  <c r="D755" i="1"/>
  <c r="L755" i="1" s="1"/>
  <c r="L754" i="1"/>
  <c r="F756" i="1"/>
  <c r="G754" i="1"/>
  <c r="J757" i="1"/>
  <c r="K757" i="1" s="1"/>
  <c r="W757" i="1" s="1"/>
  <c r="I758" i="1"/>
  <c r="Y756" i="1"/>
  <c r="M758" i="1" l="1"/>
  <c r="C725" i="1"/>
  <c r="P724" i="1"/>
  <c r="Z724" i="1" s="1"/>
  <c r="B724" i="1" s="1"/>
  <c r="E757" i="1"/>
  <c r="N752" i="1"/>
  <c r="O751" i="1"/>
  <c r="F757" i="1"/>
  <c r="D756" i="1"/>
  <c r="G755" i="1"/>
  <c r="I759" i="1"/>
  <c r="M759" i="1" s="1"/>
  <c r="J758" i="1"/>
  <c r="K758" i="1" s="1"/>
  <c r="W758" i="1" s="1"/>
  <c r="Y757" i="1"/>
  <c r="C726" i="1" l="1"/>
  <c r="P725" i="1"/>
  <c r="Z725" i="1" s="1"/>
  <c r="B725" i="1" s="1"/>
  <c r="E758" i="1"/>
  <c r="D757" i="1"/>
  <c r="L757" i="1" s="1"/>
  <c r="N753" i="1"/>
  <c r="O752" i="1"/>
  <c r="L756" i="1"/>
  <c r="F758" i="1"/>
  <c r="G756" i="1"/>
  <c r="I760" i="1"/>
  <c r="M760" i="1" s="1"/>
  <c r="J759" i="1"/>
  <c r="K759" i="1" s="1"/>
  <c r="W759" i="1" s="1"/>
  <c r="Y758" i="1"/>
  <c r="C727" i="1" l="1"/>
  <c r="P726" i="1"/>
  <c r="Z726" i="1" s="1"/>
  <c r="B726" i="1" s="1"/>
  <c r="G757" i="1"/>
  <c r="E759" i="1"/>
  <c r="N754" i="1"/>
  <c r="O753" i="1"/>
  <c r="F759" i="1"/>
  <c r="D758" i="1"/>
  <c r="Y759" i="1"/>
  <c r="J760" i="1"/>
  <c r="K760" i="1" s="1"/>
  <c r="W760" i="1" s="1"/>
  <c r="I761" i="1"/>
  <c r="M761" i="1" s="1"/>
  <c r="C728" i="1" l="1"/>
  <c r="P727" i="1"/>
  <c r="Z727" i="1" s="1"/>
  <c r="B727" i="1" s="1"/>
  <c r="E760" i="1"/>
  <c r="N755" i="1"/>
  <c r="O754" i="1"/>
  <c r="D759" i="1"/>
  <c r="L759" i="1" s="1"/>
  <c r="L758" i="1"/>
  <c r="F760" i="1"/>
  <c r="G758" i="1"/>
  <c r="I762" i="1"/>
  <c r="M762" i="1" s="1"/>
  <c r="J761" i="1"/>
  <c r="K761" i="1" s="1"/>
  <c r="W761" i="1" s="1"/>
  <c r="Y760" i="1"/>
  <c r="C729" i="1" l="1"/>
  <c r="P728" i="1"/>
  <c r="Z728" i="1" s="1"/>
  <c r="B728" i="1" s="1"/>
  <c r="E761" i="1"/>
  <c r="N756" i="1"/>
  <c r="O755" i="1"/>
  <c r="D760" i="1"/>
  <c r="F761" i="1"/>
  <c r="G759" i="1"/>
  <c r="I763" i="1"/>
  <c r="M763" i="1" s="1"/>
  <c r="J762" i="1"/>
  <c r="K762" i="1" s="1"/>
  <c r="W762" i="1" s="1"/>
  <c r="Y761" i="1"/>
  <c r="C730" i="1" l="1"/>
  <c r="P729" i="1"/>
  <c r="Z729" i="1" s="1"/>
  <c r="B729" i="1" s="1"/>
  <c r="E762" i="1"/>
  <c r="N757" i="1"/>
  <c r="O756" i="1"/>
  <c r="D761" i="1"/>
  <c r="L761" i="1" s="1"/>
  <c r="L760" i="1"/>
  <c r="F762" i="1"/>
  <c r="G760" i="1"/>
  <c r="Y762" i="1"/>
  <c r="I764" i="1"/>
  <c r="M764" i="1" s="1"/>
  <c r="J763" i="1"/>
  <c r="K763" i="1" s="1"/>
  <c r="W763" i="1" s="1"/>
  <c r="C731" i="1" l="1"/>
  <c r="P730" i="1"/>
  <c r="Z730" i="1" s="1"/>
  <c r="B730" i="1" s="1"/>
  <c r="E763" i="1"/>
  <c r="N758" i="1"/>
  <c r="O757" i="1"/>
  <c r="D762" i="1"/>
  <c r="L762" i="1" s="1"/>
  <c r="F763" i="1"/>
  <c r="Y763" i="1"/>
  <c r="G761" i="1"/>
  <c r="J764" i="1"/>
  <c r="K764" i="1" s="1"/>
  <c r="W764" i="1" s="1"/>
  <c r="I765" i="1"/>
  <c r="M765" i="1" s="1"/>
  <c r="C732" i="1" l="1"/>
  <c r="P731" i="1"/>
  <c r="Z731" i="1" s="1"/>
  <c r="B731" i="1" s="1"/>
  <c r="E764" i="1"/>
  <c r="N759" i="1"/>
  <c r="O758" i="1"/>
  <c r="G762" i="1"/>
  <c r="D763" i="1"/>
  <c r="G763" i="1" s="1"/>
  <c r="F764" i="1"/>
  <c r="Y764" i="1"/>
  <c r="J765" i="1"/>
  <c r="K765" i="1" s="1"/>
  <c r="W765" i="1" s="1"/>
  <c r="I766" i="1"/>
  <c r="M766" i="1" s="1"/>
  <c r="C733" i="1" l="1"/>
  <c r="P732" i="1"/>
  <c r="Z732" i="1" s="1"/>
  <c r="B732" i="1" s="1"/>
  <c r="E765" i="1"/>
  <c r="N760" i="1"/>
  <c r="O759" i="1"/>
  <c r="L763" i="1"/>
  <c r="D764" i="1"/>
  <c r="L764" i="1" s="1"/>
  <c r="F765" i="1"/>
  <c r="Y765" i="1"/>
  <c r="I767" i="1"/>
  <c r="M767" i="1" s="1"/>
  <c r="J766" i="1"/>
  <c r="K766" i="1" s="1"/>
  <c r="W766" i="1" s="1"/>
  <c r="C734" i="1" l="1"/>
  <c r="P733" i="1"/>
  <c r="Z733" i="1" s="1"/>
  <c r="B733" i="1" s="1"/>
  <c r="E766" i="1"/>
  <c r="N761" i="1"/>
  <c r="O760" i="1"/>
  <c r="D765" i="1"/>
  <c r="G765" i="1" s="1"/>
  <c r="F766" i="1"/>
  <c r="J767" i="1"/>
  <c r="K767" i="1" s="1"/>
  <c r="W767" i="1" s="1"/>
  <c r="I768" i="1"/>
  <c r="M768" i="1" s="1"/>
  <c r="Y766" i="1"/>
  <c r="G764" i="1"/>
  <c r="C735" i="1" l="1"/>
  <c r="P734" i="1"/>
  <c r="Z734" i="1" s="1"/>
  <c r="B734" i="1" s="1"/>
  <c r="E767" i="1"/>
  <c r="N762" i="1"/>
  <c r="O761" i="1"/>
  <c r="L765" i="1"/>
  <c r="F767" i="1"/>
  <c r="D766" i="1"/>
  <c r="L766" i="1" s="1"/>
  <c r="J768" i="1"/>
  <c r="K768" i="1" s="1"/>
  <c r="W768" i="1" s="1"/>
  <c r="I769" i="1"/>
  <c r="M769" i="1" s="1"/>
  <c r="Y767" i="1"/>
  <c r="C736" i="1" l="1"/>
  <c r="P735" i="1"/>
  <c r="Z735" i="1" s="1"/>
  <c r="B735" i="1" s="1"/>
  <c r="E768" i="1"/>
  <c r="N763" i="1"/>
  <c r="O762" i="1"/>
  <c r="D767" i="1"/>
  <c r="G767" i="1" s="1"/>
  <c r="G766" i="1"/>
  <c r="F768" i="1"/>
  <c r="J769" i="1"/>
  <c r="K769" i="1" s="1"/>
  <c r="W769" i="1" s="1"/>
  <c r="I770" i="1"/>
  <c r="M770" i="1" s="1"/>
  <c r="Y768" i="1"/>
  <c r="C737" i="1" l="1"/>
  <c r="P736" i="1"/>
  <c r="Z736" i="1" s="1"/>
  <c r="B736" i="1" s="1"/>
  <c r="E769" i="1"/>
  <c r="N764" i="1"/>
  <c r="O763" i="1"/>
  <c r="L767" i="1"/>
  <c r="F769" i="1"/>
  <c r="D768" i="1"/>
  <c r="Y769" i="1"/>
  <c r="J770" i="1"/>
  <c r="K770" i="1" s="1"/>
  <c r="W770" i="1" s="1"/>
  <c r="I771" i="1"/>
  <c r="M771" i="1" s="1"/>
  <c r="C738" i="1" l="1"/>
  <c r="P737" i="1"/>
  <c r="Z737" i="1" s="1"/>
  <c r="B737" i="1" s="1"/>
  <c r="E770" i="1"/>
  <c r="N765" i="1"/>
  <c r="O764" i="1"/>
  <c r="D769" i="1"/>
  <c r="L769" i="1" s="1"/>
  <c r="L768" i="1"/>
  <c r="G768" i="1"/>
  <c r="F770" i="1"/>
  <c r="I772" i="1"/>
  <c r="J771" i="1"/>
  <c r="K771" i="1" s="1"/>
  <c r="W771" i="1" s="1"/>
  <c r="Y770" i="1"/>
  <c r="C739" i="1" l="1"/>
  <c r="P738" i="1"/>
  <c r="Z738" i="1" s="1"/>
  <c r="B738" i="1" s="1"/>
  <c r="E771" i="1"/>
  <c r="N766" i="1"/>
  <c r="O765" i="1"/>
  <c r="AA767" i="1"/>
  <c r="D770" i="1"/>
  <c r="L770" i="1" s="1"/>
  <c r="F771" i="1"/>
  <c r="G769" i="1"/>
  <c r="Y771" i="1"/>
  <c r="I773" i="1"/>
  <c r="J772" i="1"/>
  <c r="K772" i="1" s="1"/>
  <c r="C740" i="1" l="1"/>
  <c r="P739" i="1"/>
  <c r="Z739" i="1" s="1"/>
  <c r="B739" i="1" s="1"/>
  <c r="W772" i="1"/>
  <c r="Y772" i="1" s="1"/>
  <c r="E772" i="1"/>
  <c r="S740" i="1"/>
  <c r="N767" i="1"/>
  <c r="O766" i="1"/>
  <c r="AA769" i="1"/>
  <c r="D771" i="1"/>
  <c r="G771" i="1" s="1"/>
  <c r="F772" i="1"/>
  <c r="G770" i="1"/>
  <c r="J773" i="1"/>
  <c r="K773" i="1" s="1"/>
  <c r="E773" i="1" s="1"/>
  <c r="I774" i="1"/>
  <c r="P740" i="1" l="1"/>
  <c r="Z740" i="1" s="1"/>
  <c r="AD750" i="1" s="1"/>
  <c r="C741" i="1" s="1"/>
  <c r="S741" i="1"/>
  <c r="U741" i="1" s="1"/>
  <c r="W773" i="1"/>
  <c r="Y773" i="1" s="1"/>
  <c r="O767" i="1"/>
  <c r="N768" i="1"/>
  <c r="L771" i="1"/>
  <c r="M772" i="1" s="1"/>
  <c r="F773" i="1"/>
  <c r="D772" i="1"/>
  <c r="L772" i="1" s="1"/>
  <c r="I775" i="1"/>
  <c r="J774" i="1"/>
  <c r="K774" i="1" s="1"/>
  <c r="E774" i="1" s="1"/>
  <c r="AA740" i="1" l="1"/>
  <c r="U740" i="1"/>
  <c r="B740" i="1"/>
  <c r="C742" i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P741" i="1"/>
  <c r="Z741" i="1" s="1"/>
  <c r="M773" i="1"/>
  <c r="AA741" i="1"/>
  <c r="W774" i="1"/>
  <c r="Y774" i="1" s="1"/>
  <c r="N769" i="1"/>
  <c r="O768" i="1"/>
  <c r="D773" i="1"/>
  <c r="F774" i="1"/>
  <c r="G772" i="1"/>
  <c r="I776" i="1"/>
  <c r="J775" i="1"/>
  <c r="K775" i="1" s="1"/>
  <c r="E775" i="1" s="1"/>
  <c r="P742" i="1" l="1"/>
  <c r="Z742" i="1" s="1"/>
  <c r="B742" i="1" s="1"/>
  <c r="B741" i="1"/>
  <c r="W775" i="1"/>
  <c r="Y775" i="1" s="1"/>
  <c r="P743" i="1"/>
  <c r="O769" i="1"/>
  <c r="N770" i="1"/>
  <c r="L773" i="1"/>
  <c r="M774" i="1" s="1"/>
  <c r="G773" i="1"/>
  <c r="F775" i="1"/>
  <c r="D774" i="1"/>
  <c r="I777" i="1"/>
  <c r="J776" i="1"/>
  <c r="K776" i="1" s="1"/>
  <c r="E776" i="1" s="1"/>
  <c r="W776" i="1" l="1"/>
  <c r="Y776" i="1" s="1"/>
  <c r="P744" i="1"/>
  <c r="Z743" i="1"/>
  <c r="AA743" i="1" s="1"/>
  <c r="N771" i="1"/>
  <c r="O770" i="1"/>
  <c r="L774" i="1"/>
  <c r="M775" i="1" s="1"/>
  <c r="M776" i="1" s="1"/>
  <c r="M777" i="1" s="1"/>
  <c r="G774" i="1"/>
  <c r="D775" i="1"/>
  <c r="L775" i="1" s="1"/>
  <c r="F776" i="1"/>
  <c r="J777" i="1"/>
  <c r="K777" i="1" s="1"/>
  <c r="W777" i="1" s="1"/>
  <c r="I778" i="1"/>
  <c r="E777" i="1" l="1"/>
  <c r="M778" i="1"/>
  <c r="B743" i="1"/>
  <c r="Z744" i="1"/>
  <c r="AA744" i="1" s="1"/>
  <c r="P745" i="1"/>
  <c r="Z745" i="1" s="1"/>
  <c r="B745" i="1" s="1"/>
  <c r="N772" i="1"/>
  <c r="O771" i="1"/>
  <c r="D776" i="1"/>
  <c r="L776" i="1" s="1"/>
  <c r="F777" i="1"/>
  <c r="Y777" i="1"/>
  <c r="G775" i="1"/>
  <c r="J778" i="1"/>
  <c r="K778" i="1" s="1"/>
  <c r="W778" i="1" s="1"/>
  <c r="I779" i="1"/>
  <c r="M779" i="1" l="1"/>
  <c r="E778" i="1"/>
  <c r="B744" i="1"/>
  <c r="P746" i="1"/>
  <c r="N773" i="1"/>
  <c r="O772" i="1"/>
  <c r="D777" i="1"/>
  <c r="L777" i="1" s="1"/>
  <c r="F778" i="1"/>
  <c r="G776" i="1"/>
  <c r="Y778" i="1"/>
  <c r="I780" i="1"/>
  <c r="J779" i="1"/>
  <c r="K779" i="1" s="1"/>
  <c r="S952" i="1"/>
  <c r="M780" i="1" l="1"/>
  <c r="W779" i="1"/>
  <c r="Y779" i="1" s="1"/>
  <c r="E779" i="1"/>
  <c r="Z746" i="1"/>
  <c r="AA746" i="1" s="1"/>
  <c r="P747" i="1"/>
  <c r="Z747" i="1" s="1"/>
  <c r="B747" i="1" s="1"/>
  <c r="N774" i="1"/>
  <c r="O773" i="1"/>
  <c r="G777" i="1"/>
  <c r="D778" i="1"/>
  <c r="L778" i="1" s="1"/>
  <c r="F779" i="1"/>
  <c r="I781" i="1"/>
  <c r="J780" i="1"/>
  <c r="K780" i="1" s="1"/>
  <c r="S776" i="1"/>
  <c r="W780" i="1" l="1"/>
  <c r="Y780" i="1" s="1"/>
  <c r="M781" i="1"/>
  <c r="E780" i="1"/>
  <c r="P748" i="1"/>
  <c r="Z748" i="1" s="1"/>
  <c r="B748" i="1" s="1"/>
  <c r="B746" i="1"/>
  <c r="N775" i="1"/>
  <c r="O774" i="1"/>
  <c r="F780" i="1"/>
  <c r="D779" i="1"/>
  <c r="G779" i="1" s="1"/>
  <c r="AA776" i="1"/>
  <c r="G778" i="1"/>
  <c r="I782" i="1"/>
  <c r="J781" i="1"/>
  <c r="K781" i="1" s="1"/>
  <c r="W781" i="1" s="1"/>
  <c r="M782" i="1" l="1"/>
  <c r="E781" i="1"/>
  <c r="P749" i="1"/>
  <c r="Z749" i="1" s="1"/>
  <c r="B749" i="1" s="1"/>
  <c r="N776" i="1"/>
  <c r="O775" i="1"/>
  <c r="L779" i="1"/>
  <c r="D780" i="1"/>
  <c r="G780" i="1" s="1"/>
  <c r="F781" i="1"/>
  <c r="Y781" i="1"/>
  <c r="I783" i="1"/>
  <c r="J782" i="1"/>
  <c r="K782" i="1" s="1"/>
  <c r="W782" i="1" s="1"/>
  <c r="M783" i="1" l="1"/>
  <c r="E782" i="1"/>
  <c r="P750" i="1"/>
  <c r="Z750" i="1" s="1"/>
  <c r="B750" i="1" s="1"/>
  <c r="O776" i="1"/>
  <c r="N777" i="1"/>
  <c r="L780" i="1"/>
  <c r="F782" i="1"/>
  <c r="D781" i="1"/>
  <c r="L781" i="1" s="1"/>
  <c r="J783" i="1"/>
  <c r="K783" i="1" s="1"/>
  <c r="W783" i="1" s="1"/>
  <c r="I784" i="1"/>
  <c r="Y782" i="1"/>
  <c r="M784" i="1" l="1"/>
  <c r="E783" i="1"/>
  <c r="P751" i="1"/>
  <c r="Z751" i="1" s="1"/>
  <c r="B751" i="1" s="1"/>
  <c r="N778" i="1"/>
  <c r="O777" i="1"/>
  <c r="D782" i="1"/>
  <c r="F783" i="1"/>
  <c r="G781" i="1"/>
  <c r="J784" i="1"/>
  <c r="K784" i="1" s="1"/>
  <c r="W784" i="1" s="1"/>
  <c r="I785" i="1"/>
  <c r="Y783" i="1"/>
  <c r="M785" i="1" l="1"/>
  <c r="E784" i="1"/>
  <c r="P752" i="1"/>
  <c r="Z752" i="1" s="1"/>
  <c r="B752" i="1" s="1"/>
  <c r="N779" i="1"/>
  <c r="O778" i="1"/>
  <c r="L782" i="1"/>
  <c r="G782" i="1"/>
  <c r="F784" i="1"/>
  <c r="D783" i="1"/>
  <c r="L783" i="1" s="1"/>
  <c r="J785" i="1"/>
  <c r="K785" i="1" s="1"/>
  <c r="W785" i="1" s="1"/>
  <c r="I786" i="1"/>
  <c r="Y784" i="1"/>
  <c r="M786" i="1" l="1"/>
  <c r="E785" i="1"/>
  <c r="P753" i="1"/>
  <c r="Z753" i="1" s="1"/>
  <c r="B753" i="1" s="1"/>
  <c r="N780" i="1"/>
  <c r="O779" i="1"/>
  <c r="D784" i="1"/>
  <c r="L784" i="1" s="1"/>
  <c r="F785" i="1"/>
  <c r="G783" i="1"/>
  <c r="J786" i="1"/>
  <c r="K786" i="1" s="1"/>
  <c r="W786" i="1" s="1"/>
  <c r="I787" i="1"/>
  <c r="Y785" i="1"/>
  <c r="M787" i="1" l="1"/>
  <c r="E786" i="1"/>
  <c r="P754" i="1"/>
  <c r="Z754" i="1" s="1"/>
  <c r="B754" i="1" s="1"/>
  <c r="N781" i="1"/>
  <c r="O780" i="1"/>
  <c r="G784" i="1"/>
  <c r="F786" i="1"/>
  <c r="D785" i="1"/>
  <c r="G785" i="1" s="1"/>
  <c r="I788" i="1"/>
  <c r="J787" i="1"/>
  <c r="K787" i="1" s="1"/>
  <c r="W787" i="1" s="1"/>
  <c r="Y786" i="1"/>
  <c r="M788" i="1" l="1"/>
  <c r="E787" i="1"/>
  <c r="P755" i="1"/>
  <c r="Z755" i="1" s="1"/>
  <c r="B755" i="1" s="1"/>
  <c r="N782" i="1"/>
  <c r="O781" i="1"/>
  <c r="L785" i="1"/>
  <c r="D786" i="1"/>
  <c r="F787" i="1"/>
  <c r="Y787" i="1"/>
  <c r="J788" i="1"/>
  <c r="K788" i="1" s="1"/>
  <c r="W788" i="1" s="1"/>
  <c r="I789" i="1"/>
  <c r="M789" i="1" l="1"/>
  <c r="E788" i="1"/>
  <c r="P756" i="1"/>
  <c r="Z756" i="1" s="1"/>
  <c r="B756" i="1" s="1"/>
  <c r="N783" i="1"/>
  <c r="O782" i="1"/>
  <c r="L786" i="1"/>
  <c r="F788" i="1"/>
  <c r="D787" i="1"/>
  <c r="L787" i="1" s="1"/>
  <c r="G786" i="1"/>
  <c r="J789" i="1"/>
  <c r="K789" i="1" s="1"/>
  <c r="W789" i="1" s="1"/>
  <c r="I790" i="1"/>
  <c r="Y788" i="1"/>
  <c r="S962" i="1"/>
  <c r="M790" i="1" l="1"/>
  <c r="E789" i="1"/>
  <c r="P757" i="1"/>
  <c r="Z757" i="1" s="1"/>
  <c r="B757" i="1" s="1"/>
  <c r="N784" i="1"/>
  <c r="O783" i="1"/>
  <c r="D788" i="1"/>
  <c r="F789" i="1"/>
  <c r="G787" i="1"/>
  <c r="I791" i="1"/>
  <c r="M791" i="1" s="1"/>
  <c r="J790" i="1"/>
  <c r="K790" i="1" s="1"/>
  <c r="W790" i="1" s="1"/>
  <c r="Y789" i="1"/>
  <c r="E790" i="1" l="1"/>
  <c r="P758" i="1"/>
  <c r="Z758" i="1" s="1"/>
  <c r="B758" i="1" s="1"/>
  <c r="N785" i="1"/>
  <c r="O784" i="1"/>
  <c r="L788" i="1"/>
  <c r="D789" i="1"/>
  <c r="L789" i="1" s="1"/>
  <c r="F790" i="1"/>
  <c r="G788" i="1"/>
  <c r="Y790" i="1"/>
  <c r="J791" i="1"/>
  <c r="K791" i="1" s="1"/>
  <c r="W791" i="1" s="1"/>
  <c r="I792" i="1"/>
  <c r="M792" i="1" s="1"/>
  <c r="E791" i="1" l="1"/>
  <c r="P759" i="1"/>
  <c r="Z759" i="1" s="1"/>
  <c r="B759" i="1" s="1"/>
  <c r="N786" i="1"/>
  <c r="O785" i="1"/>
  <c r="D790" i="1"/>
  <c r="F791" i="1"/>
  <c r="J792" i="1"/>
  <c r="K792" i="1" s="1"/>
  <c r="W792" i="1" s="1"/>
  <c r="I793" i="1"/>
  <c r="M793" i="1" s="1"/>
  <c r="Y791" i="1"/>
  <c r="G789" i="1"/>
  <c r="E792" i="1" l="1"/>
  <c r="P760" i="1"/>
  <c r="Z760" i="1" s="1"/>
  <c r="B760" i="1" s="1"/>
  <c r="N787" i="1"/>
  <c r="O786" i="1"/>
  <c r="L790" i="1"/>
  <c r="D791" i="1"/>
  <c r="L791" i="1" s="1"/>
  <c r="F792" i="1"/>
  <c r="G790" i="1"/>
  <c r="Y792" i="1"/>
  <c r="I794" i="1"/>
  <c r="M794" i="1" s="1"/>
  <c r="J793" i="1"/>
  <c r="K793" i="1" s="1"/>
  <c r="W793" i="1" s="1"/>
  <c r="E793" i="1" l="1"/>
  <c r="P761" i="1"/>
  <c r="Z761" i="1" s="1"/>
  <c r="B761" i="1" s="1"/>
  <c r="N788" i="1"/>
  <c r="O787" i="1"/>
  <c r="D792" i="1"/>
  <c r="G792" i="1" s="1"/>
  <c r="F793" i="1"/>
  <c r="G791" i="1"/>
  <c r="Y793" i="1"/>
  <c r="J794" i="1"/>
  <c r="K794" i="1" s="1"/>
  <c r="W794" i="1" s="1"/>
  <c r="I795" i="1"/>
  <c r="M795" i="1" s="1"/>
  <c r="E794" i="1" l="1"/>
  <c r="P762" i="1"/>
  <c r="Z762" i="1" s="1"/>
  <c r="B762" i="1" s="1"/>
  <c r="N789" i="1"/>
  <c r="O788" i="1"/>
  <c r="L792" i="1"/>
  <c r="F794" i="1"/>
  <c r="D793" i="1"/>
  <c r="L793" i="1" s="1"/>
  <c r="Y794" i="1"/>
  <c r="J795" i="1"/>
  <c r="K795" i="1" s="1"/>
  <c r="W795" i="1" s="1"/>
  <c r="I796" i="1"/>
  <c r="M796" i="1" s="1"/>
  <c r="E795" i="1" l="1"/>
  <c r="P763" i="1"/>
  <c r="Z763" i="1" s="1"/>
  <c r="B763" i="1" s="1"/>
  <c r="N790" i="1"/>
  <c r="O789" i="1"/>
  <c r="D794" i="1"/>
  <c r="G794" i="1" s="1"/>
  <c r="F795" i="1"/>
  <c r="Y795" i="1"/>
  <c r="J796" i="1"/>
  <c r="K796" i="1" s="1"/>
  <c r="W796" i="1" s="1"/>
  <c r="I797" i="1"/>
  <c r="M797" i="1" s="1"/>
  <c r="G793" i="1"/>
  <c r="E796" i="1" l="1"/>
  <c r="P764" i="1"/>
  <c r="Z764" i="1" s="1"/>
  <c r="B764" i="1" s="1"/>
  <c r="N791" i="1"/>
  <c r="O790" i="1"/>
  <c r="L794" i="1"/>
  <c r="D795" i="1"/>
  <c r="L795" i="1" s="1"/>
  <c r="F796" i="1"/>
  <c r="I798" i="1"/>
  <c r="M798" i="1" s="1"/>
  <c r="J797" i="1"/>
  <c r="K797" i="1" s="1"/>
  <c r="W797" i="1" s="1"/>
  <c r="Y796" i="1"/>
  <c r="E797" i="1" l="1"/>
  <c r="P765" i="1"/>
  <c r="Z765" i="1" s="1"/>
  <c r="B765" i="1" s="1"/>
  <c r="G795" i="1"/>
  <c r="N792" i="1"/>
  <c r="O791" i="1"/>
  <c r="D796" i="1"/>
  <c r="L796" i="1" s="1"/>
  <c r="F797" i="1"/>
  <c r="Y797" i="1"/>
  <c r="J798" i="1"/>
  <c r="K798" i="1" s="1"/>
  <c r="W798" i="1" s="1"/>
  <c r="I799" i="1"/>
  <c r="M799" i="1" s="1"/>
  <c r="E798" i="1" l="1"/>
  <c r="P766" i="1"/>
  <c r="Z766" i="1" s="1"/>
  <c r="B766" i="1" s="1"/>
  <c r="N793" i="1"/>
  <c r="O792" i="1"/>
  <c r="G796" i="1"/>
  <c r="F798" i="1"/>
  <c r="D797" i="1"/>
  <c r="Y798" i="1"/>
  <c r="I800" i="1"/>
  <c r="M800" i="1" s="1"/>
  <c r="J799" i="1"/>
  <c r="K799" i="1" s="1"/>
  <c r="W799" i="1" s="1"/>
  <c r="E799" i="1" l="1"/>
  <c r="P767" i="1"/>
  <c r="Z767" i="1" s="1"/>
  <c r="B767" i="1" s="1"/>
  <c r="N794" i="1"/>
  <c r="O793" i="1"/>
  <c r="L797" i="1"/>
  <c r="D798" i="1"/>
  <c r="L798" i="1" s="1"/>
  <c r="F799" i="1"/>
  <c r="G797" i="1"/>
  <c r="Y799" i="1"/>
  <c r="I801" i="1"/>
  <c r="M801" i="1" s="1"/>
  <c r="J800" i="1"/>
  <c r="K800" i="1" s="1"/>
  <c r="W800" i="1" s="1"/>
  <c r="E800" i="1" l="1"/>
  <c r="P768" i="1"/>
  <c r="Z768" i="1" s="1"/>
  <c r="B768" i="1" s="1"/>
  <c r="N795" i="1"/>
  <c r="O794" i="1"/>
  <c r="F800" i="1"/>
  <c r="D799" i="1"/>
  <c r="L799" i="1" s="1"/>
  <c r="I802" i="1"/>
  <c r="M802" i="1" s="1"/>
  <c r="J801" i="1"/>
  <c r="K801" i="1" s="1"/>
  <c r="W801" i="1" s="1"/>
  <c r="Y800" i="1"/>
  <c r="G798" i="1"/>
  <c r="E801" i="1" l="1"/>
  <c r="P769" i="1"/>
  <c r="Z769" i="1" s="1"/>
  <c r="B769" i="1" s="1"/>
  <c r="N796" i="1"/>
  <c r="O795" i="1"/>
  <c r="D800" i="1"/>
  <c r="L800" i="1" s="1"/>
  <c r="G799" i="1"/>
  <c r="F801" i="1"/>
  <c r="Y801" i="1"/>
  <c r="I803" i="1"/>
  <c r="J802" i="1"/>
  <c r="K802" i="1" s="1"/>
  <c r="W802" i="1" s="1"/>
  <c r="E802" i="1" l="1"/>
  <c r="P770" i="1"/>
  <c r="Z770" i="1" s="1"/>
  <c r="B770" i="1" s="1"/>
  <c r="N797" i="1"/>
  <c r="O796" i="1"/>
  <c r="G800" i="1"/>
  <c r="D801" i="1"/>
  <c r="L801" i="1" s="1"/>
  <c r="F802" i="1"/>
  <c r="Y802" i="1"/>
  <c r="I804" i="1"/>
  <c r="J803" i="1"/>
  <c r="K803" i="1" s="1"/>
  <c r="E803" i="1" s="1"/>
  <c r="P771" i="1" l="1"/>
  <c r="S771" i="1" s="1"/>
  <c r="W803" i="1"/>
  <c r="Y803" i="1" s="1"/>
  <c r="N798" i="1"/>
  <c r="O797" i="1"/>
  <c r="AA799" i="1"/>
  <c r="D802" i="1"/>
  <c r="G802" i="1" s="1"/>
  <c r="F803" i="1"/>
  <c r="G801" i="1"/>
  <c r="I805" i="1"/>
  <c r="J804" i="1"/>
  <c r="K804" i="1" s="1"/>
  <c r="W804" i="1" s="1"/>
  <c r="AA1045" i="1"/>
  <c r="U771" i="1" l="1"/>
  <c r="E804" i="1"/>
  <c r="Z771" i="1"/>
  <c r="N799" i="1"/>
  <c r="O798" i="1"/>
  <c r="L802" i="1"/>
  <c r="M803" i="1" s="1"/>
  <c r="D803" i="1"/>
  <c r="G803" i="1" s="1"/>
  <c r="F804" i="1"/>
  <c r="Y804" i="1"/>
  <c r="I806" i="1"/>
  <c r="J805" i="1"/>
  <c r="K805" i="1" s="1"/>
  <c r="AA771" i="1" l="1"/>
  <c r="E805" i="1"/>
  <c r="B771" i="1"/>
  <c r="W805" i="1"/>
  <c r="Y805" i="1" s="1"/>
  <c r="O799" i="1"/>
  <c r="N800" i="1"/>
  <c r="AA800" i="1"/>
  <c r="L803" i="1"/>
  <c r="M804" i="1" s="1"/>
  <c r="M805" i="1" s="1"/>
  <c r="M806" i="1" s="1"/>
  <c r="D804" i="1"/>
  <c r="G804" i="1" s="1"/>
  <c r="F805" i="1"/>
  <c r="I807" i="1"/>
  <c r="J806" i="1"/>
  <c r="K806" i="1" s="1"/>
  <c r="W806" i="1" s="1"/>
  <c r="E806" i="1" l="1"/>
  <c r="M807" i="1"/>
  <c r="S773" i="1"/>
  <c r="U773" i="1" s="1"/>
  <c r="N801" i="1"/>
  <c r="O800" i="1"/>
  <c r="L804" i="1"/>
  <c r="D805" i="1"/>
  <c r="L805" i="1" s="1"/>
  <c r="F806" i="1"/>
  <c r="Y806" i="1"/>
  <c r="I808" i="1"/>
  <c r="J807" i="1"/>
  <c r="K807" i="1" s="1"/>
  <c r="W807" i="1" s="1"/>
  <c r="S772" i="1" l="1"/>
  <c r="U772" i="1" s="1"/>
  <c r="M808" i="1"/>
  <c r="E807" i="1"/>
  <c r="AA773" i="1"/>
  <c r="O801" i="1"/>
  <c r="N802" i="1"/>
  <c r="D806" i="1"/>
  <c r="L806" i="1" s="1"/>
  <c r="F807" i="1"/>
  <c r="I809" i="1"/>
  <c r="J808" i="1"/>
  <c r="K808" i="1" s="1"/>
  <c r="W808" i="1" s="1"/>
  <c r="Y807" i="1"/>
  <c r="G805" i="1"/>
  <c r="AA772" i="1" l="1"/>
  <c r="M809" i="1"/>
  <c r="E808" i="1"/>
  <c r="S774" i="1"/>
  <c r="O802" i="1"/>
  <c r="N803" i="1"/>
  <c r="G806" i="1"/>
  <c r="F808" i="1"/>
  <c r="D807" i="1"/>
  <c r="Y808" i="1"/>
  <c r="I810" i="1"/>
  <c r="J809" i="1"/>
  <c r="K809" i="1" s="1"/>
  <c r="W809" i="1" s="1"/>
  <c r="AA1050" i="1"/>
  <c r="M810" i="1" l="1"/>
  <c r="E809" i="1"/>
  <c r="U774" i="1"/>
  <c r="AA774" i="1"/>
  <c r="N804" i="1"/>
  <c r="O803" i="1"/>
  <c r="L807" i="1"/>
  <c r="D808" i="1"/>
  <c r="G808" i="1" s="1"/>
  <c r="AA807" i="1"/>
  <c r="F809" i="1"/>
  <c r="G807" i="1"/>
  <c r="J810" i="1"/>
  <c r="K810" i="1" s="1"/>
  <c r="W810" i="1" s="1"/>
  <c r="I811" i="1"/>
  <c r="Y809" i="1"/>
  <c r="M811" i="1" l="1"/>
  <c r="E810" i="1"/>
  <c r="N805" i="1"/>
  <c r="O804" i="1"/>
  <c r="L808" i="1"/>
  <c r="D809" i="1"/>
  <c r="L809" i="1" s="1"/>
  <c r="F810" i="1"/>
  <c r="Y810" i="1"/>
  <c r="I812" i="1"/>
  <c r="J811" i="1"/>
  <c r="K811" i="1" s="1"/>
  <c r="W811" i="1" s="1"/>
  <c r="M812" i="1" l="1"/>
  <c r="E811" i="1"/>
  <c r="S804" i="1"/>
  <c r="AA804" i="1" s="1"/>
  <c r="N806" i="1"/>
  <c r="O805" i="1"/>
  <c r="G809" i="1"/>
  <c r="F811" i="1"/>
  <c r="D810" i="1"/>
  <c r="L810" i="1" s="1"/>
  <c r="Y811" i="1"/>
  <c r="J812" i="1"/>
  <c r="K812" i="1" s="1"/>
  <c r="W812" i="1" s="1"/>
  <c r="I813" i="1"/>
  <c r="M813" i="1" l="1"/>
  <c r="E812" i="1"/>
  <c r="N807" i="1"/>
  <c r="O806" i="1"/>
  <c r="D811" i="1"/>
  <c r="L811" i="1" s="1"/>
  <c r="F812" i="1"/>
  <c r="G810" i="1"/>
  <c r="S809" i="1"/>
  <c r="J813" i="1"/>
  <c r="K813" i="1" s="1"/>
  <c r="W813" i="1" s="1"/>
  <c r="I814" i="1"/>
  <c r="Y812" i="1"/>
  <c r="M814" i="1" l="1"/>
  <c r="E813" i="1"/>
  <c r="O807" i="1"/>
  <c r="N808" i="1"/>
  <c r="G811" i="1"/>
  <c r="F813" i="1"/>
  <c r="D812" i="1"/>
  <c r="I815" i="1"/>
  <c r="J814" i="1"/>
  <c r="K814" i="1" s="1"/>
  <c r="W814" i="1" s="1"/>
  <c r="Y813" i="1"/>
  <c r="M815" i="1" l="1"/>
  <c r="E814" i="1"/>
  <c r="N809" i="1"/>
  <c r="O808" i="1"/>
  <c r="D813" i="1"/>
  <c r="L813" i="1" s="1"/>
  <c r="L812" i="1"/>
  <c r="G812" i="1"/>
  <c r="F814" i="1"/>
  <c r="Y814" i="1"/>
  <c r="J815" i="1"/>
  <c r="K815" i="1" s="1"/>
  <c r="W815" i="1" s="1"/>
  <c r="I816" i="1"/>
  <c r="M816" i="1" l="1"/>
  <c r="E815" i="1"/>
  <c r="O809" i="1"/>
  <c r="N810" i="1"/>
  <c r="G813" i="1"/>
  <c r="F815" i="1"/>
  <c r="D814" i="1"/>
  <c r="G814" i="1" s="1"/>
  <c r="Y815" i="1"/>
  <c r="J816" i="1"/>
  <c r="K816" i="1" s="1"/>
  <c r="W816" i="1" s="1"/>
  <c r="I817" i="1"/>
  <c r="M817" i="1" l="1"/>
  <c r="E816" i="1"/>
  <c r="N811" i="1"/>
  <c r="O810" i="1"/>
  <c r="L814" i="1"/>
  <c r="D815" i="1"/>
  <c r="G815" i="1" s="1"/>
  <c r="F816" i="1"/>
  <c r="I818" i="1"/>
  <c r="M818" i="1" s="1"/>
  <c r="J817" i="1"/>
  <c r="K817" i="1" s="1"/>
  <c r="W817" i="1" s="1"/>
  <c r="Y816" i="1"/>
  <c r="S990" i="1"/>
  <c r="E817" i="1" l="1"/>
  <c r="N812" i="1"/>
  <c r="O811" i="1"/>
  <c r="L815" i="1"/>
  <c r="F817" i="1"/>
  <c r="D816" i="1"/>
  <c r="Y817" i="1"/>
  <c r="J818" i="1"/>
  <c r="K818" i="1" s="1"/>
  <c r="W818" i="1" s="1"/>
  <c r="I819" i="1"/>
  <c r="M819" i="1" s="1"/>
  <c r="E818" i="1" l="1"/>
  <c r="N813" i="1"/>
  <c r="O812" i="1"/>
  <c r="D817" i="1"/>
  <c r="L817" i="1" s="1"/>
  <c r="G816" i="1"/>
  <c r="L816" i="1"/>
  <c r="F818" i="1"/>
  <c r="I820" i="1"/>
  <c r="M820" i="1" s="1"/>
  <c r="J819" i="1"/>
  <c r="K819" i="1" s="1"/>
  <c r="W819" i="1" s="1"/>
  <c r="Y818" i="1"/>
  <c r="E819" i="1" l="1"/>
  <c r="N814" i="1"/>
  <c r="O813" i="1"/>
  <c r="G817" i="1"/>
  <c r="D818" i="1"/>
  <c r="L818" i="1" s="1"/>
  <c r="F819" i="1"/>
  <c r="I821" i="1"/>
  <c r="M821" i="1" s="1"/>
  <c r="J820" i="1"/>
  <c r="K820" i="1" s="1"/>
  <c r="W820" i="1" s="1"/>
  <c r="Y819" i="1"/>
  <c r="E820" i="1" l="1"/>
  <c r="G818" i="1"/>
  <c r="N815" i="1"/>
  <c r="O814" i="1"/>
  <c r="D819" i="1"/>
  <c r="L819" i="1" s="1"/>
  <c r="F820" i="1"/>
  <c r="J821" i="1"/>
  <c r="K821" i="1" s="1"/>
  <c r="W821" i="1" s="1"/>
  <c r="I822" i="1"/>
  <c r="M822" i="1" s="1"/>
  <c r="Y820" i="1"/>
  <c r="E821" i="1" l="1"/>
  <c r="N816" i="1"/>
  <c r="O815" i="1"/>
  <c r="G819" i="1"/>
  <c r="F821" i="1"/>
  <c r="D820" i="1"/>
  <c r="G820" i="1" s="1"/>
  <c r="I823" i="1"/>
  <c r="M823" i="1" s="1"/>
  <c r="J822" i="1"/>
  <c r="K822" i="1" s="1"/>
  <c r="W822" i="1" s="1"/>
  <c r="Y821" i="1"/>
  <c r="E822" i="1" l="1"/>
  <c r="N817" i="1"/>
  <c r="O816" i="1"/>
  <c r="L820" i="1"/>
  <c r="D821" i="1"/>
  <c r="F822" i="1"/>
  <c r="J823" i="1"/>
  <c r="K823" i="1" s="1"/>
  <c r="W823" i="1" s="1"/>
  <c r="I824" i="1"/>
  <c r="M824" i="1" s="1"/>
  <c r="Y822" i="1"/>
  <c r="E823" i="1" l="1"/>
  <c r="N818" i="1"/>
  <c r="O817" i="1"/>
  <c r="L821" i="1"/>
  <c r="F823" i="1"/>
  <c r="D822" i="1"/>
  <c r="L822" i="1" s="1"/>
  <c r="G821" i="1"/>
  <c r="I825" i="1"/>
  <c r="M825" i="1" s="1"/>
  <c r="J824" i="1"/>
  <c r="K824" i="1" s="1"/>
  <c r="W824" i="1" s="1"/>
  <c r="Y823" i="1"/>
  <c r="E824" i="1" l="1"/>
  <c r="N819" i="1"/>
  <c r="O818" i="1"/>
  <c r="D823" i="1"/>
  <c r="G823" i="1" s="1"/>
  <c r="F824" i="1"/>
  <c r="G822" i="1"/>
  <c r="Y824" i="1"/>
  <c r="I826" i="1"/>
  <c r="M826" i="1" s="1"/>
  <c r="J825" i="1"/>
  <c r="K825" i="1" s="1"/>
  <c r="W825" i="1" s="1"/>
  <c r="E825" i="1" l="1"/>
  <c r="N820" i="1"/>
  <c r="O819" i="1"/>
  <c r="L823" i="1"/>
  <c r="F825" i="1"/>
  <c r="D824" i="1"/>
  <c r="L824" i="1" s="1"/>
  <c r="Y825" i="1"/>
  <c r="I827" i="1"/>
  <c r="M827" i="1" s="1"/>
  <c r="J826" i="1"/>
  <c r="K826" i="1" s="1"/>
  <c r="W826" i="1" s="1"/>
  <c r="E826" i="1" l="1"/>
  <c r="N821" i="1"/>
  <c r="O820" i="1"/>
  <c r="D825" i="1"/>
  <c r="L825" i="1" s="1"/>
  <c r="G824" i="1"/>
  <c r="F826" i="1"/>
  <c r="Y826" i="1"/>
  <c r="J827" i="1"/>
  <c r="K827" i="1" s="1"/>
  <c r="W827" i="1" s="1"/>
  <c r="I828" i="1"/>
  <c r="M828" i="1" s="1"/>
  <c r="E827" i="1" l="1"/>
  <c r="N822" i="1"/>
  <c r="O821" i="1"/>
  <c r="F827" i="1"/>
  <c r="D826" i="1"/>
  <c r="L826" i="1" s="1"/>
  <c r="G825" i="1"/>
  <c r="J828" i="1"/>
  <c r="K828" i="1" s="1"/>
  <c r="W828" i="1" s="1"/>
  <c r="I829" i="1"/>
  <c r="M829" i="1" s="1"/>
  <c r="Y827" i="1"/>
  <c r="E828" i="1" l="1"/>
  <c r="N823" i="1"/>
  <c r="O822" i="1"/>
  <c r="D827" i="1"/>
  <c r="L827" i="1" s="1"/>
  <c r="G826" i="1"/>
  <c r="F828" i="1"/>
  <c r="I830" i="1"/>
  <c r="M830" i="1" s="1"/>
  <c r="J829" i="1"/>
  <c r="K829" i="1" s="1"/>
  <c r="W829" i="1" s="1"/>
  <c r="Y828" i="1"/>
  <c r="E829" i="1" l="1"/>
  <c r="N824" i="1"/>
  <c r="O823" i="1"/>
  <c r="F829" i="1"/>
  <c r="D828" i="1"/>
  <c r="L828" i="1" s="1"/>
  <c r="Y829" i="1"/>
  <c r="G827" i="1"/>
  <c r="J830" i="1"/>
  <c r="K830" i="1" s="1"/>
  <c r="W830" i="1" s="1"/>
  <c r="I831" i="1"/>
  <c r="M831" i="1" s="1"/>
  <c r="E830" i="1" l="1"/>
  <c r="N825" i="1"/>
  <c r="O824" i="1"/>
  <c r="D829" i="1"/>
  <c r="G829" i="1" s="1"/>
  <c r="F830" i="1"/>
  <c r="G828" i="1"/>
  <c r="J831" i="1"/>
  <c r="K831" i="1" s="1"/>
  <c r="W831" i="1" s="1"/>
  <c r="I832" i="1"/>
  <c r="M832" i="1" s="1"/>
  <c r="Y830" i="1"/>
  <c r="E831" i="1" l="1"/>
  <c r="N826" i="1"/>
  <c r="O825" i="1"/>
  <c r="AA828" i="1"/>
  <c r="L829" i="1"/>
  <c r="D830" i="1"/>
  <c r="G830" i="1" s="1"/>
  <c r="F831" i="1"/>
  <c r="J832" i="1"/>
  <c r="K832" i="1" s="1"/>
  <c r="W832" i="1" s="1"/>
  <c r="I833" i="1"/>
  <c r="M833" i="1" s="1"/>
  <c r="Y831" i="1"/>
  <c r="E832" i="1" l="1"/>
  <c r="N827" i="1"/>
  <c r="O826" i="1"/>
  <c r="L830" i="1"/>
  <c r="D831" i="1"/>
  <c r="L831" i="1" s="1"/>
  <c r="F832" i="1"/>
  <c r="Y832" i="1"/>
  <c r="J833" i="1"/>
  <c r="K833" i="1" s="1"/>
  <c r="W833" i="1" s="1"/>
  <c r="I834" i="1"/>
  <c r="E833" i="1" l="1"/>
  <c r="N828" i="1"/>
  <c r="O827" i="1"/>
  <c r="D832" i="1"/>
  <c r="L832" i="1" s="1"/>
  <c r="F833" i="1"/>
  <c r="G831" i="1"/>
  <c r="Y833" i="1"/>
  <c r="I835" i="1"/>
  <c r="J834" i="1"/>
  <c r="K834" i="1" s="1"/>
  <c r="E834" i="1" s="1"/>
  <c r="W834" i="1" l="1"/>
  <c r="Y834" i="1" s="1"/>
  <c r="O828" i="1"/>
  <c r="N829" i="1"/>
  <c r="AA831" i="1"/>
  <c r="D833" i="1"/>
  <c r="G833" i="1" s="1"/>
  <c r="F834" i="1"/>
  <c r="G832" i="1"/>
  <c r="J835" i="1"/>
  <c r="K835" i="1" s="1"/>
  <c r="E835" i="1" s="1"/>
  <c r="I836" i="1"/>
  <c r="W835" i="1" l="1"/>
  <c r="Y835" i="1" s="1"/>
  <c r="N830" i="1"/>
  <c r="O829" i="1"/>
  <c r="L833" i="1"/>
  <c r="M834" i="1" s="1"/>
  <c r="D834" i="1"/>
  <c r="G834" i="1" s="1"/>
  <c r="F835" i="1"/>
  <c r="I837" i="1"/>
  <c r="J836" i="1"/>
  <c r="K836" i="1" s="1"/>
  <c r="E836" i="1" s="1"/>
  <c r="W836" i="1" l="1"/>
  <c r="Y836" i="1" s="1"/>
  <c r="S802" i="1"/>
  <c r="N831" i="1"/>
  <c r="O830" i="1"/>
  <c r="L834" i="1"/>
  <c r="M835" i="1" s="1"/>
  <c r="M836" i="1" s="1"/>
  <c r="M837" i="1" s="1"/>
  <c r="F836" i="1"/>
  <c r="D835" i="1"/>
  <c r="L835" i="1" s="1"/>
  <c r="I838" i="1"/>
  <c r="J837" i="1"/>
  <c r="K837" i="1" s="1"/>
  <c r="W837" i="1" l="1"/>
  <c r="Y837" i="1" s="1"/>
  <c r="E837" i="1"/>
  <c r="M838" i="1"/>
  <c r="O831" i="1"/>
  <c r="N832" i="1"/>
  <c r="D836" i="1"/>
  <c r="F837" i="1"/>
  <c r="G835" i="1"/>
  <c r="I839" i="1"/>
  <c r="J838" i="1"/>
  <c r="K838" i="1" s="1"/>
  <c r="M839" i="1" l="1"/>
  <c r="E838" i="1"/>
  <c r="W838" i="1"/>
  <c r="Y838" i="1" s="1"/>
  <c r="O832" i="1"/>
  <c r="N833" i="1"/>
  <c r="L836" i="1"/>
  <c r="AA836" i="1"/>
  <c r="F838" i="1"/>
  <c r="D837" i="1"/>
  <c r="L837" i="1" s="1"/>
  <c r="G836" i="1"/>
  <c r="J839" i="1"/>
  <c r="K839" i="1" s="1"/>
  <c r="W839" i="1" s="1"/>
  <c r="I840" i="1"/>
  <c r="M840" i="1" l="1"/>
  <c r="E839" i="1"/>
  <c r="N834" i="1"/>
  <c r="O833" i="1"/>
  <c r="D838" i="1"/>
  <c r="L838" i="1" s="1"/>
  <c r="F839" i="1"/>
  <c r="Y839" i="1"/>
  <c r="G837" i="1"/>
  <c r="I841" i="1"/>
  <c r="J840" i="1"/>
  <c r="K840" i="1" s="1"/>
  <c r="S1013" i="1"/>
  <c r="M841" i="1" l="1"/>
  <c r="E840" i="1"/>
  <c r="W840" i="1"/>
  <c r="Y840" i="1" s="1"/>
  <c r="O834" i="1"/>
  <c r="N835" i="1"/>
  <c r="G838" i="1"/>
  <c r="D839" i="1"/>
  <c r="L839" i="1" s="1"/>
  <c r="F840" i="1"/>
  <c r="J841" i="1"/>
  <c r="K841" i="1" s="1"/>
  <c r="I842" i="1"/>
  <c r="M842" i="1" l="1"/>
  <c r="W841" i="1"/>
  <c r="Y841" i="1" s="1"/>
  <c r="E841" i="1"/>
  <c r="N836" i="1"/>
  <c r="O835" i="1"/>
  <c r="F841" i="1"/>
  <c r="D840" i="1"/>
  <c r="L840" i="1" s="1"/>
  <c r="S838" i="1"/>
  <c r="G839" i="1"/>
  <c r="J842" i="1"/>
  <c r="K842" i="1" s="1"/>
  <c r="W842" i="1" s="1"/>
  <c r="I843" i="1"/>
  <c r="M843" i="1" l="1"/>
  <c r="E842" i="1"/>
  <c r="N837" i="1"/>
  <c r="O836" i="1"/>
  <c r="G840" i="1"/>
  <c r="D841" i="1"/>
  <c r="G841" i="1" s="1"/>
  <c r="F842" i="1"/>
  <c r="AA838" i="1"/>
  <c r="J843" i="1"/>
  <c r="K843" i="1" s="1"/>
  <c r="W843" i="1" s="1"/>
  <c r="I844" i="1"/>
  <c r="M844" i="1" s="1"/>
  <c r="Y842" i="1"/>
  <c r="E843" i="1" l="1"/>
  <c r="N838" i="1"/>
  <c r="O837" i="1"/>
  <c r="L841" i="1"/>
  <c r="F843" i="1"/>
  <c r="D842" i="1"/>
  <c r="L842" i="1" s="1"/>
  <c r="Y843" i="1"/>
  <c r="I845" i="1"/>
  <c r="M845" i="1" s="1"/>
  <c r="J844" i="1"/>
  <c r="K844" i="1" s="1"/>
  <c r="W844" i="1" s="1"/>
  <c r="E844" i="1" l="1"/>
  <c r="O838" i="1"/>
  <c r="N839" i="1"/>
  <c r="D843" i="1"/>
  <c r="L843" i="1" s="1"/>
  <c r="G842" i="1"/>
  <c r="F844" i="1"/>
  <c r="Y844" i="1"/>
  <c r="J845" i="1"/>
  <c r="K845" i="1" s="1"/>
  <c r="W845" i="1" s="1"/>
  <c r="I846" i="1"/>
  <c r="M846" i="1" s="1"/>
  <c r="E845" i="1" l="1"/>
  <c r="N840" i="1"/>
  <c r="O839" i="1"/>
  <c r="G843" i="1"/>
  <c r="F845" i="1"/>
  <c r="D844" i="1"/>
  <c r="L844" i="1" s="1"/>
  <c r="Y845" i="1"/>
  <c r="J846" i="1"/>
  <c r="K846" i="1" s="1"/>
  <c r="I847" i="1"/>
  <c r="M847" i="1" s="1"/>
  <c r="S1019" i="1"/>
  <c r="E846" i="1" l="1"/>
  <c r="W846" i="1"/>
  <c r="Y846" i="1" s="1"/>
  <c r="N841" i="1"/>
  <c r="O840" i="1"/>
  <c r="D845" i="1"/>
  <c r="G845" i="1" s="1"/>
  <c r="F846" i="1"/>
  <c r="G844" i="1"/>
  <c r="J847" i="1"/>
  <c r="K847" i="1" s="1"/>
  <c r="I848" i="1"/>
  <c r="M848" i="1" s="1"/>
  <c r="W847" i="1" l="1"/>
  <c r="Y847" i="1" s="1"/>
  <c r="E847" i="1"/>
  <c r="N842" i="1"/>
  <c r="O841" i="1"/>
  <c r="L845" i="1"/>
  <c r="D846" i="1"/>
  <c r="L846" i="1" s="1"/>
  <c r="F847" i="1"/>
  <c r="I849" i="1"/>
  <c r="M849" i="1" s="1"/>
  <c r="J848" i="1"/>
  <c r="K848" i="1" s="1"/>
  <c r="W848" i="1" l="1"/>
  <c r="Y848" i="1" s="1"/>
  <c r="E848" i="1"/>
  <c r="G846" i="1"/>
  <c r="N843" i="1"/>
  <c r="O842" i="1"/>
  <c r="D847" i="1"/>
  <c r="L847" i="1" s="1"/>
  <c r="F848" i="1"/>
  <c r="J849" i="1"/>
  <c r="K849" i="1" s="1"/>
  <c r="I850" i="1"/>
  <c r="M850" i="1" s="1"/>
  <c r="E849" i="1" l="1"/>
  <c r="W849" i="1"/>
  <c r="Y849" i="1" s="1"/>
  <c r="N844" i="1"/>
  <c r="O843" i="1"/>
  <c r="G847" i="1"/>
  <c r="F849" i="1"/>
  <c r="D848" i="1"/>
  <c r="L848" i="1" s="1"/>
  <c r="I851" i="1"/>
  <c r="M851" i="1" s="1"/>
  <c r="J850" i="1"/>
  <c r="K850" i="1" s="1"/>
  <c r="W850" i="1" s="1"/>
  <c r="E850" i="1" l="1"/>
  <c r="N845" i="1"/>
  <c r="O844" i="1"/>
  <c r="D849" i="1"/>
  <c r="G848" i="1"/>
  <c r="F850" i="1"/>
  <c r="J851" i="1"/>
  <c r="K851" i="1" s="1"/>
  <c r="W851" i="1" s="1"/>
  <c r="I852" i="1"/>
  <c r="M852" i="1" s="1"/>
  <c r="Y850" i="1"/>
  <c r="E851" i="1" l="1"/>
  <c r="N846" i="1"/>
  <c r="O845" i="1"/>
  <c r="D850" i="1"/>
  <c r="L850" i="1" s="1"/>
  <c r="L849" i="1"/>
  <c r="F851" i="1"/>
  <c r="G849" i="1"/>
  <c r="I853" i="1"/>
  <c r="M853" i="1" s="1"/>
  <c r="J852" i="1"/>
  <c r="K852" i="1" s="1"/>
  <c r="W852" i="1" s="1"/>
  <c r="Y851" i="1"/>
  <c r="E852" i="1" l="1"/>
  <c r="N847" i="1"/>
  <c r="O846" i="1"/>
  <c r="G850" i="1"/>
  <c r="D851" i="1"/>
  <c r="G851" i="1" s="1"/>
  <c r="F852" i="1"/>
  <c r="J853" i="1"/>
  <c r="K853" i="1" s="1"/>
  <c r="W853" i="1" s="1"/>
  <c r="I854" i="1"/>
  <c r="M854" i="1" s="1"/>
  <c r="Y852" i="1"/>
  <c r="E853" i="1" l="1"/>
  <c r="N848" i="1"/>
  <c r="O847" i="1"/>
  <c r="L851" i="1"/>
  <c r="D852" i="1"/>
  <c r="G852" i="1" s="1"/>
  <c r="F853" i="1"/>
  <c r="Y853" i="1"/>
  <c r="J854" i="1"/>
  <c r="K854" i="1" s="1"/>
  <c r="W854" i="1" s="1"/>
  <c r="I855" i="1"/>
  <c r="M855" i="1" s="1"/>
  <c r="E854" i="1" l="1"/>
  <c r="N849" i="1"/>
  <c r="O848" i="1"/>
  <c r="L852" i="1"/>
  <c r="F854" i="1"/>
  <c r="D853" i="1"/>
  <c r="J855" i="1"/>
  <c r="K855" i="1" s="1"/>
  <c r="W855" i="1" s="1"/>
  <c r="I856" i="1"/>
  <c r="M856" i="1" s="1"/>
  <c r="Y854" i="1"/>
  <c r="E855" i="1" l="1"/>
  <c r="N850" i="1"/>
  <c r="O849" i="1"/>
  <c r="L853" i="1"/>
  <c r="D854" i="1"/>
  <c r="G854" i="1" s="1"/>
  <c r="F855" i="1"/>
  <c r="G853" i="1"/>
  <c r="I857" i="1"/>
  <c r="M857" i="1" s="1"/>
  <c r="J856" i="1"/>
  <c r="K856" i="1" s="1"/>
  <c r="Y855" i="1"/>
  <c r="E856" i="1" l="1"/>
  <c r="W856" i="1"/>
  <c r="Y856" i="1" s="1"/>
  <c r="N851" i="1"/>
  <c r="O850" i="1"/>
  <c r="L854" i="1"/>
  <c r="F856" i="1"/>
  <c r="D855" i="1"/>
  <c r="L855" i="1" s="1"/>
  <c r="J857" i="1"/>
  <c r="K857" i="1" s="1"/>
  <c r="I858" i="1"/>
  <c r="M858" i="1" s="1"/>
  <c r="W857" i="1" l="1"/>
  <c r="Y857" i="1" s="1"/>
  <c r="E857" i="1"/>
  <c r="N852" i="1"/>
  <c r="O851" i="1"/>
  <c r="D856" i="1"/>
  <c r="G856" i="1" s="1"/>
  <c r="F857" i="1"/>
  <c r="G855" i="1"/>
  <c r="J858" i="1"/>
  <c r="K858" i="1" s="1"/>
  <c r="W858" i="1" s="1"/>
  <c r="I859" i="1"/>
  <c r="M859" i="1" s="1"/>
  <c r="E858" i="1" l="1"/>
  <c r="N853" i="1"/>
  <c r="O852" i="1"/>
  <c r="L856" i="1"/>
  <c r="D857" i="1"/>
  <c r="L857" i="1" s="1"/>
  <c r="F858" i="1"/>
  <c r="I860" i="1"/>
  <c r="M860" i="1" s="1"/>
  <c r="J859" i="1"/>
  <c r="K859" i="1" s="1"/>
  <c r="W859" i="1" s="1"/>
  <c r="Y858" i="1"/>
  <c r="E859" i="1" l="1"/>
  <c r="N854" i="1"/>
  <c r="O853" i="1"/>
  <c r="D858" i="1"/>
  <c r="L858" i="1" s="1"/>
  <c r="F859" i="1"/>
  <c r="G857" i="1"/>
  <c r="Y859" i="1"/>
  <c r="I861" i="1"/>
  <c r="M861" i="1" s="1"/>
  <c r="J860" i="1"/>
  <c r="K860" i="1" s="1"/>
  <c r="W860" i="1" s="1"/>
  <c r="E860" i="1" l="1"/>
  <c r="N855" i="1"/>
  <c r="O854" i="1"/>
  <c r="D859" i="1"/>
  <c r="L859" i="1" s="1"/>
  <c r="F860" i="1"/>
  <c r="G858" i="1"/>
  <c r="J861" i="1"/>
  <c r="K861" i="1" s="1"/>
  <c r="W861" i="1" s="1"/>
  <c r="I862" i="1"/>
  <c r="M862" i="1" s="1"/>
  <c r="Y860" i="1"/>
  <c r="E861" i="1" l="1"/>
  <c r="N856" i="1"/>
  <c r="O855" i="1"/>
  <c r="D860" i="1"/>
  <c r="F861" i="1"/>
  <c r="G859" i="1"/>
  <c r="J862" i="1"/>
  <c r="K862" i="1" s="1"/>
  <c r="W862" i="1" s="1"/>
  <c r="I863" i="1"/>
  <c r="Y861" i="1"/>
  <c r="E862" i="1" l="1"/>
  <c r="N857" i="1"/>
  <c r="O856" i="1"/>
  <c r="AA859" i="1"/>
  <c r="L860" i="1"/>
  <c r="G860" i="1"/>
  <c r="D861" i="1"/>
  <c r="L861" i="1" s="1"/>
  <c r="F862" i="1"/>
  <c r="Y862" i="1"/>
  <c r="I864" i="1"/>
  <c r="J863" i="1"/>
  <c r="K863" i="1" s="1"/>
  <c r="W863" i="1" l="1"/>
  <c r="Y863" i="1" s="1"/>
  <c r="E863" i="1"/>
  <c r="N858" i="1"/>
  <c r="O857" i="1"/>
  <c r="D862" i="1"/>
  <c r="L862" i="1" s="1"/>
  <c r="M863" i="1" s="1"/>
  <c r="G861" i="1"/>
  <c r="F863" i="1"/>
  <c r="J864" i="1"/>
  <c r="K864" i="1" s="1"/>
  <c r="E864" i="1" s="1"/>
  <c r="I865" i="1"/>
  <c r="W864" i="1" l="1"/>
  <c r="Y864" i="1" s="1"/>
  <c r="N859" i="1"/>
  <c r="O858" i="1"/>
  <c r="G862" i="1"/>
  <c r="F864" i="1"/>
  <c r="D863" i="1"/>
  <c r="L863" i="1" s="1"/>
  <c r="M864" i="1" s="1"/>
  <c r="I866" i="1"/>
  <c r="J865" i="1"/>
  <c r="K865" i="1" s="1"/>
  <c r="E865" i="1" s="1"/>
  <c r="W865" i="1" l="1"/>
  <c r="Y865" i="1" s="1"/>
  <c r="N860" i="1"/>
  <c r="O859" i="1"/>
  <c r="AA861" i="1"/>
  <c r="D864" i="1"/>
  <c r="L864" i="1" s="1"/>
  <c r="M865" i="1" s="1"/>
  <c r="G863" i="1"/>
  <c r="F865" i="1"/>
  <c r="I867" i="1"/>
  <c r="J866" i="1"/>
  <c r="K866" i="1" s="1"/>
  <c r="E866" i="1" s="1"/>
  <c r="W866" i="1" l="1"/>
  <c r="Y866" i="1" s="1"/>
  <c r="N861" i="1"/>
  <c r="O860" i="1"/>
  <c r="G864" i="1"/>
  <c r="F866" i="1"/>
  <c r="D865" i="1"/>
  <c r="L865" i="1" s="1"/>
  <c r="M866" i="1" s="1"/>
  <c r="M867" i="1" s="1"/>
  <c r="J867" i="1"/>
  <c r="K867" i="1" s="1"/>
  <c r="E867" i="1" s="1"/>
  <c r="I868" i="1"/>
  <c r="M868" i="1" l="1"/>
  <c r="W867" i="1"/>
  <c r="Y867" i="1" s="1"/>
  <c r="O861" i="1"/>
  <c r="N862" i="1"/>
  <c r="G865" i="1"/>
  <c r="D866" i="1"/>
  <c r="F867" i="1"/>
  <c r="I869" i="1"/>
  <c r="J868" i="1"/>
  <c r="K868" i="1" s="1"/>
  <c r="W868" i="1" s="1"/>
  <c r="M869" i="1" l="1"/>
  <c r="E868" i="1"/>
  <c r="N863" i="1"/>
  <c r="O862" i="1"/>
  <c r="L866" i="1"/>
  <c r="D867" i="1"/>
  <c r="L867" i="1" s="1"/>
  <c r="F868" i="1"/>
  <c r="G866" i="1"/>
  <c r="Y868" i="1"/>
  <c r="I870" i="1"/>
  <c r="J869" i="1"/>
  <c r="K869" i="1" s="1"/>
  <c r="W869" i="1" s="1"/>
  <c r="S1042" i="1"/>
  <c r="M870" i="1" l="1"/>
  <c r="E869" i="1"/>
  <c r="O863" i="1"/>
  <c r="N864" i="1"/>
  <c r="D868" i="1"/>
  <c r="G868" i="1" s="1"/>
  <c r="F869" i="1"/>
  <c r="G867" i="1"/>
  <c r="J870" i="1"/>
  <c r="K870" i="1" s="1"/>
  <c r="W870" i="1" s="1"/>
  <c r="I871" i="1"/>
  <c r="Y869" i="1"/>
  <c r="M871" i="1" l="1"/>
  <c r="E870" i="1"/>
  <c r="N865" i="1"/>
  <c r="O864" i="1"/>
  <c r="L868" i="1"/>
  <c r="F870" i="1"/>
  <c r="D869" i="1"/>
  <c r="L869" i="1" s="1"/>
  <c r="I872" i="1"/>
  <c r="J871" i="1"/>
  <c r="K871" i="1" s="1"/>
  <c r="W871" i="1" s="1"/>
  <c r="Y870" i="1"/>
  <c r="M872" i="1" l="1"/>
  <c r="E871" i="1"/>
  <c r="S834" i="1"/>
  <c r="O865" i="1"/>
  <c r="N866" i="1"/>
  <c r="D870" i="1"/>
  <c r="L870" i="1" s="1"/>
  <c r="AA868" i="1"/>
  <c r="F871" i="1"/>
  <c r="Y871" i="1"/>
  <c r="G869" i="1"/>
  <c r="J872" i="1"/>
  <c r="K872" i="1" s="1"/>
  <c r="W872" i="1" s="1"/>
  <c r="I873" i="1"/>
  <c r="S1045" i="1"/>
  <c r="M873" i="1" l="1"/>
  <c r="E872" i="1"/>
  <c r="U834" i="1"/>
  <c r="AA834" i="1"/>
  <c r="N867" i="1"/>
  <c r="O866" i="1"/>
  <c r="D871" i="1"/>
  <c r="L871" i="1" s="1"/>
  <c r="G870" i="1"/>
  <c r="F872" i="1"/>
  <c r="J873" i="1"/>
  <c r="K873" i="1" s="1"/>
  <c r="W873" i="1" s="1"/>
  <c r="I874" i="1"/>
  <c r="Y872" i="1"/>
  <c r="M874" i="1" l="1"/>
  <c r="E873" i="1"/>
  <c r="N868" i="1"/>
  <c r="O867" i="1"/>
  <c r="G871" i="1"/>
  <c r="F873" i="1"/>
  <c r="D872" i="1"/>
  <c r="S870" i="1"/>
  <c r="J874" i="1"/>
  <c r="K874" i="1" s="1"/>
  <c r="W874" i="1" s="1"/>
  <c r="I875" i="1"/>
  <c r="Y873" i="1"/>
  <c r="M875" i="1" l="1"/>
  <c r="E874" i="1"/>
  <c r="O868" i="1"/>
  <c r="N869" i="1"/>
  <c r="D873" i="1"/>
  <c r="L873" i="1" s="1"/>
  <c r="L872" i="1"/>
  <c r="F874" i="1"/>
  <c r="G872" i="1"/>
  <c r="J875" i="1"/>
  <c r="K875" i="1" s="1"/>
  <c r="W875" i="1" s="1"/>
  <c r="I876" i="1"/>
  <c r="Y874" i="1"/>
  <c r="M876" i="1" l="1"/>
  <c r="E875" i="1"/>
  <c r="N870" i="1"/>
  <c r="O869" i="1"/>
  <c r="F875" i="1"/>
  <c r="D874" i="1"/>
  <c r="L874" i="1" s="1"/>
  <c r="G873" i="1"/>
  <c r="I877" i="1"/>
  <c r="J876" i="1"/>
  <c r="K876" i="1" s="1"/>
  <c r="W876" i="1" s="1"/>
  <c r="Y875" i="1"/>
  <c r="M877" i="1" l="1"/>
  <c r="E876" i="1"/>
  <c r="O870" i="1"/>
  <c r="N871" i="1"/>
  <c r="D875" i="1"/>
  <c r="L875" i="1" s="1"/>
  <c r="F876" i="1"/>
  <c r="G874" i="1"/>
  <c r="Y876" i="1"/>
  <c r="I878" i="1"/>
  <c r="J877" i="1"/>
  <c r="K877" i="1" s="1"/>
  <c r="W877" i="1" s="1"/>
  <c r="M878" i="1" l="1"/>
  <c r="E877" i="1"/>
  <c r="N872" i="1"/>
  <c r="O871" i="1"/>
  <c r="G875" i="1"/>
  <c r="D876" i="1"/>
  <c r="F877" i="1"/>
  <c r="Y877" i="1"/>
  <c r="J878" i="1"/>
  <c r="K878" i="1" s="1"/>
  <c r="W878" i="1" s="1"/>
  <c r="I879" i="1"/>
  <c r="M879" i="1" s="1"/>
  <c r="E878" i="1" l="1"/>
  <c r="N873" i="1"/>
  <c r="O872" i="1"/>
  <c r="L876" i="1"/>
  <c r="D877" i="1"/>
  <c r="L877" i="1" s="1"/>
  <c r="F878" i="1"/>
  <c r="G876" i="1"/>
  <c r="I880" i="1"/>
  <c r="M880" i="1" s="1"/>
  <c r="J879" i="1"/>
  <c r="K879" i="1" s="1"/>
  <c r="W879" i="1" s="1"/>
  <c r="Y878" i="1"/>
  <c r="E879" i="1" l="1"/>
  <c r="N874" i="1"/>
  <c r="O873" i="1"/>
  <c r="D878" i="1"/>
  <c r="L878" i="1" s="1"/>
  <c r="F879" i="1"/>
  <c r="G877" i="1"/>
  <c r="J880" i="1"/>
  <c r="K880" i="1" s="1"/>
  <c r="W880" i="1" s="1"/>
  <c r="I881" i="1"/>
  <c r="M881" i="1" s="1"/>
  <c r="Y879" i="1"/>
  <c r="E880" i="1" l="1"/>
  <c r="N875" i="1"/>
  <c r="O874" i="1"/>
  <c r="D879" i="1"/>
  <c r="G879" i="1" s="1"/>
  <c r="F880" i="1"/>
  <c r="G878" i="1"/>
  <c r="J881" i="1"/>
  <c r="K881" i="1" s="1"/>
  <c r="W881" i="1" s="1"/>
  <c r="I882" i="1"/>
  <c r="M882" i="1" s="1"/>
  <c r="Y880" i="1"/>
  <c r="E881" i="1" l="1"/>
  <c r="N876" i="1"/>
  <c r="O875" i="1"/>
  <c r="L879" i="1"/>
  <c r="D880" i="1"/>
  <c r="L880" i="1" s="1"/>
  <c r="F881" i="1"/>
  <c r="Y881" i="1"/>
  <c r="I883" i="1"/>
  <c r="M883" i="1" s="1"/>
  <c r="J882" i="1"/>
  <c r="K882" i="1" s="1"/>
  <c r="W882" i="1" s="1"/>
  <c r="E882" i="1" l="1"/>
  <c r="N877" i="1"/>
  <c r="O876" i="1"/>
  <c r="F882" i="1"/>
  <c r="D881" i="1"/>
  <c r="L881" i="1" s="1"/>
  <c r="Y882" i="1"/>
  <c r="I884" i="1"/>
  <c r="M884" i="1" s="1"/>
  <c r="J883" i="1"/>
  <c r="K883" i="1" s="1"/>
  <c r="W883" i="1" s="1"/>
  <c r="G880" i="1"/>
  <c r="E883" i="1" l="1"/>
  <c r="N878" i="1"/>
  <c r="O877" i="1"/>
  <c r="D882" i="1"/>
  <c r="G881" i="1"/>
  <c r="F883" i="1"/>
  <c r="Y883" i="1"/>
  <c r="J884" i="1"/>
  <c r="K884" i="1" s="1"/>
  <c r="W884" i="1" s="1"/>
  <c r="I885" i="1"/>
  <c r="M885" i="1" s="1"/>
  <c r="E884" i="1" l="1"/>
  <c r="N879" i="1"/>
  <c r="O878" i="1"/>
  <c r="L882" i="1"/>
  <c r="G882" i="1"/>
  <c r="D883" i="1"/>
  <c r="F884" i="1"/>
  <c r="I886" i="1"/>
  <c r="M886" i="1" s="1"/>
  <c r="J885" i="1"/>
  <c r="K885" i="1" s="1"/>
  <c r="W885" i="1" s="1"/>
  <c r="Y884" i="1"/>
  <c r="E885" i="1" l="1"/>
  <c r="N880" i="1"/>
  <c r="O879" i="1"/>
  <c r="L883" i="1"/>
  <c r="F885" i="1"/>
  <c r="D884" i="1"/>
  <c r="L884" i="1" s="1"/>
  <c r="G883" i="1"/>
  <c r="Y885" i="1"/>
  <c r="I887" i="1"/>
  <c r="M887" i="1" s="1"/>
  <c r="J886" i="1"/>
  <c r="K886" i="1" s="1"/>
  <c r="W886" i="1" s="1"/>
  <c r="E886" i="1" l="1"/>
  <c r="N881" i="1"/>
  <c r="O880" i="1"/>
  <c r="D885" i="1"/>
  <c r="G884" i="1"/>
  <c r="F886" i="1"/>
  <c r="I888" i="1"/>
  <c r="M888" i="1" s="1"/>
  <c r="J887" i="1"/>
  <c r="K887" i="1" s="1"/>
  <c r="W887" i="1" s="1"/>
  <c r="Y886" i="1"/>
  <c r="E887" i="1" l="1"/>
  <c r="N882" i="1"/>
  <c r="O881" i="1"/>
  <c r="L885" i="1"/>
  <c r="G885" i="1"/>
  <c r="F887" i="1"/>
  <c r="D886" i="1"/>
  <c r="Y887" i="1"/>
  <c r="I889" i="1"/>
  <c r="M889" i="1" s="1"/>
  <c r="J888" i="1"/>
  <c r="K888" i="1" s="1"/>
  <c r="W888" i="1" s="1"/>
  <c r="E888" i="1" l="1"/>
  <c r="N883" i="1"/>
  <c r="O882" i="1"/>
  <c r="D887" i="1"/>
  <c r="L887" i="1" s="1"/>
  <c r="L886" i="1"/>
  <c r="F888" i="1"/>
  <c r="G886" i="1"/>
  <c r="I890" i="1"/>
  <c r="M890" i="1" s="1"/>
  <c r="J889" i="1"/>
  <c r="K889" i="1" s="1"/>
  <c r="W889" i="1" s="1"/>
  <c r="Y888" i="1"/>
  <c r="E889" i="1" l="1"/>
  <c r="N884" i="1"/>
  <c r="O883" i="1"/>
  <c r="F889" i="1"/>
  <c r="D888" i="1"/>
  <c r="G887" i="1"/>
  <c r="Y889" i="1"/>
  <c r="J890" i="1"/>
  <c r="K890" i="1" s="1"/>
  <c r="W890" i="1" s="1"/>
  <c r="I891" i="1"/>
  <c r="M891" i="1" s="1"/>
  <c r="E890" i="1" l="1"/>
  <c r="N885" i="1"/>
  <c r="O884" i="1"/>
  <c r="L888" i="1"/>
  <c r="G888" i="1"/>
  <c r="D889" i="1"/>
  <c r="F890" i="1"/>
  <c r="Y890" i="1"/>
  <c r="J891" i="1"/>
  <c r="K891" i="1" s="1"/>
  <c r="W891" i="1" s="1"/>
  <c r="I892" i="1"/>
  <c r="M892" i="1" s="1"/>
  <c r="E891" i="1" l="1"/>
  <c r="N886" i="1"/>
  <c r="O885" i="1"/>
  <c r="L889" i="1"/>
  <c r="F891" i="1"/>
  <c r="D890" i="1"/>
  <c r="L890" i="1" s="1"/>
  <c r="G889" i="1"/>
  <c r="I893" i="1"/>
  <c r="M893" i="1" s="1"/>
  <c r="J892" i="1"/>
  <c r="K892" i="1" s="1"/>
  <c r="W892" i="1" s="1"/>
  <c r="Y891" i="1"/>
  <c r="E892" i="1" l="1"/>
  <c r="N887" i="1"/>
  <c r="O886" i="1"/>
  <c r="D891" i="1"/>
  <c r="G890" i="1"/>
  <c r="F892" i="1"/>
  <c r="Y892" i="1"/>
  <c r="J893" i="1"/>
  <c r="K893" i="1" s="1"/>
  <c r="W893" i="1" s="1"/>
  <c r="I894" i="1"/>
  <c r="E893" i="1" l="1"/>
  <c r="N888" i="1"/>
  <c r="O887" i="1"/>
  <c r="L891" i="1"/>
  <c r="G891" i="1"/>
  <c r="F893" i="1"/>
  <c r="D892" i="1"/>
  <c r="I895" i="1"/>
  <c r="J894" i="1"/>
  <c r="K894" i="1" s="1"/>
  <c r="Y893" i="1"/>
  <c r="W894" i="1" l="1"/>
  <c r="Y894" i="1" s="1"/>
  <c r="E894" i="1"/>
  <c r="N889" i="1"/>
  <c r="O888" i="1"/>
  <c r="D893" i="1"/>
  <c r="L893" i="1" s="1"/>
  <c r="M894" i="1" s="1"/>
  <c r="L892" i="1"/>
  <c r="G892" i="1"/>
  <c r="F894" i="1"/>
  <c r="J895" i="1"/>
  <c r="K895" i="1" s="1"/>
  <c r="I896" i="1"/>
  <c r="E895" i="1" l="1"/>
  <c r="W895" i="1"/>
  <c r="Y895" i="1" s="1"/>
  <c r="G893" i="1"/>
  <c r="N890" i="1"/>
  <c r="O889" i="1"/>
  <c r="AA891" i="1"/>
  <c r="D894" i="1"/>
  <c r="L894" i="1" s="1"/>
  <c r="M895" i="1" s="1"/>
  <c r="F895" i="1"/>
  <c r="I897" i="1"/>
  <c r="J896" i="1"/>
  <c r="K896" i="1" s="1"/>
  <c r="E896" i="1" s="1"/>
  <c r="W896" i="1" l="1"/>
  <c r="Y896" i="1" s="1"/>
  <c r="N891" i="1"/>
  <c r="O890" i="1"/>
  <c r="D895" i="1"/>
  <c r="F896" i="1"/>
  <c r="G894" i="1"/>
  <c r="I898" i="1"/>
  <c r="J897" i="1"/>
  <c r="K897" i="1" s="1"/>
  <c r="E897" i="1" s="1"/>
  <c r="W897" i="1" l="1"/>
  <c r="Y897" i="1" s="1"/>
  <c r="O891" i="1"/>
  <c r="N892" i="1"/>
  <c r="L895" i="1"/>
  <c r="M896" i="1" s="1"/>
  <c r="M897" i="1" s="1"/>
  <c r="M898" i="1" s="1"/>
  <c r="G895" i="1"/>
  <c r="F897" i="1"/>
  <c r="D896" i="1"/>
  <c r="I899" i="1"/>
  <c r="J898" i="1"/>
  <c r="K898" i="1" s="1"/>
  <c r="E898" i="1" s="1"/>
  <c r="M899" i="1" l="1"/>
  <c r="W898" i="1"/>
  <c r="Y898" i="1" s="1"/>
  <c r="N893" i="1"/>
  <c r="O892" i="1"/>
  <c r="D897" i="1"/>
  <c r="L897" i="1" s="1"/>
  <c r="L896" i="1"/>
  <c r="F898" i="1"/>
  <c r="G896" i="1"/>
  <c r="I900" i="1"/>
  <c r="J899" i="1"/>
  <c r="K899" i="1" s="1"/>
  <c r="S1072" i="1"/>
  <c r="M900" i="1" l="1"/>
  <c r="W899" i="1"/>
  <c r="Y899" i="1" s="1"/>
  <c r="E899" i="1"/>
  <c r="O893" i="1"/>
  <c r="N894" i="1"/>
  <c r="F899" i="1"/>
  <c r="D898" i="1"/>
  <c r="L898" i="1" s="1"/>
  <c r="G897" i="1"/>
  <c r="I901" i="1"/>
  <c r="J900" i="1"/>
  <c r="K900" i="1" s="1"/>
  <c r="W900" i="1" s="1"/>
  <c r="M901" i="1" l="1"/>
  <c r="E900" i="1"/>
  <c r="U863" i="1"/>
  <c r="N895" i="1"/>
  <c r="O894" i="1"/>
  <c r="D899" i="1"/>
  <c r="G899" i="1" s="1"/>
  <c r="F900" i="1"/>
  <c r="G898" i="1"/>
  <c r="Y900" i="1"/>
  <c r="J901" i="1"/>
  <c r="K901" i="1" s="1"/>
  <c r="W901" i="1" s="1"/>
  <c r="I902" i="1"/>
  <c r="M902" i="1" l="1"/>
  <c r="E901" i="1"/>
  <c r="AA863" i="1"/>
  <c r="S864" i="1"/>
  <c r="U864" i="1" s="1"/>
  <c r="N896" i="1"/>
  <c r="O895" i="1"/>
  <c r="L899" i="1"/>
  <c r="D900" i="1"/>
  <c r="L900" i="1" s="1"/>
  <c r="F901" i="1"/>
  <c r="Y901" i="1"/>
  <c r="AA898" i="1"/>
  <c r="I903" i="1"/>
  <c r="J902" i="1"/>
  <c r="K902" i="1" s="1"/>
  <c r="W902" i="1" s="1"/>
  <c r="M903" i="1" l="1"/>
  <c r="E902" i="1"/>
  <c r="AA864" i="1"/>
  <c r="N897" i="1"/>
  <c r="O896" i="1"/>
  <c r="G900" i="1"/>
  <c r="F902" i="1"/>
  <c r="D901" i="1"/>
  <c r="L901" i="1" s="1"/>
  <c r="Y902" i="1"/>
  <c r="I904" i="1"/>
  <c r="J903" i="1"/>
  <c r="K903" i="1" s="1"/>
  <c r="W903" i="1" s="1"/>
  <c r="M904" i="1" l="1"/>
  <c r="E903" i="1"/>
  <c r="N898" i="1"/>
  <c r="O897" i="1"/>
  <c r="D902" i="1"/>
  <c r="L902" i="1" s="1"/>
  <c r="G901" i="1"/>
  <c r="F903" i="1"/>
  <c r="AA900" i="1"/>
  <c r="Y903" i="1"/>
  <c r="I905" i="1"/>
  <c r="J904" i="1"/>
  <c r="K904" i="1" s="1"/>
  <c r="M905" i="1" l="1"/>
  <c r="E904" i="1"/>
  <c r="W904" i="1"/>
  <c r="Y904" i="1" s="1"/>
  <c r="O898" i="1"/>
  <c r="N899" i="1"/>
  <c r="F904" i="1"/>
  <c r="D903" i="1"/>
  <c r="G902" i="1"/>
  <c r="J905" i="1"/>
  <c r="K905" i="1" s="1"/>
  <c r="W905" i="1" s="1"/>
  <c r="I906" i="1"/>
  <c r="M906" i="1" l="1"/>
  <c r="E905" i="1"/>
  <c r="N900" i="1"/>
  <c r="O899" i="1"/>
  <c r="L903" i="1"/>
  <c r="G903" i="1"/>
  <c r="D904" i="1"/>
  <c r="G904" i="1" s="1"/>
  <c r="F905" i="1"/>
  <c r="Y905" i="1"/>
  <c r="J906" i="1"/>
  <c r="K906" i="1" s="1"/>
  <c r="W906" i="1" s="1"/>
  <c r="I907" i="1"/>
  <c r="M907" i="1" l="1"/>
  <c r="E906" i="1"/>
  <c r="O900" i="1"/>
  <c r="N901" i="1"/>
  <c r="L904" i="1"/>
  <c r="F906" i="1"/>
  <c r="D905" i="1"/>
  <c r="L905" i="1" s="1"/>
  <c r="I908" i="1"/>
  <c r="J907" i="1"/>
  <c r="K907" i="1" s="1"/>
  <c r="W907" i="1" s="1"/>
  <c r="Y906" i="1"/>
  <c r="M908" i="1" l="1"/>
  <c r="E907" i="1"/>
  <c r="N902" i="1"/>
  <c r="O901" i="1"/>
  <c r="D906" i="1"/>
  <c r="G906" i="1" s="1"/>
  <c r="F907" i="1"/>
  <c r="G905" i="1"/>
  <c r="Y907" i="1"/>
  <c r="I909" i="1"/>
  <c r="M909" i="1" s="1"/>
  <c r="J908" i="1"/>
  <c r="K908" i="1" s="1"/>
  <c r="W908" i="1" s="1"/>
  <c r="E908" i="1" l="1"/>
  <c r="N903" i="1"/>
  <c r="O902" i="1"/>
  <c r="L906" i="1"/>
  <c r="F908" i="1"/>
  <c r="D907" i="1"/>
  <c r="Y908" i="1"/>
  <c r="I910" i="1"/>
  <c r="M910" i="1" s="1"/>
  <c r="J909" i="1"/>
  <c r="K909" i="1" s="1"/>
  <c r="W909" i="1" s="1"/>
  <c r="S1082" i="1"/>
  <c r="E909" i="1" l="1"/>
  <c r="N904" i="1"/>
  <c r="O903" i="1"/>
  <c r="L907" i="1"/>
  <c r="D908" i="1"/>
  <c r="F909" i="1"/>
  <c r="G907" i="1"/>
  <c r="I911" i="1"/>
  <c r="M911" i="1" s="1"/>
  <c r="J910" i="1"/>
  <c r="K910" i="1" s="1"/>
  <c r="W910" i="1" s="1"/>
  <c r="Y909" i="1"/>
  <c r="E910" i="1" l="1"/>
  <c r="N905" i="1"/>
  <c r="O904" i="1"/>
  <c r="L908" i="1"/>
  <c r="D909" i="1"/>
  <c r="G909" i="1" s="1"/>
  <c r="F910" i="1"/>
  <c r="G908" i="1"/>
  <c r="Y910" i="1"/>
  <c r="I912" i="1"/>
  <c r="M912" i="1" s="1"/>
  <c r="J911" i="1"/>
  <c r="K911" i="1" s="1"/>
  <c r="W911" i="1" s="1"/>
  <c r="E911" i="1" l="1"/>
  <c r="N906" i="1"/>
  <c r="O905" i="1"/>
  <c r="L909" i="1"/>
  <c r="F911" i="1"/>
  <c r="D910" i="1"/>
  <c r="L910" i="1" s="1"/>
  <c r="I913" i="1"/>
  <c r="M913" i="1" s="1"/>
  <c r="J912" i="1"/>
  <c r="K912" i="1" s="1"/>
  <c r="W912" i="1" s="1"/>
  <c r="Y911" i="1"/>
  <c r="E912" i="1" l="1"/>
  <c r="N907" i="1"/>
  <c r="O906" i="1"/>
  <c r="D911" i="1"/>
  <c r="G911" i="1" s="1"/>
  <c r="G910" i="1"/>
  <c r="F912" i="1"/>
  <c r="Y912" i="1"/>
  <c r="J913" i="1"/>
  <c r="K913" i="1" s="1"/>
  <c r="W913" i="1" s="1"/>
  <c r="I914" i="1"/>
  <c r="M914" i="1" s="1"/>
  <c r="E913" i="1" l="1"/>
  <c r="N908" i="1"/>
  <c r="O907" i="1"/>
  <c r="L911" i="1"/>
  <c r="F913" i="1"/>
  <c r="D912" i="1"/>
  <c r="L912" i="1" s="1"/>
  <c r="Y913" i="1"/>
  <c r="J914" i="1"/>
  <c r="K914" i="1" s="1"/>
  <c r="W914" i="1" s="1"/>
  <c r="I915" i="1"/>
  <c r="M915" i="1" s="1"/>
  <c r="E914" i="1" l="1"/>
  <c r="N909" i="1"/>
  <c r="O908" i="1"/>
  <c r="D913" i="1"/>
  <c r="L913" i="1" s="1"/>
  <c r="G912" i="1"/>
  <c r="F914" i="1"/>
  <c r="Y914" i="1"/>
  <c r="I916" i="1"/>
  <c r="M916" i="1" s="1"/>
  <c r="J915" i="1"/>
  <c r="K915" i="1" s="1"/>
  <c r="W915" i="1" s="1"/>
  <c r="E915" i="1" l="1"/>
  <c r="N910" i="1"/>
  <c r="O909" i="1"/>
  <c r="F915" i="1"/>
  <c r="D914" i="1"/>
  <c r="L914" i="1" s="1"/>
  <c r="J916" i="1"/>
  <c r="K916" i="1" s="1"/>
  <c r="W916" i="1" s="1"/>
  <c r="I917" i="1"/>
  <c r="M917" i="1" s="1"/>
  <c r="Y915" i="1"/>
  <c r="G913" i="1"/>
  <c r="E916" i="1" l="1"/>
  <c r="N911" i="1"/>
  <c r="O910" i="1"/>
  <c r="D915" i="1"/>
  <c r="L915" i="1" s="1"/>
  <c r="F916" i="1"/>
  <c r="G914" i="1"/>
  <c r="J917" i="1"/>
  <c r="K917" i="1" s="1"/>
  <c r="W917" i="1" s="1"/>
  <c r="I918" i="1"/>
  <c r="M918" i="1" s="1"/>
  <c r="Y916" i="1"/>
  <c r="E917" i="1" l="1"/>
  <c r="N912" i="1"/>
  <c r="O911" i="1"/>
  <c r="D916" i="1"/>
  <c r="L916" i="1" s="1"/>
  <c r="F917" i="1"/>
  <c r="G915" i="1"/>
  <c r="J918" i="1"/>
  <c r="K918" i="1" s="1"/>
  <c r="W918" i="1" s="1"/>
  <c r="I919" i="1"/>
  <c r="M919" i="1" s="1"/>
  <c r="Y917" i="1"/>
  <c r="E918" i="1" l="1"/>
  <c r="N913" i="1"/>
  <c r="O912" i="1"/>
  <c r="D917" i="1"/>
  <c r="L917" i="1" s="1"/>
  <c r="F918" i="1"/>
  <c r="G916" i="1"/>
  <c r="I920" i="1"/>
  <c r="M920" i="1" s="1"/>
  <c r="J919" i="1"/>
  <c r="K919" i="1" s="1"/>
  <c r="W919" i="1" s="1"/>
  <c r="Y918" i="1"/>
  <c r="E919" i="1" l="1"/>
  <c r="N914" i="1"/>
  <c r="O913" i="1"/>
  <c r="G917" i="1"/>
  <c r="D918" i="1"/>
  <c r="G918" i="1" s="1"/>
  <c r="F919" i="1"/>
  <c r="I921" i="1"/>
  <c r="M921" i="1" s="1"/>
  <c r="J920" i="1"/>
  <c r="K920" i="1" s="1"/>
  <c r="W920" i="1" s="1"/>
  <c r="Y919" i="1"/>
  <c r="E920" i="1" l="1"/>
  <c r="N915" i="1"/>
  <c r="O914" i="1"/>
  <c r="L918" i="1"/>
  <c r="D919" i="1"/>
  <c r="F920" i="1"/>
  <c r="Y920" i="1"/>
  <c r="J921" i="1"/>
  <c r="K921" i="1" s="1"/>
  <c r="W921" i="1" s="1"/>
  <c r="I922" i="1"/>
  <c r="M922" i="1" s="1"/>
  <c r="E921" i="1" l="1"/>
  <c r="N916" i="1"/>
  <c r="O915" i="1"/>
  <c r="L919" i="1"/>
  <c r="F921" i="1"/>
  <c r="D920" i="1"/>
  <c r="L920" i="1" s="1"/>
  <c r="G919" i="1"/>
  <c r="Y921" i="1"/>
  <c r="I923" i="1"/>
  <c r="M923" i="1" s="1"/>
  <c r="J922" i="1"/>
  <c r="K922" i="1" s="1"/>
  <c r="W922" i="1" s="1"/>
  <c r="E922" i="1" l="1"/>
  <c r="N917" i="1"/>
  <c r="O916" i="1"/>
  <c r="D921" i="1"/>
  <c r="L921" i="1" s="1"/>
  <c r="F922" i="1"/>
  <c r="G920" i="1"/>
  <c r="I924" i="1"/>
  <c r="M924" i="1" s="1"/>
  <c r="J923" i="1"/>
  <c r="K923" i="1" s="1"/>
  <c r="W923" i="1" s="1"/>
  <c r="Y922" i="1"/>
  <c r="E923" i="1" l="1"/>
  <c r="N918" i="1"/>
  <c r="O917" i="1"/>
  <c r="AA920" i="1"/>
  <c r="F923" i="1"/>
  <c r="D922" i="1"/>
  <c r="L922" i="1" s="1"/>
  <c r="G921" i="1"/>
  <c r="Y923" i="1"/>
  <c r="I925" i="1"/>
  <c r="J924" i="1"/>
  <c r="K924" i="1" s="1"/>
  <c r="W924" i="1" s="1"/>
  <c r="E924" i="1" l="1"/>
  <c r="N919" i="1"/>
  <c r="O918" i="1"/>
  <c r="G922" i="1"/>
  <c r="D923" i="1"/>
  <c r="G923" i="1" s="1"/>
  <c r="F924" i="1"/>
  <c r="Y924" i="1"/>
  <c r="I926" i="1"/>
  <c r="J925" i="1"/>
  <c r="K925" i="1" s="1"/>
  <c r="E925" i="1" s="1"/>
  <c r="W925" i="1" l="1"/>
  <c r="Y925" i="1" s="1"/>
  <c r="N920" i="1"/>
  <c r="O919" i="1"/>
  <c r="L923" i="1"/>
  <c r="AA922" i="1"/>
  <c r="F925" i="1"/>
  <c r="D924" i="1"/>
  <c r="L924" i="1" s="1"/>
  <c r="M925" i="1" s="1"/>
  <c r="J926" i="1"/>
  <c r="K926" i="1" s="1"/>
  <c r="E926" i="1" s="1"/>
  <c r="I927" i="1"/>
  <c r="W926" i="1" l="1"/>
  <c r="Y926" i="1" s="1"/>
  <c r="N921" i="1"/>
  <c r="O920" i="1"/>
  <c r="AA923" i="1"/>
  <c r="D925" i="1"/>
  <c r="G924" i="1"/>
  <c r="F926" i="1"/>
  <c r="I928" i="1"/>
  <c r="J927" i="1"/>
  <c r="K927" i="1" s="1"/>
  <c r="E927" i="1" s="1"/>
  <c r="W927" i="1" l="1"/>
  <c r="Y927" i="1" s="1"/>
  <c r="N922" i="1"/>
  <c r="O921" i="1"/>
  <c r="D926" i="1"/>
  <c r="L926" i="1" s="1"/>
  <c r="L925" i="1"/>
  <c r="M926" i="1" s="1"/>
  <c r="M927" i="1" s="1"/>
  <c r="M928" i="1" s="1"/>
  <c r="F927" i="1"/>
  <c r="G925" i="1"/>
  <c r="J928" i="1"/>
  <c r="K928" i="1" s="1"/>
  <c r="I929" i="1"/>
  <c r="W928" i="1" l="1"/>
  <c r="Y928" i="1" s="1"/>
  <c r="E928" i="1"/>
  <c r="M929" i="1"/>
  <c r="O922" i="1"/>
  <c r="N923" i="1"/>
  <c r="D927" i="1"/>
  <c r="G927" i="1" s="1"/>
  <c r="F928" i="1"/>
  <c r="G926" i="1"/>
  <c r="J929" i="1"/>
  <c r="K929" i="1" s="1"/>
  <c r="W929" i="1" s="1"/>
  <c r="I930" i="1"/>
  <c r="E929" i="1" l="1"/>
  <c r="M930" i="1"/>
  <c r="N924" i="1"/>
  <c r="O923" i="1"/>
  <c r="L927" i="1"/>
  <c r="F929" i="1"/>
  <c r="D928" i="1"/>
  <c r="L928" i="1" s="1"/>
  <c r="I931" i="1"/>
  <c r="J930" i="1"/>
  <c r="K930" i="1" s="1"/>
  <c r="Y929" i="1"/>
  <c r="E930" i="1" l="1"/>
  <c r="M931" i="1"/>
  <c r="W930" i="1"/>
  <c r="Y930" i="1" s="1"/>
  <c r="N925" i="1"/>
  <c r="O924" i="1"/>
  <c r="D929" i="1"/>
  <c r="G929" i="1" s="1"/>
  <c r="F930" i="1"/>
  <c r="G928" i="1"/>
  <c r="I932" i="1"/>
  <c r="J931" i="1"/>
  <c r="K931" i="1" s="1"/>
  <c r="W931" i="1" l="1"/>
  <c r="Y931" i="1" s="1"/>
  <c r="E931" i="1"/>
  <c r="M932" i="1"/>
  <c r="O925" i="1"/>
  <c r="N926" i="1"/>
  <c r="L929" i="1"/>
  <c r="F931" i="1"/>
  <c r="D930" i="1"/>
  <c r="L930" i="1" s="1"/>
  <c r="I933" i="1"/>
  <c r="J932" i="1"/>
  <c r="K932" i="1" s="1"/>
  <c r="W932" i="1" s="1"/>
  <c r="E932" i="1" l="1"/>
  <c r="U894" i="1"/>
  <c r="M933" i="1"/>
  <c r="N927" i="1"/>
  <c r="O926" i="1"/>
  <c r="D931" i="1"/>
  <c r="L931" i="1" s="1"/>
  <c r="F932" i="1"/>
  <c r="G930" i="1"/>
  <c r="Y932" i="1"/>
  <c r="J933" i="1"/>
  <c r="K933" i="1" s="1"/>
  <c r="W933" i="1" s="1"/>
  <c r="I934" i="1"/>
  <c r="E933" i="1" l="1"/>
  <c r="AA894" i="1"/>
  <c r="M934" i="1"/>
  <c r="S895" i="1"/>
  <c r="N928" i="1"/>
  <c r="O927" i="1"/>
  <c r="G931" i="1"/>
  <c r="F933" i="1"/>
  <c r="D932" i="1"/>
  <c r="G932" i="1" s="1"/>
  <c r="I935" i="1"/>
  <c r="J934" i="1"/>
  <c r="K934" i="1" s="1"/>
  <c r="W934" i="1" s="1"/>
  <c r="Y933" i="1"/>
  <c r="E934" i="1" l="1"/>
  <c r="M935" i="1"/>
  <c r="AA895" i="1"/>
  <c r="U895" i="1"/>
  <c r="N929" i="1"/>
  <c r="O928" i="1"/>
  <c r="L932" i="1"/>
  <c r="D933" i="1"/>
  <c r="F934" i="1"/>
  <c r="I936" i="1"/>
  <c r="J935" i="1"/>
  <c r="K935" i="1" s="1"/>
  <c r="W935" i="1" s="1"/>
  <c r="Y934" i="1"/>
  <c r="E935" i="1" l="1"/>
  <c r="M936" i="1"/>
  <c r="O929" i="1"/>
  <c r="N930" i="1"/>
  <c r="L933" i="1"/>
  <c r="F935" i="1"/>
  <c r="D934" i="1"/>
  <c r="G934" i="1" s="1"/>
  <c r="Y935" i="1"/>
  <c r="G933" i="1"/>
  <c r="J936" i="1"/>
  <c r="K936" i="1" s="1"/>
  <c r="W936" i="1" s="1"/>
  <c r="I937" i="1"/>
  <c r="E936" i="1" l="1"/>
  <c r="M937" i="1"/>
  <c r="N931" i="1"/>
  <c r="O930" i="1"/>
  <c r="L934" i="1"/>
  <c r="D935" i="1"/>
  <c r="L935" i="1" s="1"/>
  <c r="F936" i="1"/>
  <c r="Y936" i="1"/>
  <c r="I938" i="1"/>
  <c r="J937" i="1"/>
  <c r="K937" i="1" s="1"/>
  <c r="W937" i="1" s="1"/>
  <c r="E937" i="1" l="1"/>
  <c r="M938" i="1"/>
  <c r="N932" i="1"/>
  <c r="O931" i="1"/>
  <c r="D936" i="1"/>
  <c r="L936" i="1" s="1"/>
  <c r="F937" i="1"/>
  <c r="G935" i="1"/>
  <c r="Y937" i="1"/>
  <c r="I939" i="1"/>
  <c r="J938" i="1"/>
  <c r="K938" i="1" s="1"/>
  <c r="W938" i="1" s="1"/>
  <c r="E938" i="1" l="1"/>
  <c r="M939" i="1"/>
  <c r="N933" i="1"/>
  <c r="O932" i="1"/>
  <c r="F938" i="1"/>
  <c r="D937" i="1"/>
  <c r="L937" i="1" s="1"/>
  <c r="G936" i="1"/>
  <c r="I940" i="1"/>
  <c r="J939" i="1"/>
  <c r="K939" i="1" s="1"/>
  <c r="W939" i="1" s="1"/>
  <c r="Y938" i="1"/>
  <c r="E939" i="1" l="1"/>
  <c r="M940" i="1"/>
  <c r="N934" i="1"/>
  <c r="O933" i="1"/>
  <c r="D938" i="1"/>
  <c r="G938" i="1" s="1"/>
  <c r="G937" i="1"/>
  <c r="F939" i="1"/>
  <c r="Y939" i="1"/>
  <c r="J940" i="1"/>
  <c r="K940" i="1" s="1"/>
  <c r="W940" i="1" s="1"/>
  <c r="I941" i="1"/>
  <c r="E940" i="1" l="1"/>
  <c r="M941" i="1"/>
  <c r="N935" i="1"/>
  <c r="O934" i="1"/>
  <c r="L938" i="1"/>
  <c r="F940" i="1"/>
  <c r="D939" i="1"/>
  <c r="L939" i="1" s="1"/>
  <c r="J941" i="1"/>
  <c r="K941" i="1" s="1"/>
  <c r="W941" i="1" s="1"/>
  <c r="I942" i="1"/>
  <c r="Y940" i="1"/>
  <c r="E941" i="1" l="1"/>
  <c r="M942" i="1"/>
  <c r="N936" i="1"/>
  <c r="O935" i="1"/>
  <c r="D940" i="1"/>
  <c r="G940" i="1" s="1"/>
  <c r="G939" i="1"/>
  <c r="F941" i="1"/>
  <c r="J942" i="1"/>
  <c r="K942" i="1" s="1"/>
  <c r="W942" i="1" s="1"/>
  <c r="I943" i="1"/>
  <c r="Y941" i="1"/>
  <c r="E942" i="1" l="1"/>
  <c r="M943" i="1"/>
  <c r="N937" i="1"/>
  <c r="O936" i="1"/>
  <c r="L940" i="1"/>
  <c r="D941" i="1"/>
  <c r="L941" i="1" s="1"/>
  <c r="F942" i="1"/>
  <c r="I944" i="1"/>
  <c r="J943" i="1"/>
  <c r="K943" i="1" s="1"/>
  <c r="W943" i="1" s="1"/>
  <c r="Y942" i="1"/>
  <c r="E943" i="1" l="1"/>
  <c r="M944" i="1"/>
  <c r="N938" i="1"/>
  <c r="O937" i="1"/>
  <c r="D942" i="1"/>
  <c r="L942" i="1" s="1"/>
  <c r="F943" i="1"/>
  <c r="Y943" i="1"/>
  <c r="G941" i="1"/>
  <c r="J944" i="1"/>
  <c r="K944" i="1" s="1"/>
  <c r="W944" i="1" s="1"/>
  <c r="I945" i="1"/>
  <c r="E944" i="1" l="1"/>
  <c r="M945" i="1"/>
  <c r="N939" i="1"/>
  <c r="O938" i="1"/>
  <c r="G942" i="1"/>
  <c r="D943" i="1"/>
  <c r="F944" i="1"/>
  <c r="Y944" i="1"/>
  <c r="J945" i="1"/>
  <c r="K945" i="1" s="1"/>
  <c r="W945" i="1" s="1"/>
  <c r="I946" i="1"/>
  <c r="E945" i="1" l="1"/>
  <c r="M946" i="1"/>
  <c r="N940" i="1"/>
  <c r="O939" i="1"/>
  <c r="L943" i="1"/>
  <c r="F945" i="1"/>
  <c r="D944" i="1"/>
  <c r="L944" i="1" s="1"/>
  <c r="G943" i="1"/>
  <c r="Y945" i="1"/>
  <c r="J946" i="1"/>
  <c r="K946" i="1" s="1"/>
  <c r="W946" i="1" s="1"/>
  <c r="I947" i="1"/>
  <c r="E946" i="1" l="1"/>
  <c r="M947" i="1"/>
  <c r="N941" i="1"/>
  <c r="O940" i="1"/>
  <c r="D945" i="1"/>
  <c r="L945" i="1" s="1"/>
  <c r="G944" i="1"/>
  <c r="F946" i="1"/>
  <c r="J947" i="1"/>
  <c r="K947" i="1" s="1"/>
  <c r="W947" i="1" s="1"/>
  <c r="I948" i="1"/>
  <c r="Y946" i="1"/>
  <c r="E947" i="1" l="1"/>
  <c r="M948" i="1"/>
  <c r="N942" i="1"/>
  <c r="O941" i="1"/>
  <c r="D946" i="1"/>
  <c r="L946" i="1" s="1"/>
  <c r="F947" i="1"/>
  <c r="G945" i="1"/>
  <c r="J948" i="1"/>
  <c r="K948" i="1" s="1"/>
  <c r="W948" i="1" s="1"/>
  <c r="I949" i="1"/>
  <c r="Y947" i="1"/>
  <c r="E948" i="1" l="1"/>
  <c r="M949" i="1"/>
  <c r="N943" i="1"/>
  <c r="O942" i="1"/>
  <c r="G946" i="1"/>
  <c r="D947" i="1"/>
  <c r="F948" i="1"/>
  <c r="J949" i="1"/>
  <c r="K949" i="1" s="1"/>
  <c r="W949" i="1" s="1"/>
  <c r="I950" i="1"/>
  <c r="Y948" i="1"/>
  <c r="E949" i="1" l="1"/>
  <c r="M950" i="1"/>
  <c r="N944" i="1"/>
  <c r="O943" i="1"/>
  <c r="L947" i="1"/>
  <c r="D948" i="1"/>
  <c r="L948" i="1" s="1"/>
  <c r="F949" i="1"/>
  <c r="J950" i="1"/>
  <c r="K950" i="1" s="1"/>
  <c r="W950" i="1" s="1"/>
  <c r="I951" i="1"/>
  <c r="G947" i="1"/>
  <c r="Y949" i="1"/>
  <c r="E950" i="1" l="1"/>
  <c r="M951" i="1"/>
  <c r="G948" i="1"/>
  <c r="N945" i="1"/>
  <c r="O944" i="1"/>
  <c r="D949" i="1"/>
  <c r="L949" i="1" s="1"/>
  <c r="F950" i="1"/>
  <c r="Y950" i="1"/>
  <c r="J951" i="1"/>
  <c r="K951" i="1" s="1"/>
  <c r="W951" i="1" s="1"/>
  <c r="I952" i="1"/>
  <c r="E951" i="1" l="1"/>
  <c r="M952" i="1"/>
  <c r="N946" i="1"/>
  <c r="O945" i="1"/>
  <c r="G949" i="1"/>
  <c r="F951" i="1"/>
  <c r="D950" i="1"/>
  <c r="G950" i="1" s="1"/>
  <c r="Y951" i="1"/>
  <c r="I953" i="1"/>
  <c r="J952" i="1"/>
  <c r="K952" i="1" s="1"/>
  <c r="W952" i="1" s="1"/>
  <c r="E952" i="1" l="1"/>
  <c r="M953" i="1"/>
  <c r="N947" i="1"/>
  <c r="O946" i="1"/>
  <c r="L950" i="1"/>
  <c r="D951" i="1"/>
  <c r="L951" i="1" s="1"/>
  <c r="F952" i="1"/>
  <c r="J953" i="1"/>
  <c r="K953" i="1" s="1"/>
  <c r="W953" i="1" s="1"/>
  <c r="Y952" i="1"/>
  <c r="E953" i="1" l="1"/>
  <c r="N948" i="1"/>
  <c r="O947" i="1"/>
  <c r="D952" i="1"/>
  <c r="L952" i="1" s="1"/>
  <c r="F953" i="1"/>
  <c r="G951" i="1"/>
  <c r="Y953" i="1"/>
  <c r="W954" i="1" l="1"/>
  <c r="Y954" i="1" s="1"/>
  <c r="N949" i="1"/>
  <c r="O948" i="1"/>
  <c r="AA951" i="1"/>
  <c r="D953" i="1"/>
  <c r="L953" i="1" s="1"/>
  <c r="M954" i="1" s="1"/>
  <c r="J955" i="1"/>
  <c r="G952" i="1"/>
  <c r="W955" i="1" l="1"/>
  <c r="Y955" i="1" s="1"/>
  <c r="N950" i="1"/>
  <c r="O949" i="1"/>
  <c r="AA952" i="1"/>
  <c r="L954" i="1"/>
  <c r="M955" i="1" s="1"/>
  <c r="G953" i="1"/>
  <c r="J956" i="1"/>
  <c r="W956" i="1" l="1"/>
  <c r="Y956" i="1" s="1"/>
  <c r="N951" i="1"/>
  <c r="O950" i="1"/>
  <c r="L955" i="1"/>
  <c r="M956" i="1" s="1"/>
  <c r="J957" i="1"/>
  <c r="W957" i="1" l="1"/>
  <c r="Y957" i="1" s="1"/>
  <c r="O951" i="1"/>
  <c r="N952" i="1"/>
  <c r="L956" i="1"/>
  <c r="M957" i="1" s="1"/>
  <c r="M958" i="1" s="1"/>
  <c r="J958" i="1"/>
  <c r="M959" i="1" l="1"/>
  <c r="W958" i="1"/>
  <c r="Y958" i="1" s="1"/>
  <c r="O952" i="1"/>
  <c r="N953" i="1"/>
  <c r="L957" i="1"/>
  <c r="J959" i="1"/>
  <c r="W959" i="1" l="1"/>
  <c r="Y959" i="1" s="1"/>
  <c r="M960" i="1"/>
  <c r="N954" i="1"/>
  <c r="O953" i="1"/>
  <c r="J960" i="1"/>
  <c r="W960" i="1" l="1"/>
  <c r="Y960" i="1" s="1"/>
  <c r="M961" i="1"/>
  <c r="N955" i="1"/>
  <c r="O954" i="1"/>
  <c r="L958" i="1"/>
  <c r="J961" i="1"/>
  <c r="W961" i="1" l="1"/>
  <c r="Y961" i="1" s="1"/>
  <c r="M962" i="1"/>
  <c r="N956" i="1"/>
  <c r="O955" i="1"/>
  <c r="L959" i="1"/>
  <c r="L960" i="1"/>
  <c r="J962" i="1"/>
  <c r="W962" i="1" s="1"/>
  <c r="Y962" i="1" s="1"/>
  <c r="M963" i="1" l="1"/>
  <c r="N957" i="1"/>
  <c r="O956" i="1"/>
  <c r="L961" i="1"/>
  <c r="J963" i="1"/>
  <c r="W963" i="1" s="1"/>
  <c r="Y963" i="1" s="1"/>
  <c r="M964" i="1" l="1"/>
  <c r="M965" i="1" s="1"/>
  <c r="N958" i="1"/>
  <c r="O957" i="1"/>
  <c r="L962" i="1"/>
  <c r="AA960" i="1"/>
  <c r="J964" i="1"/>
  <c r="W964" i="1" s="1"/>
  <c r="Y964" i="1" s="1"/>
  <c r="N959" i="1" l="1"/>
  <c r="O958" i="1"/>
  <c r="L963" i="1"/>
  <c r="M966" i="1"/>
  <c r="J965" i="1"/>
  <c r="W965" i="1" s="1"/>
  <c r="Y965" i="1" s="1"/>
  <c r="U925" i="1" l="1"/>
  <c r="N960" i="1"/>
  <c r="O959" i="1"/>
  <c r="L964" i="1"/>
  <c r="J966" i="1"/>
  <c r="W966" i="1" s="1"/>
  <c r="Y966" i="1" s="1"/>
  <c r="AA925" i="1" l="1"/>
  <c r="L965" i="1"/>
  <c r="O960" i="1"/>
  <c r="N961" i="1"/>
  <c r="J967" i="1"/>
  <c r="W967" i="1" s="1"/>
  <c r="N962" i="1" l="1"/>
  <c r="O961" i="1"/>
  <c r="Y967" i="1"/>
  <c r="J968" i="1"/>
  <c r="W968" i="1" s="1"/>
  <c r="O962" i="1" l="1"/>
  <c r="N963" i="1"/>
  <c r="L966" i="1"/>
  <c r="M967" i="1" s="1"/>
  <c r="M968" i="1" s="1"/>
  <c r="M969" i="1" s="1"/>
  <c r="M970" i="1" s="1"/>
  <c r="J969" i="1"/>
  <c r="W969" i="1" s="1"/>
  <c r="Y968" i="1"/>
  <c r="N964" i="1" l="1"/>
  <c r="O963" i="1"/>
  <c r="L967" i="1"/>
  <c r="Y969" i="1"/>
  <c r="J970" i="1"/>
  <c r="W970" i="1" s="1"/>
  <c r="M971" i="1"/>
  <c r="N965" i="1" l="1"/>
  <c r="O964" i="1"/>
  <c r="L968" i="1"/>
  <c r="L969" i="1"/>
  <c r="J971" i="1"/>
  <c r="W971" i="1" s="1"/>
  <c r="M972" i="1"/>
  <c r="Y970" i="1"/>
  <c r="N966" i="1" l="1"/>
  <c r="O965" i="1"/>
  <c r="L970" i="1"/>
  <c r="Y971" i="1"/>
  <c r="M973" i="1"/>
  <c r="J972" i="1"/>
  <c r="W972" i="1" s="1"/>
  <c r="O966" i="1" l="1"/>
  <c r="N967" i="1" s="1"/>
  <c r="L971" i="1"/>
  <c r="J973" i="1"/>
  <c r="W973" i="1" s="1"/>
  <c r="M974" i="1"/>
  <c r="Y972" i="1"/>
  <c r="N968" i="1" l="1"/>
  <c r="O967" i="1"/>
  <c r="J974" i="1"/>
  <c r="W974" i="1" s="1"/>
  <c r="M975" i="1"/>
  <c r="Y973" i="1"/>
  <c r="N969" i="1" l="1"/>
  <c r="O968" i="1"/>
  <c r="L973" i="1"/>
  <c r="L972" i="1"/>
  <c r="M976" i="1"/>
  <c r="J975" i="1"/>
  <c r="W975" i="1" s="1"/>
  <c r="Y974" i="1"/>
  <c r="N970" i="1" l="1"/>
  <c r="O969" i="1"/>
  <c r="L974" i="1"/>
  <c r="Y975" i="1"/>
  <c r="J976" i="1"/>
  <c r="W976" i="1" s="1"/>
  <c r="M977" i="1"/>
  <c r="N971" i="1" l="1"/>
  <c r="O970" i="1"/>
  <c r="Y976" i="1"/>
  <c r="J977" i="1"/>
  <c r="W977" i="1" s="1"/>
  <c r="M978" i="1"/>
  <c r="N972" i="1" l="1"/>
  <c r="O971" i="1"/>
  <c r="L975" i="1"/>
  <c r="L976" i="1"/>
  <c r="J978" i="1"/>
  <c r="W978" i="1" s="1"/>
  <c r="M979" i="1"/>
  <c r="Y977" i="1"/>
  <c r="N973" i="1" l="1"/>
  <c r="O972" i="1"/>
  <c r="L977" i="1"/>
  <c r="J979" i="1"/>
  <c r="W979" i="1" s="1"/>
  <c r="M980" i="1"/>
  <c r="Y978" i="1"/>
  <c r="N974" i="1" l="1"/>
  <c r="O973" i="1"/>
  <c r="L978" i="1"/>
  <c r="J980" i="1"/>
  <c r="W980" i="1" s="1"/>
  <c r="M981" i="1"/>
  <c r="Y979" i="1"/>
  <c r="N975" i="1" l="1"/>
  <c r="O974" i="1"/>
  <c r="L979" i="1"/>
  <c r="M982" i="1"/>
  <c r="J981" i="1"/>
  <c r="W981" i="1" s="1"/>
  <c r="Y980" i="1"/>
  <c r="N976" i="1" l="1"/>
  <c r="O975" i="1"/>
  <c r="L980" i="1"/>
  <c r="Y981" i="1"/>
  <c r="J982" i="1"/>
  <c r="W982" i="1" s="1"/>
  <c r="M983" i="1"/>
  <c r="N977" i="1" l="1"/>
  <c r="O976" i="1"/>
  <c r="AA979" i="1"/>
  <c r="L981" i="1"/>
  <c r="J983" i="1"/>
  <c r="W983" i="1" s="1"/>
  <c r="M984" i="1"/>
  <c r="Y982" i="1"/>
  <c r="N978" i="1" l="1"/>
  <c r="O977" i="1"/>
  <c r="L982" i="1"/>
  <c r="I985" i="1"/>
  <c r="J984" i="1"/>
  <c r="W984" i="1" s="1"/>
  <c r="Y983" i="1"/>
  <c r="N979" i="1" l="1"/>
  <c r="O978" i="1"/>
  <c r="L983" i="1"/>
  <c r="Y984" i="1"/>
  <c r="J985" i="1"/>
  <c r="K985" i="1" s="1"/>
  <c r="I986" i="1"/>
  <c r="W985" i="1" l="1"/>
  <c r="Y985" i="1" s="1"/>
  <c r="E985" i="1"/>
  <c r="N980" i="1"/>
  <c r="O979" i="1"/>
  <c r="L984" i="1"/>
  <c r="M985" i="1" s="1"/>
  <c r="F985" i="1"/>
  <c r="J986" i="1"/>
  <c r="K986" i="1" s="1"/>
  <c r="W986" i="1" s="1"/>
  <c r="I987" i="1"/>
  <c r="E986" i="1" l="1"/>
  <c r="N981" i="1"/>
  <c r="O980" i="1"/>
  <c r="D985" i="1"/>
  <c r="G985" i="1" s="1"/>
  <c r="F986" i="1"/>
  <c r="Y986" i="1"/>
  <c r="I988" i="1"/>
  <c r="J987" i="1"/>
  <c r="K987" i="1" s="1"/>
  <c r="E987" i="1" l="1"/>
  <c r="W987" i="1"/>
  <c r="Y987" i="1" s="1"/>
  <c r="N982" i="1"/>
  <c r="O981" i="1"/>
  <c r="L985" i="1"/>
  <c r="M986" i="1" s="1"/>
  <c r="AA983" i="1"/>
  <c r="D986" i="1"/>
  <c r="L986" i="1" s="1"/>
  <c r="F987" i="1"/>
  <c r="I989" i="1"/>
  <c r="J988" i="1"/>
  <c r="K988" i="1" s="1"/>
  <c r="W988" i="1" s="1"/>
  <c r="E988" i="1" l="1"/>
  <c r="M987" i="1"/>
  <c r="M988" i="1" s="1"/>
  <c r="M989" i="1" s="1"/>
  <c r="N983" i="1"/>
  <c r="O982" i="1"/>
  <c r="F988" i="1"/>
  <c r="D987" i="1"/>
  <c r="L987" i="1" s="1"/>
  <c r="Y988" i="1"/>
  <c r="G986" i="1"/>
  <c r="J989" i="1"/>
  <c r="K989" i="1" s="1"/>
  <c r="I990" i="1"/>
  <c r="M990" i="1" l="1"/>
  <c r="E989" i="1"/>
  <c r="W989" i="1"/>
  <c r="Y989" i="1" s="1"/>
  <c r="O983" i="1"/>
  <c r="N984" i="1"/>
  <c r="D988" i="1"/>
  <c r="G988" i="1" s="1"/>
  <c r="F989" i="1"/>
  <c r="J990" i="1"/>
  <c r="K990" i="1" s="1"/>
  <c r="I991" i="1"/>
  <c r="G987" i="1"/>
  <c r="M991" i="1" l="1"/>
  <c r="E990" i="1"/>
  <c r="W990" i="1"/>
  <c r="Y990" i="1" s="1"/>
  <c r="N985" i="1"/>
  <c r="O984" i="1"/>
  <c r="L988" i="1"/>
  <c r="D989" i="1"/>
  <c r="L989" i="1" s="1"/>
  <c r="F990" i="1"/>
  <c r="J991" i="1"/>
  <c r="K991" i="1" s="1"/>
  <c r="I992" i="1"/>
  <c r="M992" i="1" l="1"/>
  <c r="E991" i="1"/>
  <c r="W991" i="1"/>
  <c r="Y991" i="1" s="1"/>
  <c r="O985" i="1"/>
  <c r="N986" i="1"/>
  <c r="D990" i="1"/>
  <c r="L990" i="1" s="1"/>
  <c r="F991" i="1"/>
  <c r="G989" i="1"/>
  <c r="I993" i="1"/>
  <c r="J992" i="1"/>
  <c r="K992" i="1" s="1"/>
  <c r="W992" i="1" l="1"/>
  <c r="Y992" i="1" s="1"/>
  <c r="M993" i="1"/>
  <c r="E992" i="1"/>
  <c r="N987" i="1"/>
  <c r="O986" i="1"/>
  <c r="D991" i="1"/>
  <c r="L991" i="1" s="1"/>
  <c r="G990" i="1"/>
  <c r="F992" i="1"/>
  <c r="I994" i="1"/>
  <c r="J993" i="1"/>
  <c r="K993" i="1" s="1"/>
  <c r="W993" i="1" s="1"/>
  <c r="M994" i="1" l="1"/>
  <c r="E993" i="1"/>
  <c r="N988" i="1"/>
  <c r="O987" i="1"/>
  <c r="F993" i="1"/>
  <c r="D992" i="1"/>
  <c r="L992" i="1" s="1"/>
  <c r="G991" i="1"/>
  <c r="AA990" i="1"/>
  <c r="Y993" i="1"/>
  <c r="I995" i="1"/>
  <c r="J994" i="1"/>
  <c r="K994" i="1" s="1"/>
  <c r="W994" i="1" s="1"/>
  <c r="M995" i="1" l="1"/>
  <c r="E994" i="1"/>
  <c r="O988" i="1"/>
  <c r="N989" i="1"/>
  <c r="D993" i="1"/>
  <c r="L993" i="1" s="1"/>
  <c r="F994" i="1"/>
  <c r="Y994" i="1"/>
  <c r="J995" i="1"/>
  <c r="K995" i="1" s="1"/>
  <c r="W995" i="1" s="1"/>
  <c r="I996" i="1"/>
  <c r="M996" i="1" s="1"/>
  <c r="G992" i="1"/>
  <c r="E995" i="1" l="1"/>
  <c r="S955" i="1"/>
  <c r="S988" i="1"/>
  <c r="U988" i="1" s="1"/>
  <c r="N990" i="1"/>
  <c r="O989" i="1"/>
  <c r="G993" i="1"/>
  <c r="F995" i="1"/>
  <c r="D994" i="1"/>
  <c r="L994" i="1" s="1"/>
  <c r="I997" i="1"/>
  <c r="M997" i="1" s="1"/>
  <c r="J996" i="1"/>
  <c r="K996" i="1" s="1"/>
  <c r="W996" i="1" s="1"/>
  <c r="Y995" i="1"/>
  <c r="E996" i="1" l="1"/>
  <c r="U955" i="1"/>
  <c r="AA955" i="1"/>
  <c r="AA988" i="1"/>
  <c r="O990" i="1"/>
  <c r="N991" i="1"/>
  <c r="D995" i="1"/>
  <c r="G995" i="1" s="1"/>
  <c r="F996" i="1"/>
  <c r="Y996" i="1"/>
  <c r="G994" i="1"/>
  <c r="J997" i="1"/>
  <c r="K997" i="1" s="1"/>
  <c r="W997" i="1" s="1"/>
  <c r="I998" i="1"/>
  <c r="M998" i="1" s="1"/>
  <c r="E997" i="1" l="1"/>
  <c r="S956" i="1"/>
  <c r="N992" i="1"/>
  <c r="O991" i="1"/>
  <c r="L995" i="1"/>
  <c r="D996" i="1"/>
  <c r="L996" i="1" s="1"/>
  <c r="F997" i="1"/>
  <c r="Y997" i="1"/>
  <c r="I999" i="1"/>
  <c r="M999" i="1" s="1"/>
  <c r="J998" i="1"/>
  <c r="K998" i="1" s="1"/>
  <c r="W998" i="1" s="1"/>
  <c r="E998" i="1" l="1"/>
  <c r="U956" i="1"/>
  <c r="AA956" i="1"/>
  <c r="N993" i="1"/>
  <c r="O992" i="1"/>
  <c r="F998" i="1"/>
  <c r="D997" i="1"/>
  <c r="L997" i="1" s="1"/>
  <c r="G996" i="1"/>
  <c r="J999" i="1"/>
  <c r="K999" i="1" s="1"/>
  <c r="W999" i="1" s="1"/>
  <c r="I1000" i="1"/>
  <c r="M1000" i="1" s="1"/>
  <c r="Y998" i="1"/>
  <c r="E999" i="1" l="1"/>
  <c r="N994" i="1"/>
  <c r="O993" i="1"/>
  <c r="D998" i="1"/>
  <c r="L998" i="1" s="1"/>
  <c r="F999" i="1"/>
  <c r="G997" i="1"/>
  <c r="I1001" i="1"/>
  <c r="M1001" i="1" s="1"/>
  <c r="J1000" i="1"/>
  <c r="K1000" i="1" s="1"/>
  <c r="W1000" i="1" s="1"/>
  <c r="Y999" i="1"/>
  <c r="E1000" i="1" l="1"/>
  <c r="N995" i="1"/>
  <c r="O994" i="1"/>
  <c r="G998" i="1"/>
  <c r="F1000" i="1"/>
  <c r="D999" i="1"/>
  <c r="Y1000" i="1"/>
  <c r="I1002" i="1"/>
  <c r="M1002" i="1" s="1"/>
  <c r="J1001" i="1"/>
  <c r="K1001" i="1" s="1"/>
  <c r="E1001" i="1" l="1"/>
  <c r="W1001" i="1"/>
  <c r="Y1001" i="1" s="1"/>
  <c r="N996" i="1"/>
  <c r="O995" i="1"/>
  <c r="D1000" i="1"/>
  <c r="L1000" i="1" s="1"/>
  <c r="L999" i="1"/>
  <c r="F1001" i="1"/>
  <c r="G999" i="1"/>
  <c r="J1002" i="1"/>
  <c r="K1002" i="1" s="1"/>
  <c r="I1003" i="1"/>
  <c r="M1003" i="1" s="1"/>
  <c r="W1002" i="1" l="1"/>
  <c r="Y1002" i="1" s="1"/>
  <c r="E1002" i="1"/>
  <c r="N997" i="1"/>
  <c r="O996" i="1"/>
  <c r="F1002" i="1"/>
  <c r="D1001" i="1"/>
  <c r="I1004" i="1"/>
  <c r="M1004" i="1" s="1"/>
  <c r="J1003" i="1"/>
  <c r="K1003" i="1" s="1"/>
  <c r="W1003" i="1" s="1"/>
  <c r="G1000" i="1"/>
  <c r="E1003" i="1" l="1"/>
  <c r="N998" i="1"/>
  <c r="O997" i="1"/>
  <c r="D1002" i="1"/>
  <c r="L1002" i="1" s="1"/>
  <c r="L1001" i="1"/>
  <c r="G1001" i="1"/>
  <c r="F1003" i="1"/>
  <c r="Y1003" i="1"/>
  <c r="J1004" i="1"/>
  <c r="K1004" i="1" s="1"/>
  <c r="W1004" i="1" s="1"/>
  <c r="I1005" i="1"/>
  <c r="M1005" i="1" s="1"/>
  <c r="E1004" i="1" l="1"/>
  <c r="N999" i="1"/>
  <c r="O998" i="1"/>
  <c r="F1004" i="1"/>
  <c r="D1003" i="1"/>
  <c r="G1002" i="1"/>
  <c r="Y1004" i="1"/>
  <c r="I1006" i="1"/>
  <c r="M1006" i="1" s="1"/>
  <c r="J1005" i="1"/>
  <c r="K1005" i="1" s="1"/>
  <c r="W1005" i="1" s="1"/>
  <c r="E1005" i="1" l="1"/>
  <c r="N1000" i="1"/>
  <c r="O999" i="1"/>
  <c r="D1004" i="1"/>
  <c r="L1004" i="1" s="1"/>
  <c r="L1003" i="1"/>
  <c r="G1003" i="1"/>
  <c r="F1005" i="1"/>
  <c r="I1007" i="1"/>
  <c r="M1007" i="1" s="1"/>
  <c r="J1006" i="1"/>
  <c r="K1006" i="1" s="1"/>
  <c r="W1006" i="1" s="1"/>
  <c r="Y1005" i="1"/>
  <c r="E1006" i="1" l="1"/>
  <c r="N1001" i="1"/>
  <c r="O1000" i="1"/>
  <c r="D1005" i="1"/>
  <c r="F1006" i="1"/>
  <c r="Y1006" i="1"/>
  <c r="G1004" i="1"/>
  <c r="J1007" i="1"/>
  <c r="K1007" i="1" s="1"/>
  <c r="W1007" i="1" s="1"/>
  <c r="I1008" i="1"/>
  <c r="M1008" i="1" s="1"/>
  <c r="E1007" i="1" l="1"/>
  <c r="N1002" i="1"/>
  <c r="O1001" i="1"/>
  <c r="L1005" i="1"/>
  <c r="D1006" i="1"/>
  <c r="L1006" i="1" s="1"/>
  <c r="F1007" i="1"/>
  <c r="G1005" i="1"/>
  <c r="Y1007" i="1"/>
  <c r="I1009" i="1"/>
  <c r="M1009" i="1" s="1"/>
  <c r="J1008" i="1"/>
  <c r="K1008" i="1" s="1"/>
  <c r="W1008" i="1" s="1"/>
  <c r="E1008" i="1" l="1"/>
  <c r="N1003" i="1"/>
  <c r="O1002" i="1"/>
  <c r="F1008" i="1"/>
  <c r="D1007" i="1"/>
  <c r="L1007" i="1" s="1"/>
  <c r="G1006" i="1"/>
  <c r="I1010" i="1"/>
  <c r="M1010" i="1" s="1"/>
  <c r="J1009" i="1"/>
  <c r="K1009" i="1" s="1"/>
  <c r="W1009" i="1" s="1"/>
  <c r="Y1008" i="1"/>
  <c r="E1009" i="1" l="1"/>
  <c r="N1004" i="1"/>
  <c r="O1003" i="1"/>
  <c r="D1008" i="1"/>
  <c r="L1008" i="1" s="1"/>
  <c r="F1009" i="1"/>
  <c r="G1007" i="1"/>
  <c r="Y1009" i="1"/>
  <c r="J1010" i="1"/>
  <c r="K1010" i="1" s="1"/>
  <c r="W1010" i="1" s="1"/>
  <c r="I1011" i="1"/>
  <c r="M1011" i="1" s="1"/>
  <c r="E1010" i="1" l="1"/>
  <c r="G1008" i="1"/>
  <c r="N1005" i="1"/>
  <c r="O1004" i="1"/>
  <c r="F1010" i="1"/>
  <c r="D1009" i="1"/>
  <c r="L1009" i="1" s="1"/>
  <c r="Y1010" i="1"/>
  <c r="I1012" i="1"/>
  <c r="M1012" i="1" s="1"/>
  <c r="J1011" i="1"/>
  <c r="K1011" i="1" s="1"/>
  <c r="W1011" i="1" s="1"/>
  <c r="E1011" i="1" l="1"/>
  <c r="N1006" i="1"/>
  <c r="O1005" i="1"/>
  <c r="D1010" i="1"/>
  <c r="L1010" i="1" s="1"/>
  <c r="F1011" i="1"/>
  <c r="G1009" i="1"/>
  <c r="J1012" i="1"/>
  <c r="K1012" i="1" s="1"/>
  <c r="W1012" i="1" s="1"/>
  <c r="I1013" i="1"/>
  <c r="M1013" i="1" s="1"/>
  <c r="Y1011" i="1"/>
  <c r="E1012" i="1" l="1"/>
  <c r="N1007" i="1"/>
  <c r="O1006" i="1"/>
  <c r="G1010" i="1"/>
  <c r="D1011" i="1"/>
  <c r="G1011" i="1" s="1"/>
  <c r="F1012" i="1"/>
  <c r="I1014" i="1"/>
  <c r="M1014" i="1" s="1"/>
  <c r="J1013" i="1"/>
  <c r="K1013" i="1" s="1"/>
  <c r="W1013" i="1" s="1"/>
  <c r="Y1012" i="1"/>
  <c r="E1013" i="1" l="1"/>
  <c r="N1008" i="1"/>
  <c r="O1007" i="1"/>
  <c r="AA1010" i="1"/>
  <c r="L1011" i="1"/>
  <c r="D1012" i="1"/>
  <c r="L1012" i="1" s="1"/>
  <c r="F1013" i="1"/>
  <c r="Y1013" i="1"/>
  <c r="I1015" i="1"/>
  <c r="J1014" i="1"/>
  <c r="K1014" i="1" s="1"/>
  <c r="W1014" i="1" s="1"/>
  <c r="E1014" i="1" l="1"/>
  <c r="N1009" i="1"/>
  <c r="O1008" i="1"/>
  <c r="G1012" i="1"/>
  <c r="D1013" i="1"/>
  <c r="L1013" i="1" s="1"/>
  <c r="F1014" i="1"/>
  <c r="I1016" i="1"/>
  <c r="J1015" i="1"/>
  <c r="K1015" i="1" s="1"/>
  <c r="Y1014" i="1"/>
  <c r="W1015" i="1" l="1"/>
  <c r="Y1015" i="1" s="1"/>
  <c r="E1015" i="1"/>
  <c r="N1010" i="1"/>
  <c r="O1009" i="1"/>
  <c r="D1014" i="1"/>
  <c r="L1014" i="1" s="1"/>
  <c r="M1015" i="1" s="1"/>
  <c r="AA1012" i="1"/>
  <c r="F1015" i="1"/>
  <c r="G1013" i="1"/>
  <c r="I1017" i="1"/>
  <c r="J1016" i="1"/>
  <c r="K1016" i="1" s="1"/>
  <c r="E1016" i="1" l="1"/>
  <c r="W1016" i="1"/>
  <c r="Y1016" i="1" s="1"/>
  <c r="G1014" i="1"/>
  <c r="N1011" i="1"/>
  <c r="O1010" i="1"/>
  <c r="D1015" i="1"/>
  <c r="L1015" i="1" s="1"/>
  <c r="M1016" i="1" s="1"/>
  <c r="M1017" i="1" s="1"/>
  <c r="F1016" i="1"/>
  <c r="J1017" i="1"/>
  <c r="K1017" i="1" s="1"/>
  <c r="E1017" i="1" s="1"/>
  <c r="I1018" i="1"/>
  <c r="M1018" i="1" l="1"/>
  <c r="W1017" i="1"/>
  <c r="Y1017" i="1" s="1"/>
  <c r="N1012" i="1"/>
  <c r="O1011" i="1"/>
  <c r="AA1013" i="1"/>
  <c r="F1017" i="1"/>
  <c r="D1016" i="1"/>
  <c r="L1016" i="1" s="1"/>
  <c r="G1015" i="1"/>
  <c r="I1019" i="1"/>
  <c r="J1018" i="1"/>
  <c r="K1018" i="1" s="1"/>
  <c r="E1018" i="1" s="1"/>
  <c r="M1019" i="1" l="1"/>
  <c r="W1018" i="1"/>
  <c r="Y1018" i="1" s="1"/>
  <c r="O1012" i="1"/>
  <c r="N1013" i="1"/>
  <c r="D1017" i="1"/>
  <c r="G1017" i="1" s="1"/>
  <c r="G1016" i="1"/>
  <c r="F1018" i="1"/>
  <c r="I1020" i="1"/>
  <c r="J1019" i="1"/>
  <c r="K1019" i="1" s="1"/>
  <c r="E1019" i="1" s="1"/>
  <c r="M1020" i="1" l="1"/>
  <c r="W1019" i="1"/>
  <c r="Y1019" i="1" s="1"/>
  <c r="N1014" i="1"/>
  <c r="O1013" i="1"/>
  <c r="L1017" i="1"/>
  <c r="F1019" i="1"/>
  <c r="D1018" i="1"/>
  <c r="J1020" i="1"/>
  <c r="K1020" i="1" s="1"/>
  <c r="I1021" i="1"/>
  <c r="M1021" i="1" l="1"/>
  <c r="W1020" i="1"/>
  <c r="Y1020" i="1" s="1"/>
  <c r="E1020" i="1"/>
  <c r="N1015" i="1"/>
  <c r="O1014" i="1"/>
  <c r="D1019" i="1"/>
  <c r="L1019" i="1" s="1"/>
  <c r="L1018" i="1"/>
  <c r="G1018" i="1"/>
  <c r="F1020" i="1"/>
  <c r="I1022" i="1"/>
  <c r="J1021" i="1"/>
  <c r="K1021" i="1" s="1"/>
  <c r="M1022" i="1" l="1"/>
  <c r="E1021" i="1"/>
  <c r="W1021" i="1"/>
  <c r="Y1021" i="1" s="1"/>
  <c r="N1016" i="1"/>
  <c r="O1015" i="1"/>
  <c r="D1020" i="1"/>
  <c r="G1020" i="1" s="1"/>
  <c r="F1021" i="1"/>
  <c r="G1019" i="1"/>
  <c r="J1022" i="1"/>
  <c r="K1022" i="1" s="1"/>
  <c r="I1023" i="1"/>
  <c r="M1023" i="1" l="1"/>
  <c r="W1022" i="1"/>
  <c r="Y1022" i="1" s="1"/>
  <c r="E1022" i="1"/>
  <c r="O1016" i="1"/>
  <c r="N1017" i="1"/>
  <c r="L1020" i="1"/>
  <c r="D1021" i="1"/>
  <c r="L1021" i="1" s="1"/>
  <c r="F1022" i="1"/>
  <c r="AA1019" i="1"/>
  <c r="J1023" i="1"/>
  <c r="K1023" i="1" s="1"/>
  <c r="W1023" i="1" s="1"/>
  <c r="I1024" i="1"/>
  <c r="M1024" i="1" l="1"/>
  <c r="E1023" i="1"/>
  <c r="O1017" i="1"/>
  <c r="N1018" i="1"/>
  <c r="D1022" i="1"/>
  <c r="L1022" i="1" s="1"/>
  <c r="F1023" i="1"/>
  <c r="G1021" i="1"/>
  <c r="Y1023" i="1"/>
  <c r="I1025" i="1"/>
  <c r="J1024" i="1"/>
  <c r="K1024" i="1" s="1"/>
  <c r="W1024" i="1" s="1"/>
  <c r="M1025" i="1" l="1"/>
  <c r="E1024" i="1"/>
  <c r="S1017" i="1"/>
  <c r="U1017" i="1" s="1"/>
  <c r="N1019" i="1"/>
  <c r="O1018" i="1"/>
  <c r="G1022" i="1"/>
  <c r="D1023" i="1"/>
  <c r="L1023" i="1" s="1"/>
  <c r="F1024" i="1"/>
  <c r="Y1024" i="1"/>
  <c r="J1025" i="1"/>
  <c r="K1025" i="1" s="1"/>
  <c r="W1025" i="1" s="1"/>
  <c r="I1026" i="1"/>
  <c r="M1026" i="1" l="1"/>
  <c r="E1025" i="1"/>
  <c r="AA1017" i="1"/>
  <c r="O1019" i="1"/>
  <c r="N1020" i="1"/>
  <c r="D1024" i="1"/>
  <c r="L1024" i="1" s="1"/>
  <c r="F1025" i="1"/>
  <c r="J1026" i="1"/>
  <c r="K1026" i="1" s="1"/>
  <c r="W1026" i="1" s="1"/>
  <c r="I1027" i="1"/>
  <c r="M1027" i="1" s="1"/>
  <c r="Y1025" i="1"/>
  <c r="G1023" i="1"/>
  <c r="E1026" i="1" l="1"/>
  <c r="N1021" i="1"/>
  <c r="O1020" i="1"/>
  <c r="F1026" i="1"/>
  <c r="D1025" i="1"/>
  <c r="L1025" i="1" s="1"/>
  <c r="J1027" i="1"/>
  <c r="K1027" i="1" s="1"/>
  <c r="W1027" i="1" s="1"/>
  <c r="I1028" i="1"/>
  <c r="M1028" i="1" s="1"/>
  <c r="G1024" i="1"/>
  <c r="Y1026" i="1"/>
  <c r="E1027" i="1" l="1"/>
  <c r="S986" i="1"/>
  <c r="N1022" i="1"/>
  <c r="O1021" i="1"/>
  <c r="D1026" i="1"/>
  <c r="L1026" i="1" s="1"/>
  <c r="G1025" i="1"/>
  <c r="F1027" i="1"/>
  <c r="J1028" i="1"/>
  <c r="K1028" i="1" s="1"/>
  <c r="W1028" i="1" s="1"/>
  <c r="I1029" i="1"/>
  <c r="M1029" i="1" s="1"/>
  <c r="Y1027" i="1"/>
  <c r="E1028" i="1" l="1"/>
  <c r="AA986" i="1"/>
  <c r="U986" i="1"/>
  <c r="N1023" i="1"/>
  <c r="O1022" i="1"/>
  <c r="F1028" i="1"/>
  <c r="D1027" i="1"/>
  <c r="G1026" i="1"/>
  <c r="J1029" i="1"/>
  <c r="K1029" i="1" s="1"/>
  <c r="W1029" i="1" s="1"/>
  <c r="I1030" i="1"/>
  <c r="M1030" i="1" s="1"/>
  <c r="Y1028" i="1"/>
  <c r="E1029" i="1" l="1"/>
  <c r="N1024" i="1"/>
  <c r="O1023" i="1"/>
  <c r="D1028" i="1"/>
  <c r="L1028" i="1" s="1"/>
  <c r="L1027" i="1"/>
  <c r="F1029" i="1"/>
  <c r="G1027" i="1"/>
  <c r="Y1029" i="1"/>
  <c r="I1031" i="1"/>
  <c r="M1031" i="1" s="1"/>
  <c r="J1030" i="1"/>
  <c r="K1030" i="1" s="1"/>
  <c r="W1030" i="1" s="1"/>
  <c r="E1030" i="1" l="1"/>
  <c r="N1025" i="1"/>
  <c r="O1024" i="1"/>
  <c r="G1028" i="1"/>
  <c r="D1029" i="1"/>
  <c r="L1029" i="1" s="1"/>
  <c r="F1030" i="1"/>
  <c r="I1032" i="1"/>
  <c r="M1032" i="1" s="1"/>
  <c r="J1031" i="1"/>
  <c r="K1031" i="1" s="1"/>
  <c r="Y1030" i="1"/>
  <c r="E1031" i="1" l="1"/>
  <c r="W1031" i="1"/>
  <c r="Y1031" i="1" s="1"/>
  <c r="N1026" i="1"/>
  <c r="O1025" i="1"/>
  <c r="D1030" i="1"/>
  <c r="L1030" i="1" s="1"/>
  <c r="F1031" i="1"/>
  <c r="G1029" i="1"/>
  <c r="I1033" i="1"/>
  <c r="M1033" i="1" s="1"/>
  <c r="J1032" i="1"/>
  <c r="K1032" i="1" s="1"/>
  <c r="W1032" i="1" l="1"/>
  <c r="E1032" i="1"/>
  <c r="N1027" i="1"/>
  <c r="O1026" i="1"/>
  <c r="G1030" i="1"/>
  <c r="F1032" i="1"/>
  <c r="D1031" i="1"/>
  <c r="J1033" i="1"/>
  <c r="K1033" i="1" s="1"/>
  <c r="W1033" i="1" s="1"/>
  <c r="I1034" i="1"/>
  <c r="M1034" i="1" s="1"/>
  <c r="Y1032" i="1"/>
  <c r="E1033" i="1" l="1"/>
  <c r="N1028" i="1"/>
  <c r="O1027" i="1"/>
  <c r="D1032" i="1"/>
  <c r="L1032" i="1" s="1"/>
  <c r="L1031" i="1"/>
  <c r="F1033" i="1"/>
  <c r="G1031" i="1"/>
  <c r="I1035" i="1"/>
  <c r="M1035" i="1" s="1"/>
  <c r="J1034" i="1"/>
  <c r="K1034" i="1" s="1"/>
  <c r="W1034" i="1" s="1"/>
  <c r="Y1033" i="1"/>
  <c r="E1034" i="1" l="1"/>
  <c r="N1029" i="1"/>
  <c r="O1028" i="1"/>
  <c r="F1034" i="1"/>
  <c r="D1033" i="1"/>
  <c r="L1033" i="1" s="1"/>
  <c r="Y1034" i="1"/>
  <c r="G1032" i="1"/>
  <c r="I1036" i="1"/>
  <c r="M1036" i="1" s="1"/>
  <c r="J1035" i="1"/>
  <c r="K1035" i="1" s="1"/>
  <c r="W1035" i="1" s="1"/>
  <c r="E1035" i="1" l="1"/>
  <c r="N1030" i="1"/>
  <c r="O1029" i="1"/>
  <c r="D1034" i="1"/>
  <c r="L1034" i="1" s="1"/>
  <c r="F1035" i="1"/>
  <c r="G1033" i="1"/>
  <c r="I1037" i="1"/>
  <c r="M1037" i="1" s="1"/>
  <c r="J1036" i="1"/>
  <c r="K1036" i="1" s="1"/>
  <c r="W1036" i="1" s="1"/>
  <c r="Y1035" i="1"/>
  <c r="E1036" i="1" l="1"/>
  <c r="N1031" i="1"/>
  <c r="O1030" i="1"/>
  <c r="F1036" i="1"/>
  <c r="D1035" i="1"/>
  <c r="G1034" i="1"/>
  <c r="Y1036" i="1"/>
  <c r="J1037" i="1"/>
  <c r="K1037" i="1" s="1"/>
  <c r="W1037" i="1" s="1"/>
  <c r="I1038" i="1"/>
  <c r="M1038" i="1" s="1"/>
  <c r="E1037" i="1" l="1"/>
  <c r="N1032" i="1"/>
  <c r="O1031" i="1"/>
  <c r="D1036" i="1"/>
  <c r="L1036" i="1" s="1"/>
  <c r="L1035" i="1"/>
  <c r="G1035" i="1"/>
  <c r="F1037" i="1"/>
  <c r="I1039" i="1"/>
  <c r="M1039" i="1" s="1"/>
  <c r="J1038" i="1"/>
  <c r="K1038" i="1" s="1"/>
  <c r="W1038" i="1" s="1"/>
  <c r="Y1037" i="1"/>
  <c r="E1038" i="1" l="1"/>
  <c r="N1033" i="1"/>
  <c r="O1032" i="1"/>
  <c r="G1036" i="1"/>
  <c r="F1038" i="1"/>
  <c r="D1037" i="1"/>
  <c r="L1037" i="1" s="1"/>
  <c r="Y1038" i="1"/>
  <c r="I1040" i="1"/>
  <c r="M1040" i="1" s="1"/>
  <c r="J1039" i="1"/>
  <c r="K1039" i="1" s="1"/>
  <c r="W1039" i="1" s="1"/>
  <c r="E1039" i="1" l="1"/>
  <c r="N1034" i="1"/>
  <c r="O1033" i="1"/>
  <c r="D1038" i="1"/>
  <c r="L1038" i="1" s="1"/>
  <c r="F1039" i="1"/>
  <c r="I1041" i="1"/>
  <c r="M1041" i="1" s="1"/>
  <c r="J1040" i="1"/>
  <c r="K1040" i="1" s="1"/>
  <c r="W1040" i="1" s="1"/>
  <c r="Y1039" i="1"/>
  <c r="G1037" i="1"/>
  <c r="E1040" i="1" l="1"/>
  <c r="N1035" i="1"/>
  <c r="O1034" i="1"/>
  <c r="G1038" i="1"/>
  <c r="D1039" i="1"/>
  <c r="L1039" i="1" s="1"/>
  <c r="F1040" i="1"/>
  <c r="Y1040" i="1"/>
  <c r="J1041" i="1"/>
  <c r="K1041" i="1" s="1"/>
  <c r="W1041" i="1" s="1"/>
  <c r="I1042" i="1"/>
  <c r="M1042" i="1" s="1"/>
  <c r="E1041" i="1" l="1"/>
  <c r="N1036" i="1"/>
  <c r="O1035" i="1"/>
  <c r="G1039" i="1"/>
  <c r="F1041" i="1"/>
  <c r="D1040" i="1"/>
  <c r="Y1041" i="1"/>
  <c r="J1042" i="1"/>
  <c r="K1042" i="1" s="1"/>
  <c r="W1042" i="1" s="1"/>
  <c r="I1043" i="1"/>
  <c r="M1043" i="1" s="1"/>
  <c r="E1042" i="1" l="1"/>
  <c r="N1037" i="1"/>
  <c r="O1036" i="1"/>
  <c r="D1041" i="1"/>
  <c r="L1041" i="1" s="1"/>
  <c r="L1040" i="1"/>
  <c r="F1042" i="1"/>
  <c r="G1040" i="1"/>
  <c r="Y1042" i="1"/>
  <c r="J1043" i="1"/>
  <c r="K1043" i="1" s="1"/>
  <c r="W1043" i="1" s="1"/>
  <c r="I1044" i="1"/>
  <c r="M1044" i="1" s="1"/>
  <c r="E1043" i="1" l="1"/>
  <c r="N1038" i="1"/>
  <c r="O1037" i="1"/>
  <c r="D1042" i="1"/>
  <c r="L1042" i="1" s="1"/>
  <c r="F1043" i="1"/>
  <c r="G1041" i="1"/>
  <c r="Y1043" i="1"/>
  <c r="J1044" i="1"/>
  <c r="K1044" i="1" s="1"/>
  <c r="W1044" i="1" s="1"/>
  <c r="I1045" i="1"/>
  <c r="M1045" i="1" s="1"/>
  <c r="E1044" i="1" l="1"/>
  <c r="N1039" i="1"/>
  <c r="O1038" i="1"/>
  <c r="AA1040" i="1"/>
  <c r="F1044" i="1"/>
  <c r="D1043" i="1"/>
  <c r="L1043" i="1" s="1"/>
  <c r="Y1044" i="1"/>
  <c r="I1046" i="1"/>
  <c r="M1046" i="1" s="1"/>
  <c r="J1045" i="1"/>
  <c r="K1045" i="1" s="1"/>
  <c r="W1045" i="1" s="1"/>
  <c r="G1042" i="1"/>
  <c r="E1045" i="1" l="1"/>
  <c r="N1040" i="1"/>
  <c r="O1039" i="1"/>
  <c r="AA1042" i="1"/>
  <c r="D1044" i="1"/>
  <c r="F1045" i="1"/>
  <c r="Y1045" i="1"/>
  <c r="J1046" i="1"/>
  <c r="K1046" i="1" s="1"/>
  <c r="W1046" i="1" s="1"/>
  <c r="I1047" i="1"/>
  <c r="G1043" i="1"/>
  <c r="E1046" i="1" l="1"/>
  <c r="O1040" i="1"/>
  <c r="N1041" i="1"/>
  <c r="D1045" i="1"/>
  <c r="L1045" i="1" s="1"/>
  <c r="L1044" i="1"/>
  <c r="F1046" i="1"/>
  <c r="J1047" i="1"/>
  <c r="K1047" i="1" s="1"/>
  <c r="I1048" i="1"/>
  <c r="Y1046" i="1"/>
  <c r="G1044" i="1"/>
  <c r="E1047" i="1" l="1"/>
  <c r="W1047" i="1"/>
  <c r="Y1047" i="1" s="1"/>
  <c r="N1042" i="1"/>
  <c r="O1041" i="1"/>
  <c r="G1045" i="1"/>
  <c r="D1046" i="1"/>
  <c r="L1046" i="1" s="1"/>
  <c r="M1047" i="1" s="1"/>
  <c r="F1047" i="1"/>
  <c r="I1049" i="1"/>
  <c r="J1048" i="1"/>
  <c r="K1048" i="1" s="1"/>
  <c r="E1048" i="1" s="1"/>
  <c r="W1048" i="1" l="1"/>
  <c r="Y1048" i="1" s="1"/>
  <c r="O1042" i="1"/>
  <c r="N1043" i="1"/>
  <c r="G1046" i="1"/>
  <c r="F1048" i="1"/>
  <c r="D1047" i="1"/>
  <c r="I1050" i="1"/>
  <c r="J1049" i="1"/>
  <c r="K1049" i="1" s="1"/>
  <c r="E1049" i="1" s="1"/>
  <c r="W1049" i="1" l="1"/>
  <c r="Y1049" i="1" s="1"/>
  <c r="N1044" i="1"/>
  <c r="O1043" i="1"/>
  <c r="L1047" i="1"/>
  <c r="M1048" i="1" s="1"/>
  <c r="D1048" i="1"/>
  <c r="G1048" i="1" s="1"/>
  <c r="F1049" i="1"/>
  <c r="J1050" i="1"/>
  <c r="K1050" i="1" s="1"/>
  <c r="W1050" i="1" s="1"/>
  <c r="I1051" i="1"/>
  <c r="G1047" i="1"/>
  <c r="E1050" i="1" l="1"/>
  <c r="N1045" i="1"/>
  <c r="O1044" i="1"/>
  <c r="L1048" i="1"/>
  <c r="M1049" i="1" s="1"/>
  <c r="M1050" i="1" s="1"/>
  <c r="M1051" i="1" s="1"/>
  <c r="F1050" i="1"/>
  <c r="Y1050" i="1"/>
  <c r="D1049" i="1"/>
  <c r="G1049" i="1" s="1"/>
  <c r="J1051" i="1"/>
  <c r="K1051" i="1" s="1"/>
  <c r="W1051" i="1" s="1"/>
  <c r="I1052" i="1"/>
  <c r="E1051" i="1" l="1"/>
  <c r="M1052" i="1"/>
  <c r="N1046" i="1"/>
  <c r="O1045" i="1"/>
  <c r="L1049" i="1"/>
  <c r="D1050" i="1"/>
  <c r="L1050" i="1" s="1"/>
  <c r="F1051" i="1"/>
  <c r="Y1051" i="1"/>
  <c r="I1053" i="1"/>
  <c r="J1052" i="1"/>
  <c r="K1052" i="1" s="1"/>
  <c r="W1052" i="1" s="1"/>
  <c r="M1053" i="1" l="1"/>
  <c r="E1052" i="1"/>
  <c r="O1046" i="1"/>
  <c r="N1047" i="1"/>
  <c r="D1051" i="1"/>
  <c r="L1051" i="1" s="1"/>
  <c r="F1052" i="1"/>
  <c r="G1050" i="1"/>
  <c r="Y1052" i="1"/>
  <c r="J1053" i="1"/>
  <c r="K1053" i="1" s="1"/>
  <c r="W1053" i="1" s="1"/>
  <c r="I1054" i="1"/>
  <c r="M1054" i="1" l="1"/>
  <c r="E1053" i="1"/>
  <c r="O1047" i="1"/>
  <c r="N1048" i="1"/>
  <c r="F1053" i="1"/>
  <c r="D1052" i="1"/>
  <c r="G1051" i="1"/>
  <c r="Y1053" i="1"/>
  <c r="J1054" i="1"/>
  <c r="K1054" i="1" s="1"/>
  <c r="W1054" i="1" s="1"/>
  <c r="I1055" i="1"/>
  <c r="M1055" i="1" l="1"/>
  <c r="E1054" i="1"/>
  <c r="N1049" i="1"/>
  <c r="O1048" i="1"/>
  <c r="L1052" i="1"/>
  <c r="D1053" i="1"/>
  <c r="F1054" i="1"/>
  <c r="G1052" i="1"/>
  <c r="Y1054" i="1"/>
  <c r="J1055" i="1"/>
  <c r="K1055" i="1" s="1"/>
  <c r="W1055" i="1" s="1"/>
  <c r="I1056" i="1"/>
  <c r="M1056" i="1" l="1"/>
  <c r="E1055" i="1"/>
  <c r="O1049" i="1"/>
  <c r="N1050" i="1"/>
  <c r="L1053" i="1"/>
  <c r="F1055" i="1"/>
  <c r="D1054" i="1"/>
  <c r="L1054" i="1" s="1"/>
  <c r="I1057" i="1"/>
  <c r="J1056" i="1"/>
  <c r="K1056" i="1" s="1"/>
  <c r="W1056" i="1" s="1"/>
  <c r="Y1055" i="1"/>
  <c r="G1053" i="1"/>
  <c r="M1057" i="1" l="1"/>
  <c r="E1056" i="1"/>
  <c r="N1051" i="1"/>
  <c r="O1050" i="1"/>
  <c r="D1055" i="1"/>
  <c r="F1056" i="1"/>
  <c r="Y1056" i="1"/>
  <c r="G1054" i="1"/>
  <c r="J1057" i="1"/>
  <c r="K1057" i="1" s="1"/>
  <c r="W1057" i="1" s="1"/>
  <c r="I1058" i="1"/>
  <c r="M1058" i="1" l="1"/>
  <c r="E1057" i="1"/>
  <c r="S1015" i="1"/>
  <c r="AA1049" i="1"/>
  <c r="N1052" i="1"/>
  <c r="O1051" i="1"/>
  <c r="L1055" i="1"/>
  <c r="G1055" i="1"/>
  <c r="D1056" i="1"/>
  <c r="L1056" i="1" s="1"/>
  <c r="F1057" i="1"/>
  <c r="Y1057" i="1"/>
  <c r="I1059" i="1"/>
  <c r="J1058" i="1"/>
  <c r="K1058" i="1" s="1"/>
  <c r="W1058" i="1" s="1"/>
  <c r="M1059" i="1" l="1"/>
  <c r="E1058" i="1"/>
  <c r="AA1015" i="1"/>
  <c r="U1015" i="1"/>
  <c r="N1053" i="1"/>
  <c r="O1052" i="1"/>
  <c r="D1057" i="1"/>
  <c r="F1058" i="1"/>
  <c r="G1056" i="1"/>
  <c r="Y1058" i="1"/>
  <c r="I1060" i="1"/>
  <c r="J1059" i="1"/>
  <c r="K1059" i="1" s="1"/>
  <c r="W1059" i="1" s="1"/>
  <c r="M1060" i="1" l="1"/>
  <c r="E1059" i="1"/>
  <c r="S1016" i="1"/>
  <c r="N1054" i="1"/>
  <c r="O1053" i="1"/>
  <c r="L1057" i="1"/>
  <c r="F1059" i="1"/>
  <c r="D1058" i="1"/>
  <c r="L1058" i="1" s="1"/>
  <c r="G1057" i="1"/>
  <c r="I1061" i="1"/>
  <c r="J1060" i="1"/>
  <c r="K1060" i="1" s="1"/>
  <c r="W1060" i="1" s="1"/>
  <c r="Y1059" i="1"/>
  <c r="M1061" i="1" l="1"/>
  <c r="E1060" i="1"/>
  <c r="N1055" i="1"/>
  <c r="O1054" i="1"/>
  <c r="D1059" i="1"/>
  <c r="F1060" i="1"/>
  <c r="G1058" i="1"/>
  <c r="Y1060" i="1"/>
  <c r="J1061" i="1"/>
  <c r="K1061" i="1" s="1"/>
  <c r="W1061" i="1" s="1"/>
  <c r="I1062" i="1"/>
  <c r="M1062" i="1" l="1"/>
  <c r="E1061" i="1"/>
  <c r="N1056" i="1"/>
  <c r="O1055" i="1"/>
  <c r="L1059" i="1"/>
  <c r="G1059" i="1"/>
  <c r="F1061" i="1"/>
  <c r="D1060" i="1"/>
  <c r="L1060" i="1" s="1"/>
  <c r="I1063" i="1"/>
  <c r="J1062" i="1"/>
  <c r="K1062" i="1" s="1"/>
  <c r="W1062" i="1" s="1"/>
  <c r="Y1061" i="1"/>
  <c r="M1063" i="1" l="1"/>
  <c r="E1062" i="1"/>
  <c r="N1057" i="1"/>
  <c r="O1056" i="1"/>
  <c r="D1061" i="1"/>
  <c r="L1061" i="1" s="1"/>
  <c r="F1062" i="1"/>
  <c r="G1060" i="1"/>
  <c r="Y1062" i="1"/>
  <c r="J1063" i="1"/>
  <c r="K1063" i="1" s="1"/>
  <c r="W1063" i="1" s="1"/>
  <c r="I1064" i="1"/>
  <c r="M1064" i="1" l="1"/>
  <c r="E1063" i="1"/>
  <c r="N1058" i="1"/>
  <c r="O1057" i="1"/>
  <c r="F1063" i="1"/>
  <c r="D1062" i="1"/>
  <c r="G1061" i="1"/>
  <c r="Y1063" i="1"/>
  <c r="J1064" i="1"/>
  <c r="K1064" i="1" s="1"/>
  <c r="W1064" i="1" s="1"/>
  <c r="I1065" i="1"/>
  <c r="M1065" i="1" s="1"/>
  <c r="E1064" i="1" l="1"/>
  <c r="N1059" i="1"/>
  <c r="O1058" i="1"/>
  <c r="L1062" i="1"/>
  <c r="D1063" i="1"/>
  <c r="F1064" i="1"/>
  <c r="G1062" i="1"/>
  <c r="Y1064" i="1"/>
  <c r="I1066" i="1"/>
  <c r="M1066" i="1" s="1"/>
  <c r="J1065" i="1"/>
  <c r="K1065" i="1" s="1"/>
  <c r="W1065" i="1" s="1"/>
  <c r="E1065" i="1" l="1"/>
  <c r="N1060" i="1"/>
  <c r="O1059" i="1"/>
  <c r="L1063" i="1"/>
  <c r="F1065" i="1"/>
  <c r="D1064" i="1"/>
  <c r="L1064" i="1" s="1"/>
  <c r="Y1065" i="1"/>
  <c r="J1066" i="1"/>
  <c r="K1066" i="1" s="1"/>
  <c r="W1066" i="1" s="1"/>
  <c r="I1067" i="1"/>
  <c r="M1067" i="1" s="1"/>
  <c r="G1063" i="1"/>
  <c r="E1066" i="1" l="1"/>
  <c r="N1061" i="1"/>
  <c r="O1060" i="1"/>
  <c r="D1065" i="1"/>
  <c r="F1066" i="1"/>
  <c r="Y1066" i="1"/>
  <c r="J1067" i="1"/>
  <c r="K1067" i="1" s="1"/>
  <c r="W1067" i="1" s="1"/>
  <c r="I1068" i="1"/>
  <c r="M1068" i="1" s="1"/>
  <c r="G1064" i="1"/>
  <c r="E1067" i="1" l="1"/>
  <c r="N1062" i="1"/>
  <c r="O1061" i="1"/>
  <c r="L1065" i="1"/>
  <c r="D1066" i="1"/>
  <c r="L1066" i="1" s="1"/>
  <c r="F1067" i="1"/>
  <c r="G1065" i="1"/>
  <c r="Y1067" i="1"/>
  <c r="I1069" i="1"/>
  <c r="M1069" i="1" s="1"/>
  <c r="J1068" i="1"/>
  <c r="K1068" i="1" s="1"/>
  <c r="W1068" i="1" s="1"/>
  <c r="E1068" i="1" l="1"/>
  <c r="N1063" i="1"/>
  <c r="O1062" i="1"/>
  <c r="D1067" i="1"/>
  <c r="F1068" i="1"/>
  <c r="Y1068" i="1"/>
  <c r="J1069" i="1"/>
  <c r="K1069" i="1" s="1"/>
  <c r="W1069" i="1" s="1"/>
  <c r="I1070" i="1"/>
  <c r="M1070" i="1" s="1"/>
  <c r="G1066" i="1"/>
  <c r="E1069" i="1" l="1"/>
  <c r="N1064" i="1"/>
  <c r="O1063" i="1"/>
  <c r="L1067" i="1"/>
  <c r="G1067" i="1"/>
  <c r="F1069" i="1"/>
  <c r="D1068" i="1"/>
  <c r="L1068" i="1" s="1"/>
  <c r="Y1069" i="1"/>
  <c r="J1070" i="1"/>
  <c r="K1070" i="1" s="1"/>
  <c r="W1070" i="1" s="1"/>
  <c r="I1071" i="1"/>
  <c r="M1071" i="1" s="1"/>
  <c r="E1070" i="1" l="1"/>
  <c r="N1065" i="1"/>
  <c r="O1064" i="1"/>
  <c r="D1069" i="1"/>
  <c r="L1069" i="1" s="1"/>
  <c r="F1070" i="1"/>
  <c r="J1071" i="1"/>
  <c r="K1071" i="1" s="1"/>
  <c r="W1071" i="1" s="1"/>
  <c r="I1072" i="1"/>
  <c r="M1072" i="1" s="1"/>
  <c r="Y1070" i="1"/>
  <c r="G1068" i="1"/>
  <c r="E1071" i="1" l="1"/>
  <c r="N1066" i="1"/>
  <c r="O1065" i="1"/>
  <c r="G1069" i="1"/>
  <c r="D1070" i="1"/>
  <c r="L1070" i="1" s="1"/>
  <c r="F1071" i="1"/>
  <c r="I1073" i="1"/>
  <c r="M1073" i="1" s="1"/>
  <c r="J1072" i="1"/>
  <c r="K1072" i="1" s="1"/>
  <c r="W1072" i="1" s="1"/>
  <c r="Y1071" i="1"/>
  <c r="E1072" i="1" l="1"/>
  <c r="G1070" i="1"/>
  <c r="N1067" i="1"/>
  <c r="O1066" i="1"/>
  <c r="F1072" i="1"/>
  <c r="D1071" i="1"/>
  <c r="L1071" i="1" s="1"/>
  <c r="J1073" i="1"/>
  <c r="K1073" i="1" s="1"/>
  <c r="W1073" i="1" s="1"/>
  <c r="I1074" i="1"/>
  <c r="M1074" i="1" s="1"/>
  <c r="Y1072" i="1"/>
  <c r="E1073" i="1" l="1"/>
  <c r="N1068" i="1"/>
  <c r="O1067" i="1"/>
  <c r="D1072" i="1"/>
  <c r="L1072" i="1" s="1"/>
  <c r="G1071" i="1"/>
  <c r="F1073" i="1"/>
  <c r="I1075" i="1"/>
  <c r="M1075" i="1" s="1"/>
  <c r="J1074" i="1"/>
  <c r="K1074" i="1" s="1"/>
  <c r="W1074" i="1" s="1"/>
  <c r="Y1073" i="1"/>
  <c r="E1074" i="1" l="1"/>
  <c r="N1069" i="1"/>
  <c r="O1068" i="1"/>
  <c r="D1073" i="1"/>
  <c r="L1073" i="1" s="1"/>
  <c r="F1074" i="1"/>
  <c r="G1072" i="1"/>
  <c r="Y1074" i="1"/>
  <c r="I1076" i="1"/>
  <c r="J1075" i="1"/>
  <c r="K1075" i="1" s="1"/>
  <c r="W1075" i="1" s="1"/>
  <c r="E1075" i="1" l="1"/>
  <c r="N1070" i="1"/>
  <c r="O1069" i="1"/>
  <c r="AA1072" i="1"/>
  <c r="D1074" i="1"/>
  <c r="G1074" i="1" s="1"/>
  <c r="F1075" i="1"/>
  <c r="Y1075" i="1"/>
  <c r="J1076" i="1"/>
  <c r="K1076" i="1" s="1"/>
  <c r="I1077" i="1"/>
  <c r="G1073" i="1"/>
  <c r="W1076" i="1" l="1"/>
  <c r="Y1076" i="1" s="1"/>
  <c r="E1076" i="1"/>
  <c r="N1071" i="1"/>
  <c r="O1070" i="1"/>
  <c r="L1074" i="1"/>
  <c r="D1075" i="1"/>
  <c r="G1075" i="1" s="1"/>
  <c r="F1076" i="1"/>
  <c r="J1077" i="1"/>
  <c r="K1077" i="1" s="1"/>
  <c r="I1078" i="1"/>
  <c r="E1077" i="1" l="1"/>
  <c r="W1077" i="1"/>
  <c r="Y1077" i="1" s="1"/>
  <c r="N1072" i="1"/>
  <c r="O1071" i="1"/>
  <c r="AA1073" i="1"/>
  <c r="L1075" i="1"/>
  <c r="M1076" i="1" s="1"/>
  <c r="F1077" i="1"/>
  <c r="D1076" i="1"/>
  <c r="L1076" i="1" s="1"/>
  <c r="I1079" i="1"/>
  <c r="J1078" i="1"/>
  <c r="K1078" i="1" s="1"/>
  <c r="W1078" i="1" s="1"/>
  <c r="E1078" i="1" l="1"/>
  <c r="M1077" i="1"/>
  <c r="M1078" i="1" s="1"/>
  <c r="M1079" i="1" s="1"/>
  <c r="O1072" i="1"/>
  <c r="N1073" i="1"/>
  <c r="D1077" i="1"/>
  <c r="L1077" i="1" s="1"/>
  <c r="F1078" i="1"/>
  <c r="G1076" i="1"/>
  <c r="Y1078" i="1"/>
  <c r="I1080" i="1"/>
  <c r="J1079" i="1"/>
  <c r="K1079" i="1" s="1"/>
  <c r="E1079" i="1" l="1"/>
  <c r="M1080" i="1"/>
  <c r="W1079" i="1"/>
  <c r="Y1079" i="1" s="1"/>
  <c r="N1074" i="1"/>
  <c r="O1073" i="1"/>
  <c r="G1077" i="1"/>
  <c r="F1079" i="1"/>
  <c r="D1078" i="1"/>
  <c r="L1078" i="1" s="1"/>
  <c r="I1081" i="1"/>
  <c r="J1080" i="1"/>
  <c r="K1080" i="1" s="1"/>
  <c r="E1080" i="1" l="1"/>
  <c r="M1081" i="1"/>
  <c r="W1080" i="1"/>
  <c r="Y1080" i="1" s="1"/>
  <c r="N1075" i="1"/>
  <c r="O1074" i="1"/>
  <c r="D1079" i="1"/>
  <c r="L1079" i="1" s="1"/>
  <c r="F1080" i="1"/>
  <c r="G1078" i="1"/>
  <c r="J1081" i="1"/>
  <c r="K1081" i="1" s="1"/>
  <c r="I1082" i="1"/>
  <c r="E1081" i="1" l="1"/>
  <c r="M1082" i="1"/>
  <c r="W1081" i="1"/>
  <c r="Y1081" i="1" s="1"/>
  <c r="O1075" i="1"/>
  <c r="N1076" i="1"/>
  <c r="G1079" i="1"/>
  <c r="F1081" i="1"/>
  <c r="D1080" i="1"/>
  <c r="I1083" i="1"/>
  <c r="J1082" i="1"/>
  <c r="K1082" i="1" s="1"/>
  <c r="W1082" i="1" l="1"/>
  <c r="Y1082" i="1" s="1"/>
  <c r="E1082" i="1"/>
  <c r="M1083" i="1"/>
  <c r="N1077" i="1"/>
  <c r="O1076" i="1"/>
  <c r="L1080" i="1"/>
  <c r="D1081" i="1"/>
  <c r="G1081" i="1" s="1"/>
  <c r="F1082" i="1"/>
  <c r="G1080" i="1"/>
  <c r="I1084" i="1"/>
  <c r="J1083" i="1"/>
  <c r="K1083" i="1" s="1"/>
  <c r="W1083" i="1" l="1"/>
  <c r="Y1083" i="1" s="1"/>
  <c r="E1083" i="1"/>
  <c r="M1084" i="1"/>
  <c r="N1078" i="1"/>
  <c r="O1077" i="1"/>
  <c r="D1082" i="1"/>
  <c r="L1082" i="1" s="1"/>
  <c r="L1081" i="1"/>
  <c r="F1083" i="1"/>
  <c r="J1084" i="1"/>
  <c r="K1084" i="1" s="1"/>
  <c r="W1084" i="1" s="1"/>
  <c r="I1085" i="1"/>
  <c r="E1084" i="1" l="1"/>
  <c r="M1085" i="1"/>
  <c r="N1079" i="1"/>
  <c r="O1078" i="1"/>
  <c r="AA1080" i="1"/>
  <c r="F1084" i="1"/>
  <c r="D1083" i="1"/>
  <c r="L1083" i="1" s="1"/>
  <c r="G1082" i="1"/>
  <c r="Y1084" i="1"/>
  <c r="J1085" i="1"/>
  <c r="K1085" i="1" s="1"/>
  <c r="I1086" i="1"/>
  <c r="E1085" i="1" l="1"/>
  <c r="M1086" i="1"/>
  <c r="W1085" i="1"/>
  <c r="Y1085" i="1" s="1"/>
  <c r="S1078" i="1"/>
  <c r="O1079" i="1"/>
  <c r="N1080" i="1"/>
  <c r="D1084" i="1"/>
  <c r="L1084" i="1" s="1"/>
  <c r="F1085" i="1"/>
  <c r="G1083" i="1"/>
  <c r="J1086" i="1"/>
  <c r="K1086" i="1" s="1"/>
  <c r="I1087" i="1"/>
  <c r="AA1082" i="1"/>
  <c r="W1086" i="1" l="1"/>
  <c r="E1086" i="1"/>
  <c r="M1087" i="1"/>
  <c r="S1079" i="1"/>
  <c r="U1079" i="1" s="1"/>
  <c r="AA1078" i="1"/>
  <c r="N1081" i="1"/>
  <c r="O1080" i="1"/>
  <c r="D1085" i="1"/>
  <c r="F1086" i="1"/>
  <c r="G1084" i="1"/>
  <c r="I1088" i="1"/>
  <c r="J1087" i="1"/>
  <c r="K1087" i="1" s="1"/>
  <c r="W1087" i="1" s="1"/>
  <c r="Y1086" i="1"/>
  <c r="E1087" i="1" l="1"/>
  <c r="M1088" i="1"/>
  <c r="AA1079" i="1"/>
  <c r="S1080" i="1"/>
  <c r="N1082" i="1"/>
  <c r="O1081" i="1"/>
  <c r="L1085" i="1"/>
  <c r="F1087" i="1"/>
  <c r="D1086" i="1"/>
  <c r="L1086" i="1" s="1"/>
  <c r="G1085" i="1"/>
  <c r="J1088" i="1"/>
  <c r="K1088" i="1" s="1"/>
  <c r="W1088" i="1" s="1"/>
  <c r="I1089" i="1"/>
  <c r="Y1087" i="1"/>
  <c r="E1088" i="1" l="1"/>
  <c r="M1089" i="1"/>
  <c r="O1082" i="1"/>
  <c r="N1083" i="1"/>
  <c r="D1087" i="1"/>
  <c r="L1087" i="1" s="1"/>
  <c r="F1088" i="1"/>
  <c r="G1086" i="1"/>
  <c r="J1089" i="1"/>
  <c r="K1089" i="1" s="1"/>
  <c r="W1089" i="1" s="1"/>
  <c r="I1090" i="1"/>
  <c r="Y1088" i="1"/>
  <c r="E1089" i="1" l="1"/>
  <c r="M1090" i="1"/>
  <c r="S1046" i="1"/>
  <c r="N1084" i="1"/>
  <c r="O1083" i="1"/>
  <c r="G1087" i="1"/>
  <c r="F1089" i="1"/>
  <c r="D1088" i="1"/>
  <c r="L1088" i="1" s="1"/>
  <c r="Y1089" i="1"/>
  <c r="I1091" i="1"/>
  <c r="J1090" i="1"/>
  <c r="K1090" i="1" s="1"/>
  <c r="W1090" i="1" s="1"/>
  <c r="U1046" i="1" l="1"/>
  <c r="E1090" i="1"/>
  <c r="AA1046" i="1"/>
  <c r="M1091" i="1"/>
  <c r="N1085" i="1"/>
  <c r="O1084" i="1"/>
  <c r="D1089" i="1"/>
  <c r="G1088" i="1"/>
  <c r="F1090" i="1"/>
  <c r="Y1090" i="1"/>
  <c r="J1091" i="1"/>
  <c r="K1091" i="1" s="1"/>
  <c r="W1091" i="1" s="1"/>
  <c r="I1092" i="1"/>
  <c r="E1091" i="1" l="1"/>
  <c r="M1092" i="1"/>
  <c r="N1086" i="1"/>
  <c r="O1085" i="1"/>
  <c r="L1089" i="1"/>
  <c r="F1091" i="1"/>
  <c r="D1090" i="1"/>
  <c r="G1090" i="1" s="1"/>
  <c r="I1093" i="1"/>
  <c r="J1092" i="1"/>
  <c r="K1092" i="1" s="1"/>
  <c r="W1092" i="1" s="1"/>
  <c r="Y1091" i="1"/>
  <c r="G1089" i="1"/>
  <c r="E1092" i="1" l="1"/>
  <c r="S1048" i="1"/>
  <c r="M1093" i="1"/>
  <c r="N1087" i="1"/>
  <c r="O1086" i="1"/>
  <c r="L1090" i="1"/>
  <c r="D1091" i="1"/>
  <c r="L1091" i="1" s="1"/>
  <c r="F1092" i="1"/>
  <c r="Y1092" i="1"/>
  <c r="J1093" i="1"/>
  <c r="K1093" i="1" s="1"/>
  <c r="W1093" i="1" s="1"/>
  <c r="I1094" i="1"/>
  <c r="E1093" i="1" l="1"/>
  <c r="AA1048" i="1"/>
  <c r="U1048" i="1"/>
  <c r="M1094" i="1"/>
  <c r="S1049" i="1"/>
  <c r="N1088" i="1"/>
  <c r="O1087" i="1"/>
  <c r="D1092" i="1"/>
  <c r="F1093" i="1"/>
  <c r="G1091" i="1"/>
  <c r="Y1093" i="1"/>
  <c r="I1095" i="1"/>
  <c r="J1094" i="1"/>
  <c r="K1094" i="1" s="1"/>
  <c r="W1094" i="1" s="1"/>
  <c r="E1094" i="1" l="1"/>
  <c r="M1095" i="1"/>
  <c r="N1089" i="1"/>
  <c r="O1088" i="1"/>
  <c r="L1092" i="1"/>
  <c r="F1094" i="1"/>
  <c r="D1093" i="1"/>
  <c r="L1093" i="1" s="1"/>
  <c r="G1092" i="1"/>
  <c r="I1096" i="1"/>
  <c r="J1095" i="1"/>
  <c r="K1095" i="1" s="1"/>
  <c r="W1095" i="1" s="1"/>
  <c r="Y1094" i="1"/>
  <c r="E1095" i="1" l="1"/>
  <c r="M1096" i="1"/>
  <c r="N1090" i="1"/>
  <c r="O1089" i="1"/>
  <c r="D1094" i="1"/>
  <c r="F1095" i="1"/>
  <c r="Y1095" i="1"/>
  <c r="G1093" i="1"/>
  <c r="I1097" i="1"/>
  <c r="J1096" i="1"/>
  <c r="K1096" i="1" s="1"/>
  <c r="W1096" i="1" s="1"/>
  <c r="E1096" i="1" l="1"/>
  <c r="M1097" i="1"/>
  <c r="N1091" i="1"/>
  <c r="O1090" i="1"/>
  <c r="L1094" i="1"/>
  <c r="G1094" i="1"/>
  <c r="F1096" i="1"/>
  <c r="D1095" i="1"/>
  <c r="I1098" i="1"/>
  <c r="J1097" i="1"/>
  <c r="K1097" i="1" s="1"/>
  <c r="W1097" i="1" s="1"/>
  <c r="Y1096" i="1"/>
  <c r="E1097" i="1" l="1"/>
  <c r="M1098" i="1"/>
  <c r="N1092" i="1"/>
  <c r="O1091" i="1"/>
  <c r="L1095" i="1"/>
  <c r="D1096" i="1"/>
  <c r="F1097" i="1"/>
  <c r="G1095" i="1"/>
  <c r="Y1097" i="1"/>
  <c r="I1099" i="1"/>
  <c r="J1098" i="1"/>
  <c r="K1098" i="1" s="1"/>
  <c r="W1098" i="1" s="1"/>
  <c r="E1098" i="1" l="1"/>
  <c r="M1099" i="1"/>
  <c r="N1093" i="1"/>
  <c r="O1092" i="1"/>
  <c r="L1096" i="1"/>
  <c r="F1098" i="1"/>
  <c r="D1097" i="1"/>
  <c r="L1097" i="1" s="1"/>
  <c r="G1096" i="1"/>
  <c r="Y1098" i="1"/>
  <c r="I1100" i="1"/>
  <c r="J1099" i="1"/>
  <c r="K1099" i="1" s="1"/>
  <c r="W1099" i="1" s="1"/>
  <c r="E1099" i="1" l="1"/>
  <c r="M1100" i="1"/>
  <c r="N1094" i="1"/>
  <c r="O1093" i="1"/>
  <c r="D1098" i="1"/>
  <c r="G1098" i="1" s="1"/>
  <c r="F1099" i="1"/>
  <c r="Y1099" i="1"/>
  <c r="I1101" i="1"/>
  <c r="I1102" i="1" s="1"/>
  <c r="J1100" i="1"/>
  <c r="K1100" i="1" s="1"/>
  <c r="W1100" i="1" s="1"/>
  <c r="G1097" i="1"/>
  <c r="E1100" i="1" l="1"/>
  <c r="M1101" i="1"/>
  <c r="M1102" i="1" s="1"/>
  <c r="N1095" i="1"/>
  <c r="O1094" i="1"/>
  <c r="I1103" i="1"/>
  <c r="L1098" i="1"/>
  <c r="D1099" i="1"/>
  <c r="F1100" i="1"/>
  <c r="Y1100" i="1"/>
  <c r="J1101" i="1"/>
  <c r="K1101" i="1" s="1"/>
  <c r="W1101" i="1" s="1"/>
  <c r="E1101" i="1" l="1"/>
  <c r="M1103" i="1"/>
  <c r="N1096" i="1"/>
  <c r="O1095" i="1"/>
  <c r="J1102" i="1"/>
  <c r="K1102" i="1" s="1"/>
  <c r="I1104" i="1"/>
  <c r="L1099" i="1"/>
  <c r="D1100" i="1"/>
  <c r="L1100" i="1" s="1"/>
  <c r="F1101" i="1"/>
  <c r="Y1101" i="1"/>
  <c r="G1099" i="1"/>
  <c r="E1102" i="1" l="1"/>
  <c r="M1104" i="1"/>
  <c r="J1103" i="1"/>
  <c r="K1103" i="1" s="1"/>
  <c r="N1097" i="1"/>
  <c r="O1096" i="1"/>
  <c r="I1105" i="1"/>
  <c r="F1102" i="1"/>
  <c r="W1102" i="1"/>
  <c r="Y1102" i="1" s="1"/>
  <c r="D1101" i="1"/>
  <c r="G1100" i="1"/>
  <c r="E1103" i="1" l="1"/>
  <c r="M1105" i="1"/>
  <c r="J1104" i="1"/>
  <c r="K1104" i="1" s="1"/>
  <c r="F1103" i="1"/>
  <c r="N1098" i="1"/>
  <c r="O1097" i="1"/>
  <c r="I1106" i="1"/>
  <c r="D1102" i="1"/>
  <c r="L1102" i="1" s="1"/>
  <c r="W1103" i="1"/>
  <c r="Y1103" i="1" s="1"/>
  <c r="L1101" i="1"/>
  <c r="G1101" i="1"/>
  <c r="E1104" i="1" l="1"/>
  <c r="M1106" i="1"/>
  <c r="J1105" i="1"/>
  <c r="K1105" i="1" s="1"/>
  <c r="F1104" i="1"/>
  <c r="W1104" i="1"/>
  <c r="Y1104" i="1" s="1"/>
  <c r="N1099" i="1"/>
  <c r="O1098" i="1"/>
  <c r="I1107" i="1"/>
  <c r="G1102" i="1"/>
  <c r="D1103" i="1"/>
  <c r="AA1101" i="1"/>
  <c r="E1105" i="1" l="1"/>
  <c r="J1106" i="1"/>
  <c r="K1106" i="1" s="1"/>
  <c r="F1105" i="1"/>
  <c r="W1105" i="1"/>
  <c r="Y1105" i="1" s="1"/>
  <c r="N1100" i="1"/>
  <c r="O1099" i="1"/>
  <c r="I1108" i="1"/>
  <c r="G1103" i="1"/>
  <c r="L1103" i="1"/>
  <c r="D1104" i="1"/>
  <c r="E1106" i="1" l="1"/>
  <c r="D1105" i="1"/>
  <c r="L1105" i="1" s="1"/>
  <c r="F1106" i="1"/>
  <c r="J1107" i="1"/>
  <c r="K1107" i="1" s="1"/>
  <c r="W1106" i="1"/>
  <c r="Y1106" i="1" s="1"/>
  <c r="N1101" i="1"/>
  <c r="O1100" i="1"/>
  <c r="G1104" i="1"/>
  <c r="L1104" i="1"/>
  <c r="I1109" i="1"/>
  <c r="D1106" i="1" l="1"/>
  <c r="L1106" i="1" s="1"/>
  <c r="M1107" i="1" s="1"/>
  <c r="G1105" i="1"/>
  <c r="W1107" i="1"/>
  <c r="Y1107" i="1" s="1"/>
  <c r="E1107" i="1"/>
  <c r="J1108" i="1"/>
  <c r="K1108" i="1" s="1"/>
  <c r="F1107" i="1"/>
  <c r="N1102" i="1"/>
  <c r="O1101" i="1"/>
  <c r="I1110" i="1"/>
  <c r="D1107" i="1" l="1"/>
  <c r="G1107" i="1" s="1"/>
  <c r="G1106" i="1"/>
  <c r="J1109" i="1"/>
  <c r="K1109" i="1" s="1"/>
  <c r="E1108" i="1"/>
  <c r="W1108" i="1"/>
  <c r="Y1108" i="1" s="1"/>
  <c r="F1108" i="1"/>
  <c r="N1103" i="1"/>
  <c r="O1102" i="1"/>
  <c r="I1111" i="1"/>
  <c r="L1107" i="1" l="1"/>
  <c r="M1108" i="1" s="1"/>
  <c r="M1109" i="1" s="1"/>
  <c r="J1110" i="1"/>
  <c r="K1110" i="1" s="1"/>
  <c r="D1108" i="1"/>
  <c r="G1108" i="1" s="1"/>
  <c r="W1109" i="1"/>
  <c r="Y1109" i="1" s="1"/>
  <c r="F1109" i="1"/>
  <c r="E1109" i="1"/>
  <c r="N1104" i="1"/>
  <c r="O1103" i="1"/>
  <c r="I1112" i="1"/>
  <c r="J1111" i="1" l="1"/>
  <c r="K1111" i="1" s="1"/>
  <c r="L1108" i="1"/>
  <c r="E1110" i="1"/>
  <c r="F1110" i="1"/>
  <c r="W1110" i="1"/>
  <c r="Y1110" i="1" s="1"/>
  <c r="D1109" i="1"/>
  <c r="L1109" i="1" s="1"/>
  <c r="M1110" i="1" s="1"/>
  <c r="M1111" i="1" s="1"/>
  <c r="M1112" i="1" s="1"/>
  <c r="N1105" i="1"/>
  <c r="O1104" i="1"/>
  <c r="I1113" i="1"/>
  <c r="J1112" i="1" l="1"/>
  <c r="K1112" i="1" s="1"/>
  <c r="E1111" i="1"/>
  <c r="F1111" i="1"/>
  <c r="W1111" i="1"/>
  <c r="Y1111" i="1" s="1"/>
  <c r="G1109" i="1"/>
  <c r="D1110" i="1"/>
  <c r="G1110" i="1" s="1"/>
  <c r="M1113" i="1"/>
  <c r="N1106" i="1"/>
  <c r="O1105" i="1"/>
  <c r="I1114" i="1"/>
  <c r="F1112" i="1" l="1"/>
  <c r="J1113" i="1"/>
  <c r="K1113" i="1" s="1"/>
  <c r="F1113" i="1" s="1"/>
  <c r="E1112" i="1"/>
  <c r="W1112" i="1"/>
  <c r="Y1112" i="1" s="1"/>
  <c r="L1110" i="1"/>
  <c r="D1111" i="1"/>
  <c r="G1111" i="1" s="1"/>
  <c r="M1114" i="1"/>
  <c r="N1107" i="1"/>
  <c r="O1106" i="1"/>
  <c r="I1115" i="1"/>
  <c r="J1114" i="1" l="1"/>
  <c r="K1114" i="1" s="1"/>
  <c r="F1114" i="1" s="1"/>
  <c r="E1113" i="1"/>
  <c r="W1113" i="1"/>
  <c r="Y1113" i="1" s="1"/>
  <c r="M1115" i="1"/>
  <c r="L1111" i="1"/>
  <c r="D1112" i="1"/>
  <c r="G1112" i="1" s="1"/>
  <c r="O1107" i="1"/>
  <c r="N1108" i="1"/>
  <c r="I1116" i="1"/>
  <c r="J1115" i="1" l="1"/>
  <c r="K1115" i="1" s="1"/>
  <c r="F1115" i="1" s="1"/>
  <c r="M1116" i="1"/>
  <c r="E1114" i="1"/>
  <c r="W1114" i="1"/>
  <c r="Y1114" i="1" s="1"/>
  <c r="L1112" i="1"/>
  <c r="D1113" i="1"/>
  <c r="G1113" i="1" s="1"/>
  <c r="N1109" i="1"/>
  <c r="O1108" i="1"/>
  <c r="I1117" i="1"/>
  <c r="J1116" i="1" l="1"/>
  <c r="K1116" i="1" s="1"/>
  <c r="E1115" i="1"/>
  <c r="M1117" i="1"/>
  <c r="L1113" i="1"/>
  <c r="W1115" i="1"/>
  <c r="Y1115" i="1" s="1"/>
  <c r="D1114" i="1"/>
  <c r="L1114" i="1" s="1"/>
  <c r="N1110" i="1"/>
  <c r="O1109" i="1"/>
  <c r="I1118" i="1"/>
  <c r="E1116" i="1" l="1"/>
  <c r="J1117" i="1"/>
  <c r="K1117" i="1" s="1"/>
  <c r="E1117" i="1" s="1"/>
  <c r="F1116" i="1"/>
  <c r="M1118" i="1"/>
  <c r="G1114" i="1"/>
  <c r="D1115" i="1"/>
  <c r="G1115" i="1" s="1"/>
  <c r="W1116" i="1"/>
  <c r="Y1116" i="1" s="1"/>
  <c r="N1111" i="1"/>
  <c r="O1110" i="1"/>
  <c r="I1119" i="1"/>
  <c r="M1119" i="1" l="1"/>
  <c r="F1117" i="1"/>
  <c r="J1118" i="1"/>
  <c r="K1118" i="1" s="1"/>
  <c r="E1118" i="1" s="1"/>
  <c r="D1116" i="1"/>
  <c r="G1116" i="1" s="1"/>
  <c r="L1115" i="1"/>
  <c r="W1117" i="1"/>
  <c r="Y1117" i="1" s="1"/>
  <c r="N1112" i="1"/>
  <c r="O1111" i="1"/>
  <c r="I1120" i="1"/>
  <c r="J1119" i="1" l="1"/>
  <c r="K1119" i="1" s="1"/>
  <c r="E1119" i="1" s="1"/>
  <c r="M1120" i="1"/>
  <c r="F1118" i="1"/>
  <c r="L1116" i="1"/>
  <c r="D1117" i="1"/>
  <c r="L1117" i="1" s="1"/>
  <c r="W1118" i="1"/>
  <c r="Y1118" i="1" s="1"/>
  <c r="N1113" i="1"/>
  <c r="O1112" i="1"/>
  <c r="I1121" i="1"/>
  <c r="M1121" i="1" l="1"/>
  <c r="J1120" i="1"/>
  <c r="K1120" i="1" s="1"/>
  <c r="F1119" i="1"/>
  <c r="D1118" i="1"/>
  <c r="G1118" i="1" s="1"/>
  <c r="G1117" i="1"/>
  <c r="W1119" i="1"/>
  <c r="Y1119" i="1" s="1"/>
  <c r="N1114" i="1"/>
  <c r="O1113" i="1"/>
  <c r="I1122" i="1"/>
  <c r="M1122" i="1" s="1"/>
  <c r="F1120" i="1" l="1"/>
  <c r="J1121" i="1"/>
  <c r="K1121" i="1" s="1"/>
  <c r="F1121" i="1" s="1"/>
  <c r="E1120" i="1"/>
  <c r="D1119" i="1"/>
  <c r="G1119" i="1" s="1"/>
  <c r="L1118" i="1"/>
  <c r="W1120" i="1"/>
  <c r="Y1120" i="1" s="1"/>
  <c r="S1076" i="1"/>
  <c r="U1076" i="1" s="1"/>
  <c r="N1115" i="1"/>
  <c r="O1114" i="1"/>
  <c r="I1123" i="1"/>
  <c r="M1123" i="1" s="1"/>
  <c r="J1122" i="1" l="1"/>
  <c r="K1122" i="1" s="1"/>
  <c r="E1121" i="1"/>
  <c r="L1119" i="1"/>
  <c r="D1120" i="1"/>
  <c r="G1120" i="1" s="1"/>
  <c r="W1121" i="1"/>
  <c r="Y1121" i="1" s="1"/>
  <c r="AA1076" i="1"/>
  <c r="N1116" i="1"/>
  <c r="O1115" i="1"/>
  <c r="I1124" i="1"/>
  <c r="M1124" i="1" s="1"/>
  <c r="E1122" i="1" l="1"/>
  <c r="J1123" i="1"/>
  <c r="K1123" i="1" s="1"/>
  <c r="F1122" i="1"/>
  <c r="D1121" i="1"/>
  <c r="L1121" i="1" s="1"/>
  <c r="W1122" i="1"/>
  <c r="Y1122" i="1" s="1"/>
  <c r="L1120" i="1"/>
  <c r="N1117" i="1"/>
  <c r="O1116" i="1"/>
  <c r="I1125" i="1"/>
  <c r="M1125" i="1" s="1"/>
  <c r="E1123" i="1" l="1"/>
  <c r="J1124" i="1"/>
  <c r="K1124" i="1" s="1"/>
  <c r="F1123" i="1"/>
  <c r="D1122" i="1"/>
  <c r="L1122" i="1" s="1"/>
  <c r="G1121" i="1"/>
  <c r="W1123" i="1"/>
  <c r="Y1123" i="1" s="1"/>
  <c r="N1118" i="1"/>
  <c r="O1117" i="1"/>
  <c r="I1126" i="1"/>
  <c r="M1126" i="1" s="1"/>
  <c r="F1124" i="1" l="1"/>
  <c r="E1124" i="1"/>
  <c r="J1125" i="1"/>
  <c r="K1125" i="1" s="1"/>
  <c r="E1125" i="1" s="1"/>
  <c r="D1123" i="1"/>
  <c r="L1123" i="1" s="1"/>
  <c r="G1122" i="1"/>
  <c r="W1124" i="1"/>
  <c r="Y1124" i="1" s="1"/>
  <c r="N1119" i="1"/>
  <c r="O1118" i="1"/>
  <c r="I1127" i="1"/>
  <c r="M1127" i="1" s="1"/>
  <c r="J1126" i="1" l="1"/>
  <c r="K1126" i="1" s="1"/>
  <c r="E1126" i="1" s="1"/>
  <c r="F1125" i="1"/>
  <c r="D1124" i="1"/>
  <c r="L1124" i="1" s="1"/>
  <c r="G1123" i="1"/>
  <c r="W1125" i="1"/>
  <c r="Y1125" i="1" s="1"/>
  <c r="N1120" i="1"/>
  <c r="O1119" i="1"/>
  <c r="I1128" i="1"/>
  <c r="M1128" i="1" s="1"/>
  <c r="J1127" i="1"/>
  <c r="K1127" i="1" s="1"/>
  <c r="F1126" i="1" l="1"/>
  <c r="E1127" i="1"/>
  <c r="G1124" i="1"/>
  <c r="D1125" i="1"/>
  <c r="G1125" i="1" s="1"/>
  <c r="W1126" i="1"/>
  <c r="Y1126" i="1" s="1"/>
  <c r="N1121" i="1"/>
  <c r="O1120" i="1"/>
  <c r="I1129" i="1"/>
  <c r="M1129" i="1" s="1"/>
  <c r="J1128" i="1"/>
  <c r="K1128" i="1" s="1"/>
  <c r="F1127" i="1"/>
  <c r="E1128" i="1" l="1"/>
  <c r="D1126" i="1"/>
  <c r="G1126" i="1" s="1"/>
  <c r="L1125" i="1"/>
  <c r="W1127" i="1"/>
  <c r="Y1127" i="1" s="1"/>
  <c r="N1122" i="1"/>
  <c r="O1121" i="1"/>
  <c r="F1128" i="1"/>
  <c r="I1130" i="1"/>
  <c r="M1130" i="1" s="1"/>
  <c r="J1129" i="1"/>
  <c r="K1129" i="1" s="1"/>
  <c r="E1129" i="1" s="1"/>
  <c r="D1127" i="1" l="1"/>
  <c r="G1127" i="1" s="1"/>
  <c r="L1126" i="1"/>
  <c r="W1128" i="1"/>
  <c r="Y1128" i="1" s="1"/>
  <c r="L1127" i="1"/>
  <c r="N1123" i="1"/>
  <c r="O1122" i="1"/>
  <c r="I1131" i="1"/>
  <c r="M1131" i="1" s="1"/>
  <c r="J1130" i="1"/>
  <c r="K1130" i="1" s="1"/>
  <c r="E1130" i="1" s="1"/>
  <c r="D1128" i="1"/>
  <c r="L1128" i="1" s="1"/>
  <c r="F1129" i="1"/>
  <c r="W1129" i="1" l="1"/>
  <c r="Y1129" i="1" s="1"/>
  <c r="N1124" i="1"/>
  <c r="O1123" i="1"/>
  <c r="G1128" i="1"/>
  <c r="F1130" i="1"/>
  <c r="D1129" i="1"/>
  <c r="L1129" i="1" s="1"/>
  <c r="J1131" i="1"/>
  <c r="K1131" i="1" s="1"/>
  <c r="E1131" i="1" s="1"/>
  <c r="I1132" i="1"/>
  <c r="M1132" i="1" s="1"/>
  <c r="W1130" i="1" l="1"/>
  <c r="Y1130" i="1" s="1"/>
  <c r="N1125" i="1"/>
  <c r="O1124" i="1"/>
  <c r="G1129" i="1"/>
  <c r="D1130" i="1"/>
  <c r="G1130" i="1" s="1"/>
  <c r="F1131" i="1"/>
  <c r="W1131" i="1"/>
  <c r="Y1131" i="1" s="1"/>
  <c r="I1133" i="1"/>
  <c r="M1133" i="1" s="1"/>
  <c r="J1132" i="1"/>
  <c r="K1132" i="1" s="1"/>
  <c r="E1132" i="1" s="1"/>
  <c r="L1130" i="1" l="1"/>
  <c r="N1126" i="1"/>
  <c r="O1125" i="1"/>
  <c r="J1133" i="1"/>
  <c r="K1133" i="1" s="1"/>
  <c r="E1133" i="1" s="1"/>
  <c r="I1134" i="1"/>
  <c r="M1134" i="1" s="1"/>
  <c r="D1131" i="1"/>
  <c r="G1131" i="1" s="1"/>
  <c r="F1132" i="1"/>
  <c r="W1132" i="1"/>
  <c r="Y1132" i="1" s="1"/>
  <c r="N1127" i="1" l="1"/>
  <c r="O1126" i="1"/>
  <c r="L1131" i="1"/>
  <c r="F1133" i="1"/>
  <c r="W1133" i="1"/>
  <c r="Y1133" i="1" s="1"/>
  <c r="J1134" i="1"/>
  <c r="K1134" i="1" s="1"/>
  <c r="E1134" i="1" s="1"/>
  <c r="I1135" i="1"/>
  <c r="M1135" i="1" s="1"/>
  <c r="D1132" i="1"/>
  <c r="G1132" i="1" s="1"/>
  <c r="L1132" i="1" l="1"/>
  <c r="N1128" i="1"/>
  <c r="O1127" i="1"/>
  <c r="W1134" i="1"/>
  <c r="Y1134" i="1" s="1"/>
  <c r="F1134" i="1"/>
  <c r="D1133" i="1"/>
  <c r="L1133" i="1" s="1"/>
  <c r="J1135" i="1"/>
  <c r="K1135" i="1" s="1"/>
  <c r="E1135" i="1" s="1"/>
  <c r="I1136" i="1"/>
  <c r="M1136" i="1" s="1"/>
  <c r="N1129" i="1" l="1"/>
  <c r="O1128" i="1"/>
  <c r="G1133" i="1"/>
  <c r="F1135" i="1"/>
  <c r="W1135" i="1"/>
  <c r="Y1135" i="1" s="1"/>
  <c r="I1137" i="1"/>
  <c r="M1137" i="1" s="1"/>
  <c r="J1136" i="1"/>
  <c r="K1136" i="1" s="1"/>
  <c r="E1136" i="1" s="1"/>
  <c r="D1134" i="1"/>
  <c r="L1134" i="1" s="1"/>
  <c r="N1130" i="1" l="1"/>
  <c r="O1129" i="1"/>
  <c r="F1136" i="1"/>
  <c r="W1136" i="1"/>
  <c r="Y1136" i="1" s="1"/>
  <c r="I1138" i="1"/>
  <c r="I1139" i="1" s="1"/>
  <c r="J1137" i="1"/>
  <c r="K1137" i="1" s="1"/>
  <c r="E1137" i="1" s="1"/>
  <c r="D1135" i="1"/>
  <c r="G1135" i="1" s="1"/>
  <c r="G1134" i="1"/>
  <c r="I1140" i="1" l="1"/>
  <c r="I1141" i="1" s="1"/>
  <c r="I1142" i="1" s="1"/>
  <c r="N1131" i="1"/>
  <c r="O1130" i="1"/>
  <c r="J1138" i="1"/>
  <c r="K1138" i="1" s="1"/>
  <c r="E1138" i="1" s="1"/>
  <c r="D1136" i="1"/>
  <c r="L1136" i="1" s="1"/>
  <c r="F1137" i="1"/>
  <c r="W1137" i="1"/>
  <c r="Y1137" i="1" s="1"/>
  <c r="L1135" i="1"/>
  <c r="I1143" i="1" l="1"/>
  <c r="J1139" i="1"/>
  <c r="K1139" i="1" s="1"/>
  <c r="F1139" i="1" s="1"/>
  <c r="N1132" i="1"/>
  <c r="O1131" i="1"/>
  <c r="G1136" i="1"/>
  <c r="D1137" i="1"/>
  <c r="L1137" i="1" s="1"/>
  <c r="M1138" i="1" s="1"/>
  <c r="W1138" i="1"/>
  <c r="F1138" i="1"/>
  <c r="I1144" i="1" l="1"/>
  <c r="Y1138" i="1"/>
  <c r="W1139" i="1"/>
  <c r="Y1139" i="1" s="1"/>
  <c r="J1140" i="1"/>
  <c r="E1139" i="1"/>
  <c r="G1137" i="1"/>
  <c r="N1133" i="1"/>
  <c r="O1132" i="1"/>
  <c r="D1138" i="1"/>
  <c r="G1138" i="1" s="1"/>
  <c r="I1145" i="1" l="1"/>
  <c r="K1140" i="1"/>
  <c r="W1140" i="1" s="1"/>
  <c r="Y1140" i="1" s="1"/>
  <c r="J1141" i="1"/>
  <c r="D1139" i="1"/>
  <c r="L1139" i="1" s="1"/>
  <c r="N1134" i="1"/>
  <c r="O1133" i="1"/>
  <c r="L1138" i="1"/>
  <c r="M1139" i="1" s="1"/>
  <c r="M1140" i="1" s="1"/>
  <c r="M1141" i="1" s="1"/>
  <c r="M1142" i="1" s="1"/>
  <c r="M1143" i="1" s="1"/>
  <c r="M1144" i="1" s="1"/>
  <c r="K1141" i="1" l="1"/>
  <c r="J1142" i="1"/>
  <c r="M1145" i="1"/>
  <c r="I1146" i="1"/>
  <c r="E1140" i="1"/>
  <c r="D1140" i="1" s="1"/>
  <c r="L1140" i="1" s="1"/>
  <c r="F1140" i="1"/>
  <c r="G1139" i="1"/>
  <c r="N1135" i="1"/>
  <c r="O1134" i="1"/>
  <c r="E1141" i="1" l="1"/>
  <c r="F1141" i="1"/>
  <c r="M1146" i="1"/>
  <c r="I1147" i="1"/>
  <c r="W1141" i="1"/>
  <c r="Y1141" i="1" s="1"/>
  <c r="K1142" i="1"/>
  <c r="J1143" i="1"/>
  <c r="G1140" i="1"/>
  <c r="D1141" i="1"/>
  <c r="L1141" i="1" s="1"/>
  <c r="N1136" i="1"/>
  <c r="O1135" i="1"/>
  <c r="G1141" i="1" l="1"/>
  <c r="K1143" i="1"/>
  <c r="J1144" i="1"/>
  <c r="E1142" i="1"/>
  <c r="F1142" i="1"/>
  <c r="M1147" i="1"/>
  <c r="I1148" i="1"/>
  <c r="N1137" i="1"/>
  <c r="O1136" i="1"/>
  <c r="I1149" i="1" l="1"/>
  <c r="M1148" i="1"/>
  <c r="D1142" i="1"/>
  <c r="G1142" i="1" s="1"/>
  <c r="K1144" i="1"/>
  <c r="J1145" i="1"/>
  <c r="W1143" i="1"/>
  <c r="Y1143" i="1" s="1"/>
  <c r="F1143" i="1"/>
  <c r="E1143" i="1"/>
  <c r="N1138" i="1"/>
  <c r="N1139" i="1" s="1"/>
  <c r="O1137" i="1"/>
  <c r="L1142" i="1" l="1"/>
  <c r="K1145" i="1"/>
  <c r="J1146" i="1"/>
  <c r="W1144" i="1"/>
  <c r="Y1144" i="1" s="1"/>
  <c r="F1144" i="1"/>
  <c r="E1144" i="1"/>
  <c r="D1143" i="1"/>
  <c r="G1143" i="1" s="1"/>
  <c r="M1149" i="1"/>
  <c r="I1150" i="1"/>
  <c r="N1140" i="1"/>
  <c r="N1141" i="1" s="1"/>
  <c r="O1139" i="1"/>
  <c r="O1138" i="1"/>
  <c r="L1143" i="1" l="1"/>
  <c r="D1144" i="1"/>
  <c r="L1144" i="1" s="1"/>
  <c r="G1144" i="1"/>
  <c r="O1141" i="1"/>
  <c r="N1142" i="1"/>
  <c r="M1150" i="1"/>
  <c r="I1151" i="1"/>
  <c r="K1146" i="1"/>
  <c r="J1147" i="1"/>
  <c r="W1145" i="1"/>
  <c r="Y1145" i="1" s="1"/>
  <c r="F1145" i="1"/>
  <c r="E1145" i="1"/>
  <c r="O1140" i="1"/>
  <c r="U1107" i="1"/>
  <c r="I1152" i="1" l="1"/>
  <c r="M1151" i="1"/>
  <c r="W1146" i="1"/>
  <c r="Y1146" i="1" s="1"/>
  <c r="F1146" i="1"/>
  <c r="E1146" i="1"/>
  <c r="D1145" i="1"/>
  <c r="L1145" i="1" s="1"/>
  <c r="N1143" i="1"/>
  <c r="O1142" i="1"/>
  <c r="K1147" i="1"/>
  <c r="J1148" i="1"/>
  <c r="AA1107" i="1"/>
  <c r="D1146" i="1" l="1"/>
  <c r="G1146" i="1" s="1"/>
  <c r="K1148" i="1"/>
  <c r="J1149" i="1"/>
  <c r="W1147" i="1"/>
  <c r="Y1147" i="1" s="1"/>
  <c r="E1147" i="1"/>
  <c r="F1147" i="1"/>
  <c r="N1144" i="1"/>
  <c r="O1143" i="1"/>
  <c r="G1145" i="1"/>
  <c r="I1153" i="1"/>
  <c r="M1152" i="1"/>
  <c r="S1109" i="1"/>
  <c r="L1146" i="1" l="1"/>
  <c r="D1147" i="1"/>
  <c r="G1147" i="1" s="1"/>
  <c r="W1148" i="1"/>
  <c r="Y1148" i="1" s="1"/>
  <c r="F1148" i="1"/>
  <c r="E1148" i="1"/>
  <c r="I1154" i="1"/>
  <c r="M1153" i="1"/>
  <c r="K1149" i="1"/>
  <c r="J1150" i="1"/>
  <c r="N1145" i="1"/>
  <c r="O1144" i="1"/>
  <c r="U1109" i="1"/>
  <c r="AA1109" i="1"/>
  <c r="L1147" i="1" l="1"/>
  <c r="M1154" i="1"/>
  <c r="I1155" i="1"/>
  <c r="N1146" i="1"/>
  <c r="O1145" i="1"/>
  <c r="D1148" i="1"/>
  <c r="G1148" i="1" s="1"/>
  <c r="K1150" i="1"/>
  <c r="J1151" i="1"/>
  <c r="W1149" i="1"/>
  <c r="Y1149" i="1" s="1"/>
  <c r="F1149" i="1"/>
  <c r="E1149" i="1"/>
  <c r="S1137" i="1"/>
  <c r="L1148" i="1" l="1"/>
  <c r="N1147" i="1"/>
  <c r="O1146" i="1"/>
  <c r="D1149" i="1"/>
  <c r="G1149" i="1" s="1"/>
  <c r="I1156" i="1"/>
  <c r="M1155" i="1"/>
  <c r="K1151" i="1"/>
  <c r="J1152" i="1"/>
  <c r="W1150" i="1"/>
  <c r="Y1150" i="1" s="1"/>
  <c r="E1150" i="1"/>
  <c r="F1150" i="1"/>
  <c r="U1137" i="1"/>
  <c r="AA1137" i="1"/>
  <c r="L1149" i="1" l="1"/>
  <c r="D1150" i="1"/>
  <c r="L1150" i="1" s="1"/>
  <c r="I1157" i="1"/>
  <c r="M1156" i="1"/>
  <c r="K1152" i="1"/>
  <c r="J1153" i="1"/>
  <c r="W1151" i="1"/>
  <c r="Y1151" i="1" s="1"/>
  <c r="F1151" i="1"/>
  <c r="E1151" i="1"/>
  <c r="N1148" i="1"/>
  <c r="O1147" i="1"/>
  <c r="G1150" i="1" l="1"/>
  <c r="N1149" i="1"/>
  <c r="O1148" i="1"/>
  <c r="I1158" i="1"/>
  <c r="M1157" i="1"/>
  <c r="W1152" i="1"/>
  <c r="Y1152" i="1" s="1"/>
  <c r="F1152" i="1"/>
  <c r="E1152" i="1"/>
  <c r="D1151" i="1"/>
  <c r="G1151" i="1" s="1"/>
  <c r="K1153" i="1"/>
  <c r="J1154" i="1"/>
  <c r="L1151" i="1" l="1"/>
  <c r="K1154" i="1"/>
  <c r="J1155" i="1"/>
  <c r="W1153" i="1"/>
  <c r="Y1153" i="1" s="1"/>
  <c r="F1153" i="1"/>
  <c r="E1153" i="1"/>
  <c r="M1158" i="1"/>
  <c r="I1159" i="1"/>
  <c r="D1152" i="1"/>
  <c r="L1152" i="1" s="1"/>
  <c r="N1150" i="1"/>
  <c r="O1149" i="1"/>
  <c r="N1151" i="1" l="1"/>
  <c r="O1150" i="1"/>
  <c r="D1153" i="1"/>
  <c r="L1153" i="1" s="1"/>
  <c r="G1152" i="1"/>
  <c r="M1159" i="1"/>
  <c r="I1160" i="1"/>
  <c r="K1155" i="1"/>
  <c r="J1156" i="1"/>
  <c r="W1154" i="1"/>
  <c r="Y1154" i="1" s="1"/>
  <c r="F1154" i="1"/>
  <c r="E1154" i="1"/>
  <c r="S1107" i="1"/>
  <c r="AA1016" i="1"/>
  <c r="AA989" i="1"/>
  <c r="AA985" i="1"/>
  <c r="U985" i="1"/>
  <c r="S985" i="1"/>
  <c r="AA962" i="1"/>
  <c r="AA954" i="1"/>
  <c r="U954" i="1"/>
  <c r="S954" i="1"/>
  <c r="AA929" i="1"/>
  <c r="AA927" i="1"/>
  <c r="AA926" i="1"/>
  <c r="S925" i="1"/>
  <c r="S894" i="1"/>
  <c r="AA870" i="1"/>
  <c r="AA866" i="1"/>
  <c r="AA865" i="1"/>
  <c r="U865" i="1"/>
  <c r="S865" i="1"/>
  <c r="S863" i="1"/>
  <c r="AA835" i="1"/>
  <c r="AA832" i="1"/>
  <c r="AA809" i="1"/>
  <c r="AA803" i="1"/>
  <c r="U803" i="1"/>
  <c r="S803" i="1"/>
  <c r="AD781" i="1"/>
  <c r="C772" i="1" s="1"/>
  <c r="D1154" i="1" l="1"/>
  <c r="L1154" i="1" s="1"/>
  <c r="G1154" i="1"/>
  <c r="K1156" i="1"/>
  <c r="J1157" i="1"/>
  <c r="G1153" i="1"/>
  <c r="M1160" i="1"/>
  <c r="I1161" i="1"/>
  <c r="N1152" i="1"/>
  <c r="O1151" i="1"/>
  <c r="W1155" i="1"/>
  <c r="Y1155" i="1" s="1"/>
  <c r="E1155" i="1"/>
  <c r="F1155" i="1"/>
  <c r="P772" i="1"/>
  <c r="C773" i="1"/>
  <c r="D1155" i="1" l="1"/>
  <c r="G1155" i="1" s="1"/>
  <c r="L1155" i="1"/>
  <c r="K1157" i="1"/>
  <c r="J1158" i="1"/>
  <c r="N1153" i="1"/>
  <c r="O1152" i="1"/>
  <c r="W1156" i="1"/>
  <c r="Y1156" i="1" s="1"/>
  <c r="F1156" i="1"/>
  <c r="E1156" i="1"/>
  <c r="M1161" i="1"/>
  <c r="I1162" i="1"/>
  <c r="P773" i="1"/>
  <c r="C774" i="1"/>
  <c r="Z772" i="1"/>
  <c r="B772" i="1" s="1"/>
  <c r="M1162" i="1" l="1"/>
  <c r="I1163" i="1"/>
  <c r="N1154" i="1"/>
  <c r="O1153" i="1"/>
  <c r="K1158" i="1"/>
  <c r="J1159" i="1"/>
  <c r="W1157" i="1"/>
  <c r="Y1157" i="1" s="1"/>
  <c r="E1157" i="1"/>
  <c r="F1157" i="1"/>
  <c r="D1156" i="1"/>
  <c r="G1156" i="1" s="1"/>
  <c r="P774" i="1"/>
  <c r="C775" i="1"/>
  <c r="Z773" i="1"/>
  <c r="B773" i="1" s="1"/>
  <c r="L1156" i="1" l="1"/>
  <c r="K1159" i="1"/>
  <c r="J1160" i="1"/>
  <c r="I1164" i="1"/>
  <c r="M1163" i="1"/>
  <c r="D1157" i="1"/>
  <c r="G1157" i="1" s="1"/>
  <c r="W1158" i="1"/>
  <c r="Y1158" i="1" s="1"/>
  <c r="E1158" i="1"/>
  <c r="F1158" i="1"/>
  <c r="N1155" i="1"/>
  <c r="O1154" i="1"/>
  <c r="C776" i="1"/>
  <c r="P775" i="1"/>
  <c r="Z774" i="1"/>
  <c r="B774" i="1" s="1"/>
  <c r="L1157" i="1" l="1"/>
  <c r="N1156" i="1"/>
  <c r="O1155" i="1"/>
  <c r="I1165" i="1"/>
  <c r="M1164" i="1"/>
  <c r="D1158" i="1"/>
  <c r="G1158" i="1" s="1"/>
  <c r="K1160" i="1"/>
  <c r="J1161" i="1"/>
  <c r="W1159" i="1"/>
  <c r="Y1159" i="1" s="1"/>
  <c r="E1159" i="1"/>
  <c r="F1159" i="1"/>
  <c r="Z775" i="1"/>
  <c r="B775" i="1" s="1"/>
  <c r="P776" i="1"/>
  <c r="C777" i="1"/>
  <c r="D1159" i="1" l="1"/>
  <c r="G1159" i="1" s="1"/>
  <c r="L1159" i="1"/>
  <c r="I1166" i="1"/>
  <c r="M1165" i="1"/>
  <c r="K1161" i="1"/>
  <c r="J1162" i="1"/>
  <c r="W1160" i="1"/>
  <c r="Y1160" i="1" s="1"/>
  <c r="F1160" i="1"/>
  <c r="E1160" i="1"/>
  <c r="N1157" i="1"/>
  <c r="O1156" i="1"/>
  <c r="L1158" i="1"/>
  <c r="P777" i="1"/>
  <c r="C778" i="1"/>
  <c r="Z776" i="1"/>
  <c r="B776" i="1" s="1"/>
  <c r="W1161" i="1" l="1"/>
  <c r="Y1161" i="1" s="1"/>
  <c r="E1161" i="1"/>
  <c r="F1161" i="1"/>
  <c r="D1160" i="1"/>
  <c r="L1160" i="1" s="1"/>
  <c r="G1160" i="1"/>
  <c r="N1158" i="1"/>
  <c r="N1159" i="1" s="1"/>
  <c r="N1160" i="1" s="1"/>
  <c r="N1161" i="1" s="1"/>
  <c r="N1162" i="1" s="1"/>
  <c r="N1163" i="1" s="1"/>
  <c r="N1164" i="1" s="1"/>
  <c r="N1165" i="1" s="1"/>
  <c r="N1166" i="1" s="1"/>
  <c r="O1157" i="1"/>
  <c r="I1167" i="1"/>
  <c r="M1166" i="1"/>
  <c r="K1162" i="1"/>
  <c r="J1163" i="1"/>
  <c r="P778" i="1"/>
  <c r="C779" i="1"/>
  <c r="Z777" i="1"/>
  <c r="B777" i="1" s="1"/>
  <c r="K1163" i="1" l="1"/>
  <c r="J1164" i="1"/>
  <c r="O1160" i="1"/>
  <c r="D1161" i="1"/>
  <c r="L1161" i="1" s="1"/>
  <c r="O1161" i="1" s="1"/>
  <c r="G1161" i="1"/>
  <c r="W1162" i="1"/>
  <c r="Y1162" i="1" s="1"/>
  <c r="F1162" i="1"/>
  <c r="E1162" i="1"/>
  <c r="O1159" i="1"/>
  <c r="O1158" i="1"/>
  <c r="N1167" i="1"/>
  <c r="M1167" i="1"/>
  <c r="I1168" i="1"/>
  <c r="P779" i="1"/>
  <c r="C780" i="1"/>
  <c r="Z778" i="1"/>
  <c r="B778" i="1" s="1"/>
  <c r="D1162" i="1" l="1"/>
  <c r="L1162" i="1" s="1"/>
  <c r="O1162" i="1" s="1"/>
  <c r="G1162" i="1"/>
  <c r="J1168" i="1"/>
  <c r="K1168" i="1" s="1"/>
  <c r="I1169" i="1"/>
  <c r="K1164" i="1"/>
  <c r="J1165" i="1"/>
  <c r="W1163" i="1"/>
  <c r="Y1163" i="1" s="1"/>
  <c r="F1163" i="1"/>
  <c r="E1163" i="1"/>
  <c r="P780" i="1"/>
  <c r="C781" i="1"/>
  <c r="Z779" i="1"/>
  <c r="B779" i="1" s="1"/>
  <c r="K1165" i="1" l="1"/>
  <c r="J1166" i="1"/>
  <c r="W1164" i="1"/>
  <c r="Y1164" i="1" s="1"/>
  <c r="E1164" i="1"/>
  <c r="F1164" i="1"/>
  <c r="J1169" i="1"/>
  <c r="K1169" i="1" s="1"/>
  <c r="I1170" i="1"/>
  <c r="D1163" i="1"/>
  <c r="G1163" i="1" s="1"/>
  <c r="E1168" i="1"/>
  <c r="F1168" i="1"/>
  <c r="P781" i="1"/>
  <c r="C782" i="1"/>
  <c r="Z780" i="1"/>
  <c r="B780" i="1" s="1"/>
  <c r="J1170" i="1" l="1"/>
  <c r="K1170" i="1" s="1"/>
  <c r="I1171" i="1"/>
  <c r="D1164" i="1"/>
  <c r="L1164" i="1" s="1"/>
  <c r="O1164" i="1" s="1"/>
  <c r="G1164" i="1"/>
  <c r="W1169" i="1"/>
  <c r="F1169" i="1"/>
  <c r="E1169" i="1"/>
  <c r="L1163" i="1"/>
  <c r="O1163" i="1" s="1"/>
  <c r="K1166" i="1"/>
  <c r="J1167" i="1"/>
  <c r="K1167" i="1" s="1"/>
  <c r="W1165" i="1"/>
  <c r="Y1165" i="1" s="1"/>
  <c r="E1165" i="1"/>
  <c r="F1165" i="1"/>
  <c r="P782" i="1"/>
  <c r="C783" i="1"/>
  <c r="Z781" i="1"/>
  <c r="B781" i="1" s="1"/>
  <c r="D1165" i="1" l="1"/>
  <c r="G1165" i="1" s="1"/>
  <c r="W1166" i="1"/>
  <c r="Y1166" i="1" s="1"/>
  <c r="F1166" i="1"/>
  <c r="F1167" i="1" s="1"/>
  <c r="E1166" i="1"/>
  <c r="E1167" i="1" s="1"/>
  <c r="I1172" i="1"/>
  <c r="J1171" i="1"/>
  <c r="K1171" i="1" s="1"/>
  <c r="W1170" i="1"/>
  <c r="E1170" i="1"/>
  <c r="F1170" i="1"/>
  <c r="C784" i="1"/>
  <c r="P783" i="1"/>
  <c r="Z782" i="1"/>
  <c r="B782" i="1" s="1"/>
  <c r="L1165" i="1" l="1"/>
  <c r="O1165" i="1" s="1"/>
  <c r="D1168" i="1"/>
  <c r="W1171" i="1"/>
  <c r="F1171" i="1"/>
  <c r="E1171" i="1"/>
  <c r="J1172" i="1"/>
  <c r="K1172" i="1" s="1"/>
  <c r="I1173" i="1"/>
  <c r="D1166" i="1"/>
  <c r="D1167" i="1" s="1"/>
  <c r="W1167" i="1"/>
  <c r="Y1167" i="1" s="1"/>
  <c r="Z783" i="1"/>
  <c r="B783" i="1" s="1"/>
  <c r="P784" i="1"/>
  <c r="C785" i="1"/>
  <c r="Y1171" i="1" l="1"/>
  <c r="G1167" i="1"/>
  <c r="L1167" i="1"/>
  <c r="W1172" i="1"/>
  <c r="Y1172" i="1" s="1"/>
  <c r="F1172" i="1"/>
  <c r="E1172" i="1"/>
  <c r="G1166" i="1"/>
  <c r="L1166" i="1"/>
  <c r="O1166" i="1" s="1"/>
  <c r="J1173" i="1"/>
  <c r="K1173" i="1" s="1"/>
  <c r="I1174" i="1"/>
  <c r="G1168" i="1"/>
  <c r="L1168" i="1"/>
  <c r="D1169" i="1"/>
  <c r="Y1168" i="1"/>
  <c r="Y1169" i="1"/>
  <c r="Y1170" i="1"/>
  <c r="P785" i="1"/>
  <c r="C786" i="1"/>
  <c r="Z784" i="1"/>
  <c r="B784" i="1" s="1"/>
  <c r="L1169" i="1" l="1"/>
  <c r="G1169" i="1"/>
  <c r="D1170" i="1"/>
  <c r="I1175" i="1"/>
  <c r="J1174" i="1"/>
  <c r="K1174" i="1" s="1"/>
  <c r="W1173" i="1"/>
  <c r="Y1173" i="1" s="1"/>
  <c r="E1173" i="1"/>
  <c r="F1173" i="1"/>
  <c r="O1167" i="1"/>
  <c r="M1168" i="1"/>
  <c r="C787" i="1"/>
  <c r="P786" i="1"/>
  <c r="Z785" i="1"/>
  <c r="B785" i="1" s="1"/>
  <c r="W1174" i="1" l="1"/>
  <c r="Y1174" i="1" s="1"/>
  <c r="F1174" i="1"/>
  <c r="E1174" i="1"/>
  <c r="N1168" i="1"/>
  <c r="M1169" i="1"/>
  <c r="M1170" i="1" s="1"/>
  <c r="M1171" i="1" s="1"/>
  <c r="M1172" i="1" s="1"/>
  <c r="M1173" i="1" s="1"/>
  <c r="M1174" i="1" s="1"/>
  <c r="M1175" i="1" s="1"/>
  <c r="I1176" i="1"/>
  <c r="J1175" i="1"/>
  <c r="K1175" i="1" s="1"/>
  <c r="G1170" i="1"/>
  <c r="L1170" i="1"/>
  <c r="D1171" i="1"/>
  <c r="Z786" i="1"/>
  <c r="B786" i="1" s="1"/>
  <c r="P787" i="1"/>
  <c r="C788" i="1"/>
  <c r="M1176" i="1" l="1"/>
  <c r="J1176" i="1"/>
  <c r="K1176" i="1" s="1"/>
  <c r="I1177" i="1"/>
  <c r="L1171" i="1"/>
  <c r="G1171" i="1"/>
  <c r="D1172" i="1"/>
  <c r="N1169" i="1"/>
  <c r="O1168" i="1"/>
  <c r="W1175" i="1"/>
  <c r="Y1175" i="1" s="1"/>
  <c r="F1175" i="1"/>
  <c r="E1175" i="1"/>
  <c r="P788" i="1"/>
  <c r="C789" i="1"/>
  <c r="Z787" i="1"/>
  <c r="B787" i="1" s="1"/>
  <c r="L1172" i="1" l="1"/>
  <c r="G1172" i="1"/>
  <c r="D1173" i="1"/>
  <c r="I1178" i="1"/>
  <c r="J1177" i="1"/>
  <c r="K1177" i="1" s="1"/>
  <c r="M1177" i="1"/>
  <c r="W1176" i="1"/>
  <c r="Y1176" i="1" s="1"/>
  <c r="F1176" i="1"/>
  <c r="E1176" i="1"/>
  <c r="N1170" i="1"/>
  <c r="O1169" i="1"/>
  <c r="P789" i="1"/>
  <c r="C790" i="1"/>
  <c r="Z788" i="1"/>
  <c r="B788" i="1" s="1"/>
  <c r="W1177" i="1" l="1"/>
  <c r="Y1177" i="1" s="1"/>
  <c r="F1177" i="1"/>
  <c r="E1177" i="1"/>
  <c r="J1178" i="1"/>
  <c r="K1178" i="1" s="1"/>
  <c r="M1178" i="1"/>
  <c r="I1179" i="1"/>
  <c r="N1171" i="1"/>
  <c r="O1170" i="1"/>
  <c r="L1173" i="1"/>
  <c r="G1173" i="1"/>
  <c r="D1174" i="1"/>
  <c r="P790" i="1"/>
  <c r="C791" i="1"/>
  <c r="Z789" i="1"/>
  <c r="B789" i="1" s="1"/>
  <c r="N1172" i="1" l="1"/>
  <c r="O1171" i="1"/>
  <c r="M1179" i="1"/>
  <c r="J1179" i="1"/>
  <c r="K1179" i="1" s="1"/>
  <c r="I1180" i="1"/>
  <c r="I1181" i="1" s="1"/>
  <c r="L1174" i="1"/>
  <c r="G1174" i="1"/>
  <c r="D1175" i="1"/>
  <c r="W1178" i="1"/>
  <c r="Y1178" i="1" s="1"/>
  <c r="F1178" i="1"/>
  <c r="E1178" i="1"/>
  <c r="C792" i="1"/>
  <c r="P791" i="1"/>
  <c r="Z790" i="1"/>
  <c r="B790" i="1" s="1"/>
  <c r="I1182" i="1" l="1"/>
  <c r="J1180" i="1"/>
  <c r="K1180" i="1" s="1"/>
  <c r="M1180" i="1"/>
  <c r="M1181" i="1" s="1"/>
  <c r="W1179" i="1"/>
  <c r="Y1179" i="1" s="1"/>
  <c r="E1179" i="1"/>
  <c r="F1179" i="1"/>
  <c r="L1175" i="1"/>
  <c r="G1175" i="1"/>
  <c r="D1176" i="1"/>
  <c r="N1173" i="1"/>
  <c r="O1172" i="1"/>
  <c r="Z791" i="1"/>
  <c r="B791" i="1" s="1"/>
  <c r="P792" i="1"/>
  <c r="C793" i="1"/>
  <c r="I1183" i="1" l="1"/>
  <c r="M1182" i="1"/>
  <c r="J1181" i="1"/>
  <c r="K1181" i="1" s="1"/>
  <c r="N1174" i="1"/>
  <c r="O1173" i="1"/>
  <c r="G1176" i="1"/>
  <c r="L1176" i="1"/>
  <c r="D1177" i="1"/>
  <c r="W1180" i="1"/>
  <c r="Y1180" i="1" s="1"/>
  <c r="E1180" i="1"/>
  <c r="F1180" i="1"/>
  <c r="Z792" i="1"/>
  <c r="B792" i="1" s="1"/>
  <c r="P793" i="1"/>
  <c r="C794" i="1"/>
  <c r="E1181" i="1" l="1"/>
  <c r="F1181" i="1"/>
  <c r="W1181" i="1"/>
  <c r="Y1181" i="1" s="1"/>
  <c r="J1182" i="1"/>
  <c r="K1182" i="1" s="1"/>
  <c r="J1183" i="1"/>
  <c r="K1183" i="1" s="1"/>
  <c r="M1183" i="1"/>
  <c r="I1184" i="1"/>
  <c r="G1177" i="1"/>
  <c r="L1177" i="1"/>
  <c r="D1178" i="1"/>
  <c r="N1175" i="1"/>
  <c r="O1174" i="1"/>
  <c r="C795" i="1"/>
  <c r="P794" i="1"/>
  <c r="Z793" i="1"/>
  <c r="B793" i="1" s="1"/>
  <c r="M1184" i="1" l="1"/>
  <c r="J1184" i="1"/>
  <c r="K1184" i="1" s="1"/>
  <c r="I1185" i="1"/>
  <c r="W1183" i="1"/>
  <c r="Y1183" i="1" s="1"/>
  <c r="F1182" i="1"/>
  <c r="F1183" i="1" s="1"/>
  <c r="E1182" i="1"/>
  <c r="E1183" i="1" s="1"/>
  <c r="G1178" i="1"/>
  <c r="L1178" i="1"/>
  <c r="D1179" i="1"/>
  <c r="N1176" i="1"/>
  <c r="O1175" i="1"/>
  <c r="Z794" i="1"/>
  <c r="B794" i="1" s="1"/>
  <c r="P795" i="1"/>
  <c r="C796" i="1"/>
  <c r="M1185" i="1" l="1"/>
  <c r="J1185" i="1"/>
  <c r="K1185" i="1" s="1"/>
  <c r="I1186" i="1"/>
  <c r="F1184" i="1"/>
  <c r="E1184" i="1"/>
  <c r="W1184" i="1"/>
  <c r="Y1184" i="1" s="1"/>
  <c r="N1177" i="1"/>
  <c r="O1176" i="1"/>
  <c r="L1179" i="1"/>
  <c r="G1179" i="1"/>
  <c r="D1180" i="1"/>
  <c r="D1181" i="1" s="1"/>
  <c r="Z795" i="1"/>
  <c r="B795" i="1" s="1"/>
  <c r="P796" i="1"/>
  <c r="C797" i="1"/>
  <c r="L1181" i="1" l="1"/>
  <c r="G1181" i="1"/>
  <c r="J1186" i="1"/>
  <c r="K1186" i="1" s="1"/>
  <c r="I1187" i="1"/>
  <c r="M1186" i="1"/>
  <c r="F1185" i="1"/>
  <c r="E1185" i="1"/>
  <c r="W1185" i="1"/>
  <c r="Y1185" i="1" s="1"/>
  <c r="D1182" i="1"/>
  <c r="L1180" i="1"/>
  <c r="G1180" i="1"/>
  <c r="N1178" i="1"/>
  <c r="O1177" i="1"/>
  <c r="Z796" i="1"/>
  <c r="B796" i="1" s="1"/>
  <c r="P797" i="1"/>
  <c r="C798" i="1"/>
  <c r="M1187" i="1" l="1"/>
  <c r="J1187" i="1"/>
  <c r="K1187" i="1" s="1"/>
  <c r="I1188" i="1"/>
  <c r="G1182" i="1"/>
  <c r="D1183" i="1"/>
  <c r="L1182" i="1"/>
  <c r="E1186" i="1"/>
  <c r="F1186" i="1"/>
  <c r="W1186" i="1"/>
  <c r="Y1186" i="1" s="1"/>
  <c r="N1179" i="1"/>
  <c r="O1178" i="1"/>
  <c r="P798" i="1"/>
  <c r="C799" i="1"/>
  <c r="Z797" i="1"/>
  <c r="B797" i="1" s="1"/>
  <c r="I1189" i="1" l="1"/>
  <c r="J1188" i="1"/>
  <c r="K1188" i="1" s="1"/>
  <c r="M1188" i="1"/>
  <c r="L1183" i="1"/>
  <c r="G1183" i="1"/>
  <c r="D1184" i="1"/>
  <c r="F1187" i="1"/>
  <c r="E1187" i="1"/>
  <c r="W1187" i="1"/>
  <c r="Y1187" i="1" s="1"/>
  <c r="N1180" i="1"/>
  <c r="N1181" i="1" s="1"/>
  <c r="O1179" i="1"/>
  <c r="P799" i="1"/>
  <c r="C800" i="1"/>
  <c r="Z798" i="1"/>
  <c r="B798" i="1" s="1"/>
  <c r="N1182" i="1" l="1"/>
  <c r="O1181" i="1"/>
  <c r="E1188" i="1"/>
  <c r="F1188" i="1"/>
  <c r="W1188" i="1"/>
  <c r="Y1188" i="1" s="1"/>
  <c r="J1189" i="1"/>
  <c r="K1189" i="1" s="1"/>
  <c r="M1189" i="1"/>
  <c r="I1190" i="1"/>
  <c r="L1184" i="1"/>
  <c r="G1184" i="1"/>
  <c r="D1185" i="1"/>
  <c r="O1180" i="1"/>
  <c r="P800" i="1"/>
  <c r="C801" i="1"/>
  <c r="Z799" i="1"/>
  <c r="B799" i="1" s="1"/>
  <c r="G1185" i="1" l="1"/>
  <c r="L1185" i="1"/>
  <c r="D1186" i="1"/>
  <c r="J1190" i="1"/>
  <c r="K1190" i="1" s="1"/>
  <c r="M1190" i="1"/>
  <c r="I1191" i="1"/>
  <c r="F1189" i="1"/>
  <c r="E1189" i="1"/>
  <c r="W1189" i="1"/>
  <c r="Y1189" i="1" s="1"/>
  <c r="N1183" i="1"/>
  <c r="O1182" i="1"/>
  <c r="P801" i="1"/>
  <c r="C802" i="1"/>
  <c r="Z800" i="1"/>
  <c r="B800" i="1" s="1"/>
  <c r="J1191" i="1" l="1"/>
  <c r="K1191" i="1" s="1"/>
  <c r="M1191" i="1"/>
  <c r="I1192" i="1"/>
  <c r="F1190" i="1"/>
  <c r="E1190" i="1"/>
  <c r="W1190" i="1"/>
  <c r="Y1190" i="1" s="1"/>
  <c r="G1186" i="1"/>
  <c r="L1186" i="1"/>
  <c r="D1187" i="1"/>
  <c r="N1184" i="1"/>
  <c r="O1183" i="1"/>
  <c r="P802" i="1"/>
  <c r="Z801" i="1"/>
  <c r="B801" i="1" s="1"/>
  <c r="N1185" i="1" l="1"/>
  <c r="O1184" i="1"/>
  <c r="J1192" i="1"/>
  <c r="K1192" i="1" s="1"/>
  <c r="I1193" i="1"/>
  <c r="M1192" i="1"/>
  <c r="G1187" i="1"/>
  <c r="L1187" i="1"/>
  <c r="D1188" i="1"/>
  <c r="E1191" i="1"/>
  <c r="F1191" i="1"/>
  <c r="W1191" i="1"/>
  <c r="Y1191" i="1" s="1"/>
  <c r="Z802" i="1"/>
  <c r="U802" i="1"/>
  <c r="J1193" i="1" l="1"/>
  <c r="K1193" i="1" s="1"/>
  <c r="M1193" i="1"/>
  <c r="I1194" i="1"/>
  <c r="L1188" i="1"/>
  <c r="G1188" i="1"/>
  <c r="D1189" i="1"/>
  <c r="F1192" i="1"/>
  <c r="E1192" i="1"/>
  <c r="W1192" i="1"/>
  <c r="Y1192" i="1" s="1"/>
  <c r="N1186" i="1"/>
  <c r="O1185" i="1"/>
  <c r="B802" i="1"/>
  <c r="AD812" i="1"/>
  <c r="C803" i="1" s="1"/>
  <c r="AA802" i="1"/>
  <c r="N1187" i="1" l="1"/>
  <c r="O1186" i="1"/>
  <c r="J1194" i="1"/>
  <c r="K1194" i="1" s="1"/>
  <c r="I1195" i="1"/>
  <c r="M1194" i="1"/>
  <c r="E1193" i="1"/>
  <c r="F1193" i="1"/>
  <c r="W1193" i="1"/>
  <c r="Y1193" i="1" s="1"/>
  <c r="L1189" i="1"/>
  <c r="G1189" i="1"/>
  <c r="D1190" i="1"/>
  <c r="P803" i="1"/>
  <c r="C804" i="1"/>
  <c r="G1190" i="1" l="1"/>
  <c r="L1190" i="1"/>
  <c r="D1191" i="1"/>
  <c r="I1196" i="1"/>
  <c r="J1195" i="1"/>
  <c r="K1195" i="1" s="1"/>
  <c r="M1195" i="1"/>
  <c r="F1194" i="1"/>
  <c r="E1194" i="1"/>
  <c r="W1194" i="1"/>
  <c r="Y1194" i="1" s="1"/>
  <c r="N1188" i="1"/>
  <c r="O1187" i="1"/>
  <c r="P804" i="1"/>
  <c r="C805" i="1"/>
  <c r="Z803" i="1"/>
  <c r="B803" i="1" s="1"/>
  <c r="N1189" i="1" l="1"/>
  <c r="O1188" i="1"/>
  <c r="F1195" i="1"/>
  <c r="E1195" i="1"/>
  <c r="W1195" i="1"/>
  <c r="Y1195" i="1" s="1"/>
  <c r="I1197" i="1"/>
  <c r="M1196" i="1"/>
  <c r="J1196" i="1"/>
  <c r="K1196" i="1" s="1"/>
  <c r="G1191" i="1"/>
  <c r="L1191" i="1"/>
  <c r="D1192" i="1"/>
  <c r="P805" i="1"/>
  <c r="C806" i="1"/>
  <c r="Z804" i="1"/>
  <c r="B804" i="1" s="1"/>
  <c r="I1198" i="1" l="1"/>
  <c r="J1197" i="1"/>
  <c r="K1197" i="1" s="1"/>
  <c r="M1197" i="1"/>
  <c r="G1192" i="1"/>
  <c r="L1192" i="1"/>
  <c r="D1193" i="1"/>
  <c r="F1196" i="1"/>
  <c r="E1196" i="1"/>
  <c r="W1196" i="1"/>
  <c r="Y1196" i="1" s="1"/>
  <c r="N1190" i="1"/>
  <c r="O1189" i="1"/>
  <c r="P806" i="1"/>
  <c r="C807" i="1"/>
  <c r="Z805" i="1"/>
  <c r="B805" i="1" s="1"/>
  <c r="E1197" i="1" l="1"/>
  <c r="F1197" i="1"/>
  <c r="W1197" i="1"/>
  <c r="Y1197" i="1" s="1"/>
  <c r="G1193" i="1"/>
  <c r="L1193" i="1"/>
  <c r="D1194" i="1"/>
  <c r="N1191" i="1"/>
  <c r="O1190" i="1"/>
  <c r="M1198" i="1"/>
  <c r="I1199" i="1"/>
  <c r="J1198" i="1"/>
  <c r="K1198" i="1" s="1"/>
  <c r="P807" i="1"/>
  <c r="C808" i="1"/>
  <c r="Z806" i="1"/>
  <c r="B806" i="1" s="1"/>
  <c r="N1192" i="1" l="1"/>
  <c r="O1191" i="1"/>
  <c r="I1200" i="1"/>
  <c r="M1199" i="1"/>
  <c r="J1199" i="1"/>
  <c r="K1199" i="1" s="1"/>
  <c r="G1194" i="1"/>
  <c r="L1194" i="1"/>
  <c r="D1195" i="1"/>
  <c r="F1198" i="1"/>
  <c r="E1198" i="1"/>
  <c r="W1198" i="1"/>
  <c r="Y1198" i="1" s="1"/>
  <c r="P808" i="1"/>
  <c r="C809" i="1"/>
  <c r="Z807" i="1"/>
  <c r="B807" i="1" s="1"/>
  <c r="E1199" i="1" l="1"/>
  <c r="F1199" i="1"/>
  <c r="W1199" i="1"/>
  <c r="Y1199" i="1" s="1"/>
  <c r="I1201" i="1"/>
  <c r="J1200" i="1"/>
  <c r="K1200" i="1" s="1"/>
  <c r="M1200" i="1"/>
  <c r="L1195" i="1"/>
  <c r="G1195" i="1"/>
  <c r="D1196" i="1"/>
  <c r="N1193" i="1"/>
  <c r="O1192" i="1"/>
  <c r="P809" i="1"/>
  <c r="C810" i="1"/>
  <c r="Z808" i="1"/>
  <c r="B808" i="1" s="1"/>
  <c r="J1201" i="1" l="1"/>
  <c r="K1201" i="1" s="1"/>
  <c r="M1201" i="1"/>
  <c r="I1202" i="1"/>
  <c r="N1194" i="1"/>
  <c r="O1193" i="1"/>
  <c r="L1196" i="1"/>
  <c r="G1196" i="1"/>
  <c r="D1197" i="1"/>
  <c r="E1200" i="1"/>
  <c r="F1200" i="1"/>
  <c r="W1200" i="1"/>
  <c r="Y1200" i="1" s="1"/>
  <c r="P810" i="1"/>
  <c r="C811" i="1"/>
  <c r="Z809" i="1"/>
  <c r="B809" i="1" s="1"/>
  <c r="N1195" i="1" l="1"/>
  <c r="O1194" i="1"/>
  <c r="J1202" i="1"/>
  <c r="K1202" i="1" s="1"/>
  <c r="I1203" i="1"/>
  <c r="G1197" i="1"/>
  <c r="L1197" i="1"/>
  <c r="D1198" i="1"/>
  <c r="E1201" i="1"/>
  <c r="F1201" i="1"/>
  <c r="W1201" i="1"/>
  <c r="Z810" i="1"/>
  <c r="B810" i="1" s="1"/>
  <c r="P811" i="1"/>
  <c r="C812" i="1"/>
  <c r="Y1201" i="1" l="1"/>
  <c r="W1202" i="1"/>
  <c r="Y1202" i="1" s="1"/>
  <c r="J1203" i="1"/>
  <c r="K1203" i="1" s="1"/>
  <c r="W1203" i="1" s="1"/>
  <c r="Y1203" i="1" s="1"/>
  <c r="I1204" i="1"/>
  <c r="E1202" i="1"/>
  <c r="F1202" i="1"/>
  <c r="L1198" i="1"/>
  <c r="G1198" i="1"/>
  <c r="D1199" i="1"/>
  <c r="N1196" i="1"/>
  <c r="O1195" i="1"/>
  <c r="P812" i="1"/>
  <c r="C813" i="1"/>
  <c r="Z811" i="1"/>
  <c r="B811" i="1" s="1"/>
  <c r="N1197" i="1" l="1"/>
  <c r="O1196" i="1"/>
  <c r="D1202" i="1"/>
  <c r="G1202" i="1" s="1"/>
  <c r="L1202" i="1"/>
  <c r="J1204" i="1"/>
  <c r="K1204" i="1" s="1"/>
  <c r="W1204" i="1" s="1"/>
  <c r="Y1204" i="1" s="1"/>
  <c r="I1205" i="1"/>
  <c r="L1199" i="1"/>
  <c r="G1199" i="1"/>
  <c r="D1200" i="1"/>
  <c r="F1203" i="1"/>
  <c r="E1203" i="1"/>
  <c r="Z812" i="1"/>
  <c r="B812" i="1" s="1"/>
  <c r="P813" i="1"/>
  <c r="C814" i="1"/>
  <c r="I1206" i="1" l="1"/>
  <c r="J1205" i="1"/>
  <c r="K1205" i="1" s="1"/>
  <c r="W1205" i="1" s="1"/>
  <c r="Y1205" i="1" s="1"/>
  <c r="D1203" i="1"/>
  <c r="G1203" i="1" s="1"/>
  <c r="L1203" i="1"/>
  <c r="F1204" i="1"/>
  <c r="E1204" i="1"/>
  <c r="L1200" i="1"/>
  <c r="G1200" i="1"/>
  <c r="D1201" i="1"/>
  <c r="N1198" i="1"/>
  <c r="O1197" i="1"/>
  <c r="P814" i="1"/>
  <c r="C815" i="1"/>
  <c r="Z813" i="1"/>
  <c r="B813" i="1" s="1"/>
  <c r="N1199" i="1" l="1"/>
  <c r="O1198" i="1"/>
  <c r="G1201" i="1"/>
  <c r="L1201" i="1"/>
  <c r="D1204" i="1"/>
  <c r="G1204" i="1" s="1"/>
  <c r="L1204" i="1"/>
  <c r="E1205" i="1"/>
  <c r="F1205" i="1"/>
  <c r="J1206" i="1"/>
  <c r="K1206" i="1" s="1"/>
  <c r="W1206" i="1" s="1"/>
  <c r="Y1206" i="1" s="1"/>
  <c r="I1207" i="1"/>
  <c r="P815" i="1"/>
  <c r="C816" i="1"/>
  <c r="Z814" i="1"/>
  <c r="B814" i="1" s="1"/>
  <c r="J1207" i="1" l="1"/>
  <c r="K1207" i="1" s="1"/>
  <c r="W1207" i="1" s="1"/>
  <c r="Y1207" i="1" s="1"/>
  <c r="I1208" i="1"/>
  <c r="E1206" i="1"/>
  <c r="F1206" i="1"/>
  <c r="M1202" i="1"/>
  <c r="N1200" i="1"/>
  <c r="O1199" i="1"/>
  <c r="D1205" i="1"/>
  <c r="L1205" i="1" s="1"/>
  <c r="P816" i="1"/>
  <c r="C817" i="1"/>
  <c r="Z815" i="1"/>
  <c r="B815" i="1" s="1"/>
  <c r="G1205" i="1" l="1"/>
  <c r="D1206" i="1"/>
  <c r="L1206" i="1" s="1"/>
  <c r="I1209" i="1"/>
  <c r="J1208" i="1"/>
  <c r="K1208" i="1" s="1"/>
  <c r="W1208" i="1" s="1"/>
  <c r="Y1208" i="1" s="1"/>
  <c r="N1201" i="1"/>
  <c r="O1201" i="1" s="1"/>
  <c r="O1200" i="1"/>
  <c r="F1207" i="1"/>
  <c r="E1207" i="1"/>
  <c r="M1203" i="1"/>
  <c r="M1204" i="1" s="1"/>
  <c r="M1205" i="1" s="1"/>
  <c r="M1206" i="1" s="1"/>
  <c r="M1207" i="1" s="1"/>
  <c r="M1208" i="1" s="1"/>
  <c r="P817" i="1"/>
  <c r="C818" i="1"/>
  <c r="Z816" i="1"/>
  <c r="B816" i="1" s="1"/>
  <c r="G1206" i="1" l="1"/>
  <c r="F1208" i="1"/>
  <c r="E1208" i="1"/>
  <c r="N1202" i="1"/>
  <c r="J1209" i="1"/>
  <c r="K1209" i="1" s="1"/>
  <c r="W1209" i="1" s="1"/>
  <c r="Y1209" i="1" s="1"/>
  <c r="M1209" i="1"/>
  <c r="I1210" i="1"/>
  <c r="D1207" i="1"/>
  <c r="G1207" i="1" s="1"/>
  <c r="P818" i="1"/>
  <c r="C819" i="1"/>
  <c r="Z817" i="1"/>
  <c r="B817" i="1" s="1"/>
  <c r="L1207" i="1" l="1"/>
  <c r="I1211" i="1"/>
  <c r="I1212" i="1" s="1"/>
  <c r="M1210" i="1"/>
  <c r="J1210" i="1"/>
  <c r="K1210" i="1" s="1"/>
  <c r="W1210" i="1" s="1"/>
  <c r="Y1210" i="1" s="1"/>
  <c r="E1209" i="1"/>
  <c r="F1209" i="1"/>
  <c r="N1203" i="1"/>
  <c r="O1202" i="1"/>
  <c r="D1208" i="1"/>
  <c r="L1208" i="1" s="1"/>
  <c r="P819" i="1"/>
  <c r="C820" i="1"/>
  <c r="Z818" i="1"/>
  <c r="B818" i="1" s="1"/>
  <c r="G1208" i="1" l="1"/>
  <c r="I1213" i="1"/>
  <c r="F1210" i="1"/>
  <c r="E1210" i="1"/>
  <c r="N1204" i="1"/>
  <c r="O1203" i="1"/>
  <c r="D1209" i="1"/>
  <c r="G1209" i="1" s="1"/>
  <c r="M1211" i="1"/>
  <c r="M1212" i="1" s="1"/>
  <c r="J1211" i="1"/>
  <c r="K1211" i="1" s="1"/>
  <c r="W1211" i="1" s="1"/>
  <c r="Y1211" i="1" s="1"/>
  <c r="P820" i="1"/>
  <c r="C821" i="1"/>
  <c r="Z819" i="1"/>
  <c r="B819" i="1" s="1"/>
  <c r="M1213" i="1" l="1"/>
  <c r="I1214" i="1"/>
  <c r="J1212" i="1"/>
  <c r="K1212" i="1" s="1"/>
  <c r="L1209" i="1"/>
  <c r="E1211" i="1"/>
  <c r="F1211" i="1"/>
  <c r="N1205" i="1"/>
  <c r="O1204" i="1"/>
  <c r="D1210" i="1"/>
  <c r="G1210" i="1" s="1"/>
  <c r="P821" i="1"/>
  <c r="C822" i="1"/>
  <c r="Z820" i="1"/>
  <c r="B820" i="1" s="1"/>
  <c r="F1212" i="1" l="1"/>
  <c r="E1212" i="1"/>
  <c r="W1212" i="1"/>
  <c r="Y1212" i="1" s="1"/>
  <c r="J1213" i="1"/>
  <c r="K1213" i="1" s="1"/>
  <c r="I1215" i="1"/>
  <c r="M1214" i="1"/>
  <c r="N1206" i="1"/>
  <c r="O1205" i="1"/>
  <c r="L1210" i="1"/>
  <c r="D1211" i="1"/>
  <c r="G1211" i="1" s="1"/>
  <c r="P822" i="1"/>
  <c r="C823" i="1"/>
  <c r="Z821" i="1"/>
  <c r="B821" i="1" s="1"/>
  <c r="J1214" i="1" l="1"/>
  <c r="K1214" i="1" s="1"/>
  <c r="I1216" i="1"/>
  <c r="M1215" i="1"/>
  <c r="M1216" i="1" s="1"/>
  <c r="F1213" i="1"/>
  <c r="E1213" i="1"/>
  <c r="W1213" i="1"/>
  <c r="Y1213" i="1" s="1"/>
  <c r="D1212" i="1"/>
  <c r="L1212" i="1" s="1"/>
  <c r="L1211" i="1"/>
  <c r="N1207" i="1"/>
  <c r="O1206" i="1"/>
  <c r="P823" i="1"/>
  <c r="C824" i="1"/>
  <c r="Z822" i="1"/>
  <c r="B822" i="1" s="1"/>
  <c r="E1214" i="1" l="1"/>
  <c r="F1214" i="1"/>
  <c r="J1215" i="1"/>
  <c r="K1215" i="1" s="1"/>
  <c r="F1215" i="1" s="1"/>
  <c r="G1212" i="1"/>
  <c r="W1214" i="1"/>
  <c r="Y1214" i="1" s="1"/>
  <c r="D1213" i="1"/>
  <c r="G1213" i="1" s="1"/>
  <c r="I1217" i="1"/>
  <c r="J1216" i="1"/>
  <c r="K1216" i="1" s="1"/>
  <c r="N1208" i="1"/>
  <c r="O1207" i="1"/>
  <c r="P824" i="1"/>
  <c r="C825" i="1"/>
  <c r="Z823" i="1"/>
  <c r="B823" i="1" s="1"/>
  <c r="W1215" i="1" l="1"/>
  <c r="Y1215" i="1" s="1"/>
  <c r="E1215" i="1"/>
  <c r="L1213" i="1"/>
  <c r="E1216" i="1"/>
  <c r="F1216" i="1"/>
  <c r="W1216" i="1"/>
  <c r="Y1216" i="1" s="1"/>
  <c r="D1214" i="1"/>
  <c r="M1217" i="1"/>
  <c r="I1218" i="1"/>
  <c r="J1217" i="1"/>
  <c r="K1217" i="1" s="1"/>
  <c r="N1209" i="1"/>
  <c r="O1208" i="1"/>
  <c r="P825" i="1"/>
  <c r="C826" i="1"/>
  <c r="Z824" i="1"/>
  <c r="B824" i="1" s="1"/>
  <c r="G1214" i="1" l="1"/>
  <c r="L1214" i="1"/>
  <c r="F1217" i="1"/>
  <c r="E1217" i="1"/>
  <c r="W1217" i="1"/>
  <c r="Y1217" i="1" s="1"/>
  <c r="M1218" i="1"/>
  <c r="I1219" i="1"/>
  <c r="J1218" i="1"/>
  <c r="K1218" i="1" s="1"/>
  <c r="D1215" i="1"/>
  <c r="N1210" i="1"/>
  <c r="O1209" i="1"/>
  <c r="P826" i="1"/>
  <c r="C827" i="1"/>
  <c r="Z825" i="1"/>
  <c r="B825" i="1" s="1"/>
  <c r="L1215" i="1" l="1"/>
  <c r="G1215" i="1"/>
  <c r="F1218" i="1"/>
  <c r="E1218" i="1"/>
  <c r="W1218" i="1"/>
  <c r="Y1218" i="1" s="1"/>
  <c r="D1216" i="1"/>
  <c r="I1220" i="1"/>
  <c r="M1219" i="1"/>
  <c r="J1219" i="1"/>
  <c r="K1219" i="1" s="1"/>
  <c r="N1211" i="1"/>
  <c r="N1212" i="1" s="1"/>
  <c r="O1210" i="1"/>
  <c r="P827" i="1"/>
  <c r="C828" i="1"/>
  <c r="Z826" i="1"/>
  <c r="B826" i="1" s="1"/>
  <c r="F1219" i="1" l="1"/>
  <c r="E1219" i="1"/>
  <c r="W1219" i="1"/>
  <c r="Y1219" i="1" s="1"/>
  <c r="L1216" i="1"/>
  <c r="G1216" i="1"/>
  <c r="N1213" i="1"/>
  <c r="O1212" i="1"/>
  <c r="J1220" i="1"/>
  <c r="K1220" i="1" s="1"/>
  <c r="I1221" i="1"/>
  <c r="M1220" i="1"/>
  <c r="D1217" i="1"/>
  <c r="O1211" i="1"/>
  <c r="P828" i="1"/>
  <c r="C829" i="1"/>
  <c r="Z827" i="1"/>
  <c r="B827" i="1" s="1"/>
  <c r="G1217" i="1" l="1"/>
  <c r="L1217" i="1"/>
  <c r="N1214" i="1"/>
  <c r="O1213" i="1"/>
  <c r="E1220" i="1"/>
  <c r="W1220" i="1"/>
  <c r="Y1220" i="1" s="1"/>
  <c r="M1221" i="1"/>
  <c r="J1221" i="1"/>
  <c r="K1221" i="1" s="1"/>
  <c r="I1222" i="1"/>
  <c r="D1218" i="1"/>
  <c r="F1220" i="1"/>
  <c r="P829" i="1"/>
  <c r="C830" i="1"/>
  <c r="Z828" i="1"/>
  <c r="B828" i="1" s="1"/>
  <c r="G1218" i="1" l="1"/>
  <c r="L1218" i="1"/>
  <c r="D1219" i="1"/>
  <c r="N1215" i="1"/>
  <c r="O1214" i="1"/>
  <c r="J1222" i="1"/>
  <c r="K1222" i="1" s="1"/>
  <c r="I1223" i="1"/>
  <c r="M1222" i="1"/>
  <c r="F1221" i="1"/>
  <c r="E1221" i="1"/>
  <c r="W1221" i="1"/>
  <c r="Y1221" i="1" s="1"/>
  <c r="P830" i="1"/>
  <c r="C831" i="1"/>
  <c r="Z829" i="1"/>
  <c r="B829" i="1" s="1"/>
  <c r="E1222" i="1" l="1"/>
  <c r="F1222" i="1"/>
  <c r="W1222" i="1"/>
  <c r="Y1222" i="1" s="1"/>
  <c r="N1216" i="1"/>
  <c r="O1215" i="1"/>
  <c r="L1219" i="1"/>
  <c r="G1219" i="1"/>
  <c r="I1224" i="1"/>
  <c r="J1223" i="1"/>
  <c r="K1223" i="1" s="1"/>
  <c r="M1223" i="1"/>
  <c r="D1220" i="1"/>
  <c r="P831" i="1"/>
  <c r="C832" i="1"/>
  <c r="Z830" i="1"/>
  <c r="B830" i="1" s="1"/>
  <c r="L1220" i="1" l="1"/>
  <c r="G1220" i="1"/>
  <c r="F1223" i="1"/>
  <c r="E1223" i="1"/>
  <c r="W1223" i="1"/>
  <c r="Y1223" i="1" s="1"/>
  <c r="I1225" i="1"/>
  <c r="M1224" i="1"/>
  <c r="J1224" i="1"/>
  <c r="K1224" i="1" s="1"/>
  <c r="N1217" i="1"/>
  <c r="O1216" i="1"/>
  <c r="D1221" i="1"/>
  <c r="D1222" i="1" s="1"/>
  <c r="G1222" i="1" s="1"/>
  <c r="P832" i="1"/>
  <c r="C833" i="1"/>
  <c r="Z831" i="1"/>
  <c r="B831" i="1" s="1"/>
  <c r="L1222" i="1" l="1"/>
  <c r="I1226" i="1"/>
  <c r="I1227" i="1" s="1"/>
  <c r="M1225" i="1"/>
  <c r="J1225" i="1"/>
  <c r="K1225" i="1" s="1"/>
  <c r="G1221" i="1"/>
  <c r="L1221" i="1"/>
  <c r="D1223" i="1"/>
  <c r="G1223" i="1" s="1"/>
  <c r="N1218" i="1"/>
  <c r="O1217" i="1"/>
  <c r="F1224" i="1"/>
  <c r="E1224" i="1"/>
  <c r="W1224" i="1"/>
  <c r="Y1224" i="1" s="1"/>
  <c r="P833" i="1"/>
  <c r="Z832" i="1"/>
  <c r="B832" i="1" s="1"/>
  <c r="I1228" i="1" l="1"/>
  <c r="I1229" i="1" s="1"/>
  <c r="L1223" i="1"/>
  <c r="E1225" i="1"/>
  <c r="F1225" i="1"/>
  <c r="W1225" i="1"/>
  <c r="Y1225" i="1" s="1"/>
  <c r="D1224" i="1"/>
  <c r="G1224" i="1" s="1"/>
  <c r="N1219" i="1"/>
  <c r="O1218" i="1"/>
  <c r="M1226" i="1"/>
  <c r="M1227" i="1" s="1"/>
  <c r="M1228" i="1" s="1"/>
  <c r="M1229" i="1" s="1"/>
  <c r="J1226" i="1"/>
  <c r="K1226" i="1" s="1"/>
  <c r="S833" i="1"/>
  <c r="Z833" i="1"/>
  <c r="B833" i="1" s="1"/>
  <c r="L1224" i="1" l="1"/>
  <c r="J1227" i="1"/>
  <c r="K1227" i="1" s="1"/>
  <c r="J1228" i="1"/>
  <c r="K1228" i="1" s="1"/>
  <c r="F1226" i="1"/>
  <c r="E1226" i="1"/>
  <c r="W1226" i="1"/>
  <c r="Y1226" i="1" s="1"/>
  <c r="D1225" i="1"/>
  <c r="G1225" i="1" s="1"/>
  <c r="N1220" i="1"/>
  <c r="O1219" i="1"/>
  <c r="U833" i="1"/>
  <c r="AA833" i="1"/>
  <c r="C834" i="1"/>
  <c r="W1227" i="1" l="1"/>
  <c r="Y1227" i="1" s="1"/>
  <c r="J1229" i="1"/>
  <c r="K1229" i="1" s="1"/>
  <c r="E1227" i="1"/>
  <c r="E1228" i="1" s="1"/>
  <c r="F1227" i="1"/>
  <c r="F1228" i="1" s="1"/>
  <c r="I1230" i="1"/>
  <c r="L1225" i="1"/>
  <c r="N1221" i="1"/>
  <c r="O1220" i="1"/>
  <c r="D1226" i="1"/>
  <c r="G1226" i="1" s="1"/>
  <c r="P834" i="1"/>
  <c r="C835" i="1"/>
  <c r="W1228" i="1" l="1"/>
  <c r="Y1228" i="1" s="1"/>
  <c r="E1229" i="1"/>
  <c r="F1229" i="1"/>
  <c r="L1226" i="1"/>
  <c r="I1231" i="1"/>
  <c r="J1230" i="1"/>
  <c r="K1230" i="1" s="1"/>
  <c r="D1227" i="1"/>
  <c r="N1222" i="1"/>
  <c r="O1221" i="1"/>
  <c r="P835" i="1"/>
  <c r="C836" i="1"/>
  <c r="Z834" i="1"/>
  <c r="B834" i="1" s="1"/>
  <c r="W1229" i="1" l="1"/>
  <c r="Y1229" i="1" s="1"/>
  <c r="J1231" i="1"/>
  <c r="K1231" i="1" s="1"/>
  <c r="I1232" i="1"/>
  <c r="G1227" i="1"/>
  <c r="L1227" i="1"/>
  <c r="D1228" i="1"/>
  <c r="D1229" i="1" s="1"/>
  <c r="D1230" i="1"/>
  <c r="N1223" i="1"/>
  <c r="O1222" i="1"/>
  <c r="P836" i="1"/>
  <c r="C837" i="1"/>
  <c r="Z835" i="1"/>
  <c r="B835" i="1" s="1"/>
  <c r="W1230" i="1" l="1"/>
  <c r="Y1230" i="1" s="1"/>
  <c r="G1229" i="1"/>
  <c r="L1229" i="1"/>
  <c r="J1232" i="1"/>
  <c r="K1232" i="1" s="1"/>
  <c r="I1233" i="1"/>
  <c r="W1231" i="1"/>
  <c r="Y1231" i="1" s="1"/>
  <c r="F1231" i="1"/>
  <c r="E1231" i="1"/>
  <c r="L1230" i="1"/>
  <c r="G1230" i="1"/>
  <c r="L1228" i="1"/>
  <c r="G1228" i="1"/>
  <c r="N1224" i="1"/>
  <c r="O1223" i="1"/>
  <c r="P837" i="1"/>
  <c r="C838" i="1"/>
  <c r="Z836" i="1"/>
  <c r="B836" i="1" s="1"/>
  <c r="W1232" i="1" l="1"/>
  <c r="Y1232" i="1" s="1"/>
  <c r="F1232" i="1"/>
  <c r="J1233" i="1"/>
  <c r="K1233" i="1" s="1"/>
  <c r="W1233" i="1" s="1"/>
  <c r="Y1233" i="1" s="1"/>
  <c r="I1234" i="1"/>
  <c r="M1230" i="1"/>
  <c r="M1231" i="1" s="1"/>
  <c r="M1232" i="1" s="1"/>
  <c r="M1233" i="1" s="1"/>
  <c r="M1234" i="1" s="1"/>
  <c r="E1232" i="1"/>
  <c r="D1231" i="1"/>
  <c r="G1231" i="1" s="1"/>
  <c r="N1225" i="1"/>
  <c r="O1224" i="1"/>
  <c r="P838" i="1"/>
  <c r="C839" i="1"/>
  <c r="Z837" i="1"/>
  <c r="B837" i="1" s="1"/>
  <c r="J1234" i="1" l="1"/>
  <c r="K1234" i="1" s="1"/>
  <c r="I1235" i="1"/>
  <c r="F1233" i="1"/>
  <c r="L1231" i="1"/>
  <c r="E1233" i="1"/>
  <c r="D1232" i="1"/>
  <c r="L1232" i="1" s="1"/>
  <c r="N1226" i="1"/>
  <c r="O1225" i="1"/>
  <c r="P839" i="1"/>
  <c r="C840" i="1"/>
  <c r="Z838" i="1"/>
  <c r="B838" i="1" s="1"/>
  <c r="G1232" i="1" l="1"/>
  <c r="F1234" i="1"/>
  <c r="J1235" i="1"/>
  <c r="K1235" i="1" s="1"/>
  <c r="W1235" i="1" s="1"/>
  <c r="Y1235" i="1" s="1"/>
  <c r="I1236" i="1"/>
  <c r="M1235" i="1"/>
  <c r="M1236" i="1" s="1"/>
  <c r="O1226" i="1"/>
  <c r="N1227" i="1"/>
  <c r="E1234" i="1"/>
  <c r="D1233" i="1"/>
  <c r="L1233" i="1" s="1"/>
  <c r="P840" i="1"/>
  <c r="C841" i="1"/>
  <c r="Z839" i="1"/>
  <c r="B839" i="1" s="1"/>
  <c r="J1236" i="1" l="1"/>
  <c r="K1236" i="1" s="1"/>
  <c r="W1236" i="1" s="1"/>
  <c r="Y1236" i="1" s="1"/>
  <c r="I1237" i="1"/>
  <c r="G1233" i="1"/>
  <c r="F1235" i="1"/>
  <c r="E1235" i="1"/>
  <c r="D1234" i="1"/>
  <c r="G1234" i="1" s="1"/>
  <c r="N1228" i="1"/>
  <c r="N1229" i="1" s="1"/>
  <c r="O1229" i="1" s="1"/>
  <c r="O1227" i="1"/>
  <c r="P841" i="1"/>
  <c r="C842" i="1"/>
  <c r="Z840" i="1"/>
  <c r="B840" i="1" s="1"/>
  <c r="L1234" i="1" l="1"/>
  <c r="F1236" i="1"/>
  <c r="J1237" i="1"/>
  <c r="K1237" i="1" s="1"/>
  <c r="W1237" i="1" s="1"/>
  <c r="Y1237" i="1" s="1"/>
  <c r="I1238" i="1"/>
  <c r="M1237" i="1"/>
  <c r="M1238" i="1" s="1"/>
  <c r="O1228" i="1"/>
  <c r="E1236" i="1"/>
  <c r="D1235" i="1"/>
  <c r="G1235" i="1" s="1"/>
  <c r="P842" i="1"/>
  <c r="C843" i="1"/>
  <c r="Z841" i="1"/>
  <c r="B841" i="1" s="1"/>
  <c r="I1239" i="1" l="1"/>
  <c r="J1238" i="1"/>
  <c r="K1238" i="1" s="1"/>
  <c r="W1238" i="1" s="1"/>
  <c r="Y1238" i="1" s="1"/>
  <c r="L1235" i="1"/>
  <c r="F1237" i="1"/>
  <c r="D1236" i="1"/>
  <c r="L1236" i="1" s="1"/>
  <c r="E1237" i="1"/>
  <c r="N1230" i="1"/>
  <c r="P843" i="1"/>
  <c r="C844" i="1"/>
  <c r="Z842" i="1"/>
  <c r="B842" i="1" s="1"/>
  <c r="G1236" i="1" l="1"/>
  <c r="F1238" i="1"/>
  <c r="J1239" i="1"/>
  <c r="K1239" i="1" s="1"/>
  <c r="W1239" i="1" s="1"/>
  <c r="Y1239" i="1" s="1"/>
  <c r="I1240" i="1"/>
  <c r="M1239" i="1"/>
  <c r="M1240" i="1" s="1"/>
  <c r="N1231" i="1"/>
  <c r="O1230" i="1"/>
  <c r="E1238" i="1"/>
  <c r="D1237" i="1"/>
  <c r="L1237" i="1" s="1"/>
  <c r="P844" i="1"/>
  <c r="C845" i="1"/>
  <c r="Z843" i="1"/>
  <c r="B843" i="1" s="1"/>
  <c r="J1240" i="1" l="1"/>
  <c r="K1240" i="1" s="1"/>
  <c r="W1240" i="1" s="1"/>
  <c r="Y1240" i="1" s="1"/>
  <c r="I1241" i="1"/>
  <c r="G1237" i="1"/>
  <c r="F1239" i="1"/>
  <c r="E1239" i="1"/>
  <c r="D1238" i="1"/>
  <c r="L1238" i="1" s="1"/>
  <c r="N1232" i="1"/>
  <c r="O1231" i="1"/>
  <c r="P845" i="1"/>
  <c r="C846" i="1"/>
  <c r="Z844" i="1"/>
  <c r="B844" i="1" s="1"/>
  <c r="G1238" i="1" l="1"/>
  <c r="F1240" i="1"/>
  <c r="J1241" i="1"/>
  <c r="K1241" i="1" s="1"/>
  <c r="W1241" i="1" s="1"/>
  <c r="Y1241" i="1" s="1"/>
  <c r="I1242" i="1"/>
  <c r="I1243" i="1" s="1"/>
  <c r="M1241" i="1"/>
  <c r="M1242" i="1" s="1"/>
  <c r="N1233" i="1"/>
  <c r="O1232" i="1"/>
  <c r="E1240" i="1"/>
  <c r="D1239" i="1"/>
  <c r="G1239" i="1" s="1"/>
  <c r="P846" i="1"/>
  <c r="C847" i="1"/>
  <c r="Z845" i="1"/>
  <c r="B845" i="1" s="1"/>
  <c r="M1243" i="1" l="1"/>
  <c r="J1242" i="1"/>
  <c r="K1242" i="1" s="1"/>
  <c r="W1242" i="1" s="1"/>
  <c r="Y1242" i="1" s="1"/>
  <c r="L1239" i="1"/>
  <c r="F1241" i="1"/>
  <c r="E1241" i="1"/>
  <c r="D1240" i="1"/>
  <c r="L1240" i="1" s="1"/>
  <c r="N1234" i="1"/>
  <c r="O1233" i="1"/>
  <c r="P847" i="1"/>
  <c r="C848" i="1"/>
  <c r="Z846" i="1"/>
  <c r="B846" i="1" s="1"/>
  <c r="J1243" i="1" l="1"/>
  <c r="K1243" i="1" s="1"/>
  <c r="G1240" i="1"/>
  <c r="F1242" i="1"/>
  <c r="I1244" i="1"/>
  <c r="M1244" i="1"/>
  <c r="N1235" i="1"/>
  <c r="O1234" i="1"/>
  <c r="D1241" i="1"/>
  <c r="L1241" i="1" s="1"/>
  <c r="E1242" i="1"/>
  <c r="P848" i="1"/>
  <c r="C849" i="1"/>
  <c r="Z847" i="1"/>
  <c r="B847" i="1" s="1"/>
  <c r="G1241" i="1" l="1"/>
  <c r="E1243" i="1"/>
  <c r="F1243" i="1"/>
  <c r="W1243" i="1"/>
  <c r="Y1243" i="1" s="1"/>
  <c r="J1244" i="1"/>
  <c r="K1244" i="1" s="1"/>
  <c r="W1244" i="1" s="1"/>
  <c r="Y1244" i="1" s="1"/>
  <c r="I1245" i="1"/>
  <c r="D1242" i="1"/>
  <c r="L1242" i="1" s="1"/>
  <c r="N1236" i="1"/>
  <c r="O1235" i="1"/>
  <c r="P849" i="1"/>
  <c r="C850" i="1"/>
  <c r="Z848" i="1"/>
  <c r="B848" i="1" s="1"/>
  <c r="D1243" i="1" l="1"/>
  <c r="G1243" i="1" s="1"/>
  <c r="L1243" i="1"/>
  <c r="G1242" i="1"/>
  <c r="F1244" i="1"/>
  <c r="J1245" i="1"/>
  <c r="K1245" i="1" s="1"/>
  <c r="W1245" i="1" s="1"/>
  <c r="Y1245" i="1" s="1"/>
  <c r="I1246" i="1"/>
  <c r="M1245" i="1"/>
  <c r="N1237" i="1"/>
  <c r="O1236" i="1"/>
  <c r="E1244" i="1"/>
  <c r="P850" i="1"/>
  <c r="C851" i="1"/>
  <c r="Z849" i="1"/>
  <c r="B849" i="1" s="1"/>
  <c r="M1246" i="1" l="1"/>
  <c r="I1247" i="1"/>
  <c r="J1246" i="1"/>
  <c r="K1246" i="1" s="1"/>
  <c r="W1246" i="1" s="1"/>
  <c r="Y1246" i="1" s="1"/>
  <c r="F1245" i="1"/>
  <c r="E1245" i="1"/>
  <c r="D1244" i="1"/>
  <c r="L1244" i="1" s="1"/>
  <c r="N1238" i="1"/>
  <c r="O1237" i="1"/>
  <c r="P851" i="1"/>
  <c r="C852" i="1"/>
  <c r="Z850" i="1"/>
  <c r="B850" i="1" s="1"/>
  <c r="G1244" i="1" l="1"/>
  <c r="F1246" i="1"/>
  <c r="J1247" i="1"/>
  <c r="K1247" i="1" s="1"/>
  <c r="W1247" i="1" s="1"/>
  <c r="Y1247" i="1" s="1"/>
  <c r="I1248" i="1"/>
  <c r="M1247" i="1"/>
  <c r="N1239" i="1"/>
  <c r="O1238" i="1"/>
  <c r="E1246" i="1"/>
  <c r="D1245" i="1"/>
  <c r="L1245" i="1" s="1"/>
  <c r="G1245" i="1"/>
  <c r="P852" i="1"/>
  <c r="C853" i="1"/>
  <c r="Z851" i="1"/>
  <c r="B851" i="1" s="1"/>
  <c r="M1248" i="1" l="1"/>
  <c r="I1249" i="1"/>
  <c r="J1248" i="1"/>
  <c r="K1248" i="1" s="1"/>
  <c r="W1248" i="1" s="1"/>
  <c r="Y1248" i="1" s="1"/>
  <c r="F1247" i="1"/>
  <c r="E1247" i="1"/>
  <c r="D1246" i="1"/>
  <c r="G1246" i="1" s="1"/>
  <c r="N1240" i="1"/>
  <c r="O1239" i="1"/>
  <c r="P853" i="1"/>
  <c r="C854" i="1"/>
  <c r="Z852" i="1"/>
  <c r="B852" i="1" s="1"/>
  <c r="L1246" i="1" l="1"/>
  <c r="F1248" i="1"/>
  <c r="J1249" i="1"/>
  <c r="K1249" i="1" s="1"/>
  <c r="W1249" i="1" s="1"/>
  <c r="Y1249" i="1" s="1"/>
  <c r="I1250" i="1"/>
  <c r="M1249" i="1"/>
  <c r="M1250" i="1" s="1"/>
  <c r="N1241" i="1"/>
  <c r="O1240" i="1"/>
  <c r="D1247" i="1"/>
  <c r="G1247" i="1" s="1"/>
  <c r="E1248" i="1"/>
  <c r="P854" i="1"/>
  <c r="C855" i="1"/>
  <c r="Z853" i="1"/>
  <c r="B853" i="1" s="1"/>
  <c r="I1251" i="1" l="1"/>
  <c r="J1250" i="1"/>
  <c r="K1250" i="1" s="1"/>
  <c r="W1250" i="1" s="1"/>
  <c r="Y1250" i="1" s="1"/>
  <c r="L1247" i="1"/>
  <c r="F1249" i="1"/>
  <c r="E1249" i="1"/>
  <c r="D1248" i="1"/>
  <c r="L1248" i="1" s="1"/>
  <c r="N1242" i="1"/>
  <c r="N1243" i="1" s="1"/>
  <c r="O1243" i="1" s="1"/>
  <c r="O1241" i="1"/>
  <c r="P855" i="1"/>
  <c r="C856" i="1"/>
  <c r="Z854" i="1"/>
  <c r="B854" i="1" s="1"/>
  <c r="G1248" i="1" l="1"/>
  <c r="F1250" i="1"/>
  <c r="J1251" i="1"/>
  <c r="K1251" i="1" s="1"/>
  <c r="W1251" i="1" s="1"/>
  <c r="Y1251" i="1" s="1"/>
  <c r="I1252" i="1"/>
  <c r="M1251" i="1"/>
  <c r="O1242" i="1"/>
  <c r="D1249" i="1"/>
  <c r="L1249" i="1" s="1"/>
  <c r="E1250" i="1"/>
  <c r="C857" i="1"/>
  <c r="P856" i="1"/>
  <c r="Z855" i="1"/>
  <c r="B855" i="1" s="1"/>
  <c r="G1249" i="1" l="1"/>
  <c r="M1252" i="1"/>
  <c r="J1252" i="1"/>
  <c r="K1252" i="1" s="1"/>
  <c r="W1252" i="1" s="1"/>
  <c r="Y1252" i="1" s="1"/>
  <c r="I1253" i="1"/>
  <c r="F1251" i="1"/>
  <c r="D1250" i="1"/>
  <c r="G1250" i="1" s="1"/>
  <c r="E1251" i="1"/>
  <c r="N1244" i="1"/>
  <c r="Z856" i="1"/>
  <c r="B856" i="1" s="1"/>
  <c r="P857" i="1"/>
  <c r="C858" i="1"/>
  <c r="L1250" i="1" l="1"/>
  <c r="F1252" i="1"/>
  <c r="J1253" i="1"/>
  <c r="K1253" i="1" s="1"/>
  <c r="W1253" i="1" s="1"/>
  <c r="Y1253" i="1" s="1"/>
  <c r="I1254" i="1"/>
  <c r="M1253" i="1"/>
  <c r="M1254" i="1" s="1"/>
  <c r="N1245" i="1"/>
  <c r="O1244" i="1"/>
  <c r="E1252" i="1"/>
  <c r="D1251" i="1"/>
  <c r="G1251" i="1" s="1"/>
  <c r="Z857" i="1"/>
  <c r="B857" i="1" s="1"/>
  <c r="P858" i="1"/>
  <c r="C859" i="1"/>
  <c r="I1255" i="1" l="1"/>
  <c r="J1254" i="1"/>
  <c r="K1254" i="1" s="1"/>
  <c r="W1254" i="1" s="1"/>
  <c r="Y1254" i="1" s="1"/>
  <c r="L1251" i="1"/>
  <c r="F1253" i="1"/>
  <c r="E1253" i="1"/>
  <c r="D1252" i="1"/>
  <c r="L1252" i="1" s="1"/>
  <c r="N1246" i="1"/>
  <c r="O1245" i="1"/>
  <c r="P859" i="1"/>
  <c r="C860" i="1"/>
  <c r="Z858" i="1"/>
  <c r="B858" i="1" s="1"/>
  <c r="F1254" i="1" l="1"/>
  <c r="I1256" i="1"/>
  <c r="J1255" i="1"/>
  <c r="K1255" i="1" s="1"/>
  <c r="W1255" i="1" s="1"/>
  <c r="Y1255" i="1" s="1"/>
  <c r="M1255" i="1"/>
  <c r="M1256" i="1" s="1"/>
  <c r="N1247" i="1"/>
  <c r="O1246" i="1"/>
  <c r="G1252" i="1"/>
  <c r="D1253" i="1"/>
  <c r="L1253" i="1" s="1"/>
  <c r="E1254" i="1"/>
  <c r="P860" i="1"/>
  <c r="C861" i="1"/>
  <c r="Z859" i="1"/>
  <c r="B859" i="1" s="1"/>
  <c r="I1257" i="1" l="1"/>
  <c r="J1256" i="1"/>
  <c r="K1256" i="1" s="1"/>
  <c r="W1256" i="1" s="1"/>
  <c r="Y1256" i="1" s="1"/>
  <c r="G1253" i="1"/>
  <c r="F1255" i="1"/>
  <c r="E1255" i="1"/>
  <c r="D1254" i="1"/>
  <c r="L1254" i="1" s="1"/>
  <c r="N1248" i="1"/>
  <c r="O1247" i="1"/>
  <c r="P861" i="1"/>
  <c r="C862" i="1"/>
  <c r="Z860" i="1"/>
  <c r="B860" i="1" s="1"/>
  <c r="G1254" i="1" l="1"/>
  <c r="F1256" i="1"/>
  <c r="I1258" i="1"/>
  <c r="I1259" i="1" s="1"/>
  <c r="J1257" i="1"/>
  <c r="K1257" i="1" s="1"/>
  <c r="W1257" i="1" s="1"/>
  <c r="Y1257" i="1" s="1"/>
  <c r="M1257" i="1"/>
  <c r="M1258" i="1" s="1"/>
  <c r="N1249" i="1"/>
  <c r="O1248" i="1"/>
  <c r="E1256" i="1"/>
  <c r="D1255" i="1"/>
  <c r="G1255" i="1"/>
  <c r="L1255" i="1"/>
  <c r="P862" i="1"/>
  <c r="Z861" i="1"/>
  <c r="B861" i="1" s="1"/>
  <c r="M1259" i="1" l="1"/>
  <c r="I1260" i="1"/>
  <c r="J1258" i="1"/>
  <c r="K1258" i="1" s="1"/>
  <c r="W1258" i="1" s="1"/>
  <c r="Y1258" i="1" s="1"/>
  <c r="F1257" i="1"/>
  <c r="E1257" i="1"/>
  <c r="D1256" i="1"/>
  <c r="L1256" i="1" s="1"/>
  <c r="N1250" i="1"/>
  <c r="O1249" i="1"/>
  <c r="Z862" i="1"/>
  <c r="B862" i="1" s="1"/>
  <c r="S862" i="1"/>
  <c r="I1261" i="1" l="1"/>
  <c r="G1256" i="1"/>
  <c r="J1259" i="1"/>
  <c r="K1259" i="1" s="1"/>
  <c r="F1258" i="1"/>
  <c r="N1251" i="1"/>
  <c r="O1250" i="1"/>
  <c r="E1258" i="1"/>
  <c r="D1257" i="1"/>
  <c r="L1257" i="1" s="1"/>
  <c r="U862" i="1"/>
  <c r="AA862" i="1"/>
  <c r="C863" i="1"/>
  <c r="G1257" i="1" l="1"/>
  <c r="I1262" i="1"/>
  <c r="E1259" i="1"/>
  <c r="F1259" i="1"/>
  <c r="W1259" i="1"/>
  <c r="Y1259" i="1" s="1"/>
  <c r="J1260" i="1"/>
  <c r="K1260" i="1" s="1"/>
  <c r="D1258" i="1"/>
  <c r="G1258" i="1" s="1"/>
  <c r="N1252" i="1"/>
  <c r="O1251" i="1"/>
  <c r="P863" i="1"/>
  <c r="C864" i="1"/>
  <c r="L1258" i="1" l="1"/>
  <c r="F1260" i="1"/>
  <c r="W1260" i="1"/>
  <c r="Y1260" i="1" s="1"/>
  <c r="D1259" i="1"/>
  <c r="G1259" i="1" s="1"/>
  <c r="I1263" i="1"/>
  <c r="J1261" i="1"/>
  <c r="K1261" i="1" s="1"/>
  <c r="N1253" i="1"/>
  <c r="O1252" i="1"/>
  <c r="P864" i="1"/>
  <c r="C865" i="1"/>
  <c r="Z863" i="1"/>
  <c r="B863" i="1" s="1"/>
  <c r="L1259" i="1" l="1"/>
  <c r="M1260" i="1" s="1"/>
  <c r="M1261" i="1" s="1"/>
  <c r="M1262" i="1" s="1"/>
  <c r="J1262" i="1"/>
  <c r="K1262" i="1" s="1"/>
  <c r="E1261" i="1"/>
  <c r="W1261" i="1"/>
  <c r="Y1261" i="1" s="1"/>
  <c r="M1263" i="1"/>
  <c r="J1263" i="1"/>
  <c r="K1263" i="1" s="1"/>
  <c r="I1264" i="1"/>
  <c r="D1260" i="1"/>
  <c r="G1260" i="1" s="1"/>
  <c r="F1261" i="1"/>
  <c r="N1254" i="1"/>
  <c r="O1253" i="1"/>
  <c r="P865" i="1"/>
  <c r="C866" i="1"/>
  <c r="Z864" i="1"/>
  <c r="B864" i="1" s="1"/>
  <c r="W1262" i="1" l="1"/>
  <c r="Y1262" i="1" s="1"/>
  <c r="E1262" i="1"/>
  <c r="E1263" i="1" s="1"/>
  <c r="F1262" i="1"/>
  <c r="L1260" i="1"/>
  <c r="F1263" i="1"/>
  <c r="W1263" i="1"/>
  <c r="Y1263" i="1" s="1"/>
  <c r="D1262" i="1"/>
  <c r="G1262" i="1" s="1"/>
  <c r="J1264" i="1"/>
  <c r="K1264" i="1" s="1"/>
  <c r="M1264" i="1"/>
  <c r="I1265" i="1"/>
  <c r="D1261" i="1"/>
  <c r="G1261" i="1" s="1"/>
  <c r="N1255" i="1"/>
  <c r="O1254" i="1"/>
  <c r="P866" i="1"/>
  <c r="C867" i="1"/>
  <c r="Z865" i="1"/>
  <c r="B865" i="1" s="1"/>
  <c r="L1261" i="1" l="1"/>
  <c r="L1262" i="1"/>
  <c r="F1264" i="1"/>
  <c r="E1264" i="1"/>
  <c r="W1264" i="1"/>
  <c r="Y1264" i="1" s="1"/>
  <c r="M1265" i="1"/>
  <c r="J1265" i="1"/>
  <c r="K1265" i="1" s="1"/>
  <c r="I1266" i="1"/>
  <c r="D1263" i="1"/>
  <c r="G1263" i="1" s="1"/>
  <c r="N1256" i="1"/>
  <c r="O1255" i="1"/>
  <c r="P867" i="1"/>
  <c r="C868" i="1"/>
  <c r="Z866" i="1"/>
  <c r="B866" i="1" s="1"/>
  <c r="L1263" i="1" l="1"/>
  <c r="E1265" i="1"/>
  <c r="F1265" i="1"/>
  <c r="W1265" i="1"/>
  <c r="Y1265" i="1" s="1"/>
  <c r="D1264" i="1"/>
  <c r="G1264" i="1" s="1"/>
  <c r="M1266" i="1"/>
  <c r="J1266" i="1"/>
  <c r="K1266" i="1" s="1"/>
  <c r="I1267" i="1"/>
  <c r="N1257" i="1"/>
  <c r="O1256" i="1"/>
  <c r="P868" i="1"/>
  <c r="C869" i="1"/>
  <c r="Z867" i="1"/>
  <c r="B867" i="1" s="1"/>
  <c r="L1264" i="1" l="1"/>
  <c r="J1267" i="1"/>
  <c r="K1267" i="1" s="1"/>
  <c r="M1267" i="1"/>
  <c r="I1268" i="1"/>
  <c r="F1266" i="1"/>
  <c r="E1266" i="1"/>
  <c r="W1266" i="1"/>
  <c r="Y1266" i="1" s="1"/>
  <c r="D1265" i="1"/>
  <c r="G1265" i="1" s="1"/>
  <c r="N1258" i="1"/>
  <c r="N1259" i="1" s="1"/>
  <c r="O1257" i="1"/>
  <c r="P869" i="1"/>
  <c r="C870" i="1"/>
  <c r="Z868" i="1"/>
  <c r="B868" i="1" s="1"/>
  <c r="L1265" i="1" l="1"/>
  <c r="N1260" i="1"/>
  <c r="O1259" i="1"/>
  <c r="F1267" i="1"/>
  <c r="E1267" i="1"/>
  <c r="W1267" i="1"/>
  <c r="Y1267" i="1" s="1"/>
  <c r="D1266" i="1"/>
  <c r="G1266" i="1" s="1"/>
  <c r="L1266" i="1"/>
  <c r="M1268" i="1"/>
  <c r="J1268" i="1"/>
  <c r="K1268" i="1" s="1"/>
  <c r="I1269" i="1"/>
  <c r="O1258" i="1"/>
  <c r="P870" i="1"/>
  <c r="C871" i="1"/>
  <c r="Z869" i="1"/>
  <c r="B869" i="1" s="1"/>
  <c r="D1267" i="1" l="1"/>
  <c r="L1267" i="1" s="1"/>
  <c r="J1269" i="1"/>
  <c r="K1269" i="1" s="1"/>
  <c r="M1269" i="1"/>
  <c r="I1270" i="1"/>
  <c r="F1268" i="1"/>
  <c r="E1268" i="1"/>
  <c r="W1268" i="1"/>
  <c r="Y1268" i="1" s="1"/>
  <c r="N1261" i="1"/>
  <c r="O1260" i="1"/>
  <c r="P871" i="1"/>
  <c r="C872" i="1"/>
  <c r="Z870" i="1"/>
  <c r="B870" i="1" s="1"/>
  <c r="J1270" i="1" l="1"/>
  <c r="K1270" i="1" s="1"/>
  <c r="M1270" i="1"/>
  <c r="I1271" i="1"/>
  <c r="N1262" i="1"/>
  <c r="O1261" i="1"/>
  <c r="F1269" i="1"/>
  <c r="E1269" i="1"/>
  <c r="W1269" i="1"/>
  <c r="Y1269" i="1" s="1"/>
  <c r="G1267" i="1"/>
  <c r="D1268" i="1"/>
  <c r="G1268" i="1" s="1"/>
  <c r="L1268" i="1"/>
  <c r="P872" i="1"/>
  <c r="C873" i="1"/>
  <c r="Z871" i="1"/>
  <c r="B871" i="1" s="1"/>
  <c r="D1269" i="1" l="1"/>
  <c r="G1269" i="1" s="1"/>
  <c r="L1269" i="1"/>
  <c r="N1263" i="1"/>
  <c r="O1262" i="1"/>
  <c r="M1271" i="1"/>
  <c r="J1271" i="1"/>
  <c r="K1271" i="1" s="1"/>
  <c r="I1272" i="1"/>
  <c r="E1270" i="1"/>
  <c r="F1270" i="1"/>
  <c r="W1270" i="1"/>
  <c r="Y1270" i="1" s="1"/>
  <c r="P873" i="1"/>
  <c r="C874" i="1"/>
  <c r="Z872" i="1"/>
  <c r="B872" i="1" s="1"/>
  <c r="N1264" i="1" l="1"/>
  <c r="O1263" i="1"/>
  <c r="D1270" i="1"/>
  <c r="L1270" i="1" s="1"/>
  <c r="M1272" i="1"/>
  <c r="J1272" i="1"/>
  <c r="K1272" i="1" s="1"/>
  <c r="I1273" i="1"/>
  <c r="F1271" i="1"/>
  <c r="E1271" i="1"/>
  <c r="W1271" i="1"/>
  <c r="Y1271" i="1" s="1"/>
  <c r="P874" i="1"/>
  <c r="C875" i="1"/>
  <c r="Z873" i="1"/>
  <c r="B873" i="1" s="1"/>
  <c r="D1271" i="1" l="1"/>
  <c r="G1271" i="1" s="1"/>
  <c r="G1270" i="1"/>
  <c r="M1273" i="1"/>
  <c r="J1273" i="1"/>
  <c r="K1273" i="1" s="1"/>
  <c r="I1274" i="1"/>
  <c r="F1272" i="1"/>
  <c r="E1272" i="1"/>
  <c r="W1272" i="1"/>
  <c r="Y1272" i="1" s="1"/>
  <c r="N1265" i="1"/>
  <c r="O1264" i="1"/>
  <c r="P875" i="1"/>
  <c r="C876" i="1"/>
  <c r="Z874" i="1"/>
  <c r="B874" i="1" s="1"/>
  <c r="L1271" i="1" l="1"/>
  <c r="M1274" i="1"/>
  <c r="J1274" i="1"/>
  <c r="K1274" i="1" s="1"/>
  <c r="I1275" i="1"/>
  <c r="N1266" i="1"/>
  <c r="O1265" i="1"/>
  <c r="F1273" i="1"/>
  <c r="E1273" i="1"/>
  <c r="W1273" i="1"/>
  <c r="Y1273" i="1" s="1"/>
  <c r="D1272" i="1"/>
  <c r="L1272" i="1" s="1"/>
  <c r="G1272" i="1"/>
  <c r="P876" i="1"/>
  <c r="C877" i="1"/>
  <c r="Z875" i="1"/>
  <c r="B875" i="1" s="1"/>
  <c r="N1267" i="1" l="1"/>
  <c r="O1266" i="1"/>
  <c r="M1275" i="1"/>
  <c r="J1275" i="1"/>
  <c r="K1275" i="1" s="1"/>
  <c r="I1276" i="1"/>
  <c r="F1274" i="1"/>
  <c r="E1274" i="1"/>
  <c r="W1274" i="1"/>
  <c r="Y1274" i="1" s="1"/>
  <c r="D1273" i="1"/>
  <c r="G1273" i="1" s="1"/>
  <c r="L1273" i="1"/>
  <c r="P877" i="1"/>
  <c r="C878" i="1"/>
  <c r="Z876" i="1"/>
  <c r="B876" i="1" s="1"/>
  <c r="F1275" i="1" l="1"/>
  <c r="E1275" i="1"/>
  <c r="W1275" i="1"/>
  <c r="Y1275" i="1" s="1"/>
  <c r="M1276" i="1"/>
  <c r="J1276" i="1"/>
  <c r="K1276" i="1" s="1"/>
  <c r="I1277" i="1"/>
  <c r="D1274" i="1"/>
  <c r="G1274" i="1" s="1"/>
  <c r="N1268" i="1"/>
  <c r="O1267" i="1"/>
  <c r="P878" i="1"/>
  <c r="C879" i="1"/>
  <c r="Z877" i="1"/>
  <c r="B877" i="1" s="1"/>
  <c r="L1274" i="1" l="1"/>
  <c r="F1276" i="1"/>
  <c r="E1276" i="1"/>
  <c r="W1276" i="1"/>
  <c r="Y1276" i="1" s="1"/>
  <c r="N1269" i="1"/>
  <c r="O1268" i="1"/>
  <c r="M1277" i="1"/>
  <c r="J1277" i="1"/>
  <c r="K1277" i="1" s="1"/>
  <c r="I1278" i="1"/>
  <c r="D1275" i="1"/>
  <c r="G1275" i="1" s="1"/>
  <c r="L1275" i="1"/>
  <c r="P879" i="1"/>
  <c r="C880" i="1"/>
  <c r="Z878" i="1"/>
  <c r="B878" i="1" s="1"/>
  <c r="N1270" i="1" l="1"/>
  <c r="O1269" i="1"/>
  <c r="F1277" i="1"/>
  <c r="E1277" i="1"/>
  <c r="W1277" i="1"/>
  <c r="Y1277" i="1" s="1"/>
  <c r="D1276" i="1"/>
  <c r="G1276" i="1" s="1"/>
  <c r="M1278" i="1"/>
  <c r="J1278" i="1"/>
  <c r="K1278" i="1" s="1"/>
  <c r="I1279" i="1"/>
  <c r="P880" i="1"/>
  <c r="C881" i="1"/>
  <c r="Z879" i="1"/>
  <c r="B879" i="1" s="1"/>
  <c r="L1276" i="1" l="1"/>
  <c r="M1279" i="1"/>
  <c r="J1279" i="1"/>
  <c r="K1279" i="1" s="1"/>
  <c r="D1277" i="1"/>
  <c r="G1277" i="1" s="1"/>
  <c r="F1278" i="1"/>
  <c r="E1278" i="1"/>
  <c r="W1278" i="1"/>
  <c r="Y1278" i="1" s="1"/>
  <c r="N1271" i="1"/>
  <c r="O1270" i="1"/>
  <c r="P881" i="1"/>
  <c r="C882" i="1"/>
  <c r="Z880" i="1"/>
  <c r="B880" i="1" s="1"/>
  <c r="L1277" i="1" l="1"/>
  <c r="F1279" i="1"/>
  <c r="E1279" i="1"/>
  <c r="W1279" i="1"/>
  <c r="Y1279" i="1" s="1"/>
  <c r="N1272" i="1"/>
  <c r="O1271" i="1"/>
  <c r="D1278" i="1"/>
  <c r="G1278" i="1" s="1"/>
  <c r="P882" i="1"/>
  <c r="C883" i="1"/>
  <c r="Z881" i="1"/>
  <c r="B881" i="1" s="1"/>
  <c r="L1278" i="1" l="1"/>
  <c r="D1279" i="1"/>
  <c r="L1279" i="1" s="1"/>
  <c r="N1273" i="1"/>
  <c r="O1272" i="1"/>
  <c r="P883" i="1"/>
  <c r="C884" i="1"/>
  <c r="Z882" i="1"/>
  <c r="B882" i="1" s="1"/>
  <c r="G1279" i="1" l="1"/>
  <c r="N1274" i="1"/>
  <c r="O1273" i="1"/>
  <c r="P884" i="1"/>
  <c r="C885" i="1"/>
  <c r="Z883" i="1"/>
  <c r="B883" i="1" s="1"/>
  <c r="N1275" i="1" l="1"/>
  <c r="O1274" i="1"/>
  <c r="P885" i="1"/>
  <c r="C886" i="1"/>
  <c r="Z884" i="1"/>
  <c r="B884" i="1" s="1"/>
  <c r="N1276" i="1" l="1"/>
  <c r="O1275" i="1"/>
  <c r="P886" i="1"/>
  <c r="C887" i="1"/>
  <c r="Z885" i="1"/>
  <c r="B885" i="1" s="1"/>
  <c r="N1277" i="1" l="1"/>
  <c r="O1276" i="1"/>
  <c r="P887" i="1"/>
  <c r="C888" i="1"/>
  <c r="Z886" i="1"/>
  <c r="B886" i="1" s="1"/>
  <c r="N1278" i="1" l="1"/>
  <c r="O1277" i="1"/>
  <c r="P888" i="1"/>
  <c r="C889" i="1"/>
  <c r="Z887" i="1"/>
  <c r="B887" i="1" s="1"/>
  <c r="N1279" i="1" l="1"/>
  <c r="O1278" i="1"/>
  <c r="P889" i="1"/>
  <c r="C890" i="1"/>
  <c r="Z888" i="1"/>
  <c r="B888" i="1" s="1"/>
  <c r="O1279" i="1" l="1"/>
  <c r="P890" i="1"/>
  <c r="C891" i="1"/>
  <c r="Z889" i="1"/>
  <c r="B889" i="1" s="1"/>
  <c r="P891" i="1" l="1"/>
  <c r="C892" i="1"/>
  <c r="Z890" i="1"/>
  <c r="B890" i="1" s="1"/>
  <c r="P892" i="1" l="1"/>
  <c r="C893" i="1"/>
  <c r="Z891" i="1"/>
  <c r="B891" i="1" s="1"/>
  <c r="P893" i="1" l="1"/>
  <c r="Z892" i="1"/>
  <c r="B892" i="1" s="1"/>
  <c r="Z893" i="1" l="1"/>
  <c r="B893" i="1" s="1"/>
  <c r="S893" i="1"/>
  <c r="U893" i="1" l="1"/>
  <c r="AA893" i="1"/>
  <c r="C894" i="1"/>
  <c r="P894" i="1" l="1"/>
  <c r="C895" i="1"/>
  <c r="P895" i="1" l="1"/>
  <c r="C896" i="1"/>
  <c r="Z894" i="1"/>
  <c r="B894" i="1" s="1"/>
  <c r="P896" i="1" l="1"/>
  <c r="C897" i="1"/>
  <c r="Z895" i="1"/>
  <c r="B895" i="1" s="1"/>
  <c r="P897" i="1" l="1"/>
  <c r="C898" i="1"/>
  <c r="Z896" i="1"/>
  <c r="B896" i="1" s="1"/>
  <c r="P898" i="1" l="1"/>
  <c r="C899" i="1"/>
  <c r="Z897" i="1"/>
  <c r="B897" i="1" s="1"/>
  <c r="P899" i="1" l="1"/>
  <c r="C900" i="1"/>
  <c r="Z898" i="1"/>
  <c r="B898" i="1" s="1"/>
  <c r="P900" i="1" l="1"/>
  <c r="C901" i="1"/>
  <c r="Z899" i="1"/>
  <c r="B899" i="1" s="1"/>
  <c r="P901" i="1" l="1"/>
  <c r="C902" i="1"/>
  <c r="Z900" i="1"/>
  <c r="B900" i="1" s="1"/>
  <c r="P902" i="1" l="1"/>
  <c r="C903" i="1"/>
  <c r="Z901" i="1"/>
  <c r="B901" i="1" s="1"/>
  <c r="P903" i="1" l="1"/>
  <c r="C904" i="1"/>
  <c r="Z902" i="1"/>
  <c r="B902" i="1" s="1"/>
  <c r="P904" i="1" l="1"/>
  <c r="C905" i="1"/>
  <c r="Z903" i="1"/>
  <c r="B903" i="1" s="1"/>
  <c r="P905" i="1" l="1"/>
  <c r="C906" i="1"/>
  <c r="Z904" i="1"/>
  <c r="B904" i="1" s="1"/>
  <c r="P906" i="1" l="1"/>
  <c r="C907" i="1"/>
  <c r="Z905" i="1"/>
  <c r="B905" i="1" s="1"/>
  <c r="P907" i="1" l="1"/>
  <c r="C908" i="1"/>
  <c r="Z906" i="1"/>
  <c r="B906" i="1" s="1"/>
  <c r="P908" i="1" l="1"/>
  <c r="C909" i="1"/>
  <c r="Z907" i="1"/>
  <c r="B907" i="1" s="1"/>
  <c r="P909" i="1" l="1"/>
  <c r="C910" i="1"/>
  <c r="Z908" i="1"/>
  <c r="B908" i="1" s="1"/>
  <c r="P910" i="1" l="1"/>
  <c r="C911" i="1"/>
  <c r="Z909" i="1"/>
  <c r="B909" i="1" s="1"/>
  <c r="P911" i="1" l="1"/>
  <c r="C912" i="1"/>
  <c r="Z910" i="1"/>
  <c r="B910" i="1" s="1"/>
  <c r="P912" i="1" l="1"/>
  <c r="C913" i="1"/>
  <c r="Z911" i="1"/>
  <c r="B911" i="1" s="1"/>
  <c r="P913" i="1" l="1"/>
  <c r="C914" i="1"/>
  <c r="Z912" i="1"/>
  <c r="B912" i="1" s="1"/>
  <c r="P914" i="1" l="1"/>
  <c r="C915" i="1"/>
  <c r="Z913" i="1"/>
  <c r="B913" i="1" s="1"/>
  <c r="P915" i="1" l="1"/>
  <c r="C916" i="1"/>
  <c r="Z914" i="1"/>
  <c r="B914" i="1" s="1"/>
  <c r="P916" i="1" l="1"/>
  <c r="C917" i="1"/>
  <c r="Z915" i="1"/>
  <c r="B915" i="1" s="1"/>
  <c r="P917" i="1" l="1"/>
  <c r="C918" i="1"/>
  <c r="Z916" i="1"/>
  <c r="B916" i="1" s="1"/>
  <c r="P918" i="1" l="1"/>
  <c r="C919" i="1"/>
  <c r="Z917" i="1"/>
  <c r="B917" i="1" s="1"/>
  <c r="P919" i="1" l="1"/>
  <c r="C920" i="1"/>
  <c r="Z918" i="1"/>
  <c r="B918" i="1" s="1"/>
  <c r="P920" i="1" l="1"/>
  <c r="C921" i="1"/>
  <c r="Z919" i="1"/>
  <c r="B919" i="1" s="1"/>
  <c r="P921" i="1" l="1"/>
  <c r="C922" i="1"/>
  <c r="Z920" i="1"/>
  <c r="B920" i="1" s="1"/>
  <c r="P922" i="1" l="1"/>
  <c r="C923" i="1"/>
  <c r="Z921" i="1"/>
  <c r="B921" i="1" s="1"/>
  <c r="P923" i="1" l="1"/>
  <c r="C924" i="1"/>
  <c r="Z922" i="1"/>
  <c r="B922" i="1" s="1"/>
  <c r="P924" i="1" l="1"/>
  <c r="Z923" i="1"/>
  <c r="B923" i="1" s="1"/>
  <c r="Z924" i="1" l="1"/>
  <c r="S924" i="1"/>
  <c r="B924" i="1" l="1"/>
  <c r="U924" i="1"/>
  <c r="AA924" i="1"/>
  <c r="C925" i="1"/>
  <c r="P925" i="1" l="1"/>
  <c r="C926" i="1"/>
  <c r="P926" i="1" l="1"/>
  <c r="C927" i="1"/>
  <c r="Z925" i="1"/>
  <c r="B925" i="1" s="1"/>
  <c r="P927" i="1" l="1"/>
  <c r="C928" i="1"/>
  <c r="Z926" i="1"/>
  <c r="B926" i="1" s="1"/>
  <c r="P928" i="1" l="1"/>
  <c r="C929" i="1"/>
  <c r="Z927" i="1"/>
  <c r="B927" i="1" s="1"/>
  <c r="P929" i="1" l="1"/>
  <c r="C930" i="1"/>
  <c r="Z928" i="1"/>
  <c r="B928" i="1" s="1"/>
  <c r="P930" i="1" l="1"/>
  <c r="C931" i="1"/>
  <c r="Z929" i="1"/>
  <c r="B929" i="1" s="1"/>
  <c r="P931" i="1" l="1"/>
  <c r="C932" i="1"/>
  <c r="Z930" i="1"/>
  <c r="B930" i="1" s="1"/>
  <c r="P932" i="1" l="1"/>
  <c r="C933" i="1"/>
  <c r="Z931" i="1"/>
  <c r="B931" i="1" s="1"/>
  <c r="P933" i="1" l="1"/>
  <c r="C934" i="1"/>
  <c r="Z932" i="1"/>
  <c r="B932" i="1" s="1"/>
  <c r="P934" i="1" l="1"/>
  <c r="C935" i="1"/>
  <c r="Z933" i="1"/>
  <c r="B933" i="1" s="1"/>
  <c r="P935" i="1" l="1"/>
  <c r="C936" i="1"/>
  <c r="Z934" i="1"/>
  <c r="B934" i="1" s="1"/>
  <c r="P936" i="1" l="1"/>
  <c r="C937" i="1"/>
  <c r="Z935" i="1"/>
  <c r="B935" i="1" s="1"/>
  <c r="P937" i="1" l="1"/>
  <c r="C938" i="1"/>
  <c r="Z936" i="1"/>
  <c r="B936" i="1" s="1"/>
  <c r="C939" i="1" l="1"/>
  <c r="P938" i="1"/>
  <c r="Z937" i="1"/>
  <c r="B937" i="1" s="1"/>
  <c r="Z938" i="1" l="1"/>
  <c r="B938" i="1" s="1"/>
  <c r="P939" i="1"/>
  <c r="C940" i="1"/>
  <c r="Z939" i="1" l="1"/>
  <c r="B939" i="1" s="1"/>
  <c r="P940" i="1"/>
  <c r="C941" i="1"/>
  <c r="Z940" i="1" l="1"/>
  <c r="B940" i="1" s="1"/>
  <c r="P941" i="1"/>
  <c r="C942" i="1"/>
  <c r="P942" i="1" l="1"/>
  <c r="C943" i="1"/>
  <c r="Z941" i="1"/>
  <c r="B941" i="1" s="1"/>
  <c r="P943" i="1" l="1"/>
  <c r="C944" i="1"/>
  <c r="Z942" i="1"/>
  <c r="B942" i="1" s="1"/>
  <c r="P944" i="1" l="1"/>
  <c r="C945" i="1"/>
  <c r="Z943" i="1"/>
  <c r="B943" i="1" s="1"/>
  <c r="P945" i="1" l="1"/>
  <c r="C946" i="1"/>
  <c r="Z944" i="1"/>
  <c r="B944" i="1" s="1"/>
  <c r="P946" i="1" l="1"/>
  <c r="C947" i="1"/>
  <c r="Z945" i="1"/>
  <c r="B945" i="1" s="1"/>
  <c r="P947" i="1" l="1"/>
  <c r="C948" i="1"/>
  <c r="Z946" i="1"/>
  <c r="B946" i="1" s="1"/>
  <c r="P948" i="1" l="1"/>
  <c r="C949" i="1"/>
  <c r="Z947" i="1"/>
  <c r="B947" i="1" s="1"/>
  <c r="P949" i="1" l="1"/>
  <c r="C950" i="1"/>
  <c r="Z948" i="1"/>
  <c r="B948" i="1" s="1"/>
  <c r="P950" i="1" l="1"/>
  <c r="C951" i="1"/>
  <c r="Z949" i="1"/>
  <c r="B949" i="1" s="1"/>
  <c r="P951" i="1" l="1"/>
  <c r="C952" i="1"/>
  <c r="Z950" i="1"/>
  <c r="B950" i="1" s="1"/>
  <c r="P952" i="1" l="1"/>
  <c r="C953" i="1"/>
  <c r="Z951" i="1"/>
  <c r="B951" i="1" s="1"/>
  <c r="P953" i="1" l="1"/>
  <c r="Z952" i="1"/>
  <c r="B952" i="1" s="1"/>
  <c r="Z953" i="1" l="1"/>
  <c r="S953" i="1"/>
  <c r="B953" i="1" l="1"/>
  <c r="AA953" i="1"/>
  <c r="U953" i="1"/>
  <c r="C954" i="1"/>
  <c r="P954" i="1" l="1"/>
  <c r="C955" i="1"/>
  <c r="P955" i="1" l="1"/>
  <c r="C956" i="1"/>
  <c r="Z954" i="1"/>
  <c r="B954" i="1" s="1"/>
  <c r="P956" i="1" l="1"/>
  <c r="C957" i="1"/>
  <c r="Z955" i="1"/>
  <c r="B955" i="1" s="1"/>
  <c r="P957" i="1" l="1"/>
  <c r="C958" i="1"/>
  <c r="Z956" i="1"/>
  <c r="B956" i="1" s="1"/>
  <c r="P958" i="1" l="1"/>
  <c r="C959" i="1"/>
  <c r="Z957" i="1"/>
  <c r="B957" i="1" s="1"/>
  <c r="P959" i="1" l="1"/>
  <c r="C960" i="1"/>
  <c r="Z958" i="1"/>
  <c r="B958" i="1" s="1"/>
  <c r="P960" i="1" l="1"/>
  <c r="C961" i="1"/>
  <c r="Z959" i="1"/>
  <c r="B959" i="1" s="1"/>
  <c r="P961" i="1" l="1"/>
  <c r="C962" i="1"/>
  <c r="Z960" i="1"/>
  <c r="B960" i="1" s="1"/>
  <c r="P962" i="1" l="1"/>
  <c r="C963" i="1"/>
  <c r="Z961" i="1"/>
  <c r="B961" i="1" s="1"/>
  <c r="P963" i="1" l="1"/>
  <c r="C964" i="1"/>
  <c r="Z962" i="1"/>
  <c r="B962" i="1" s="1"/>
  <c r="P964" i="1" l="1"/>
  <c r="C965" i="1"/>
  <c r="Z963" i="1"/>
  <c r="B963" i="1" s="1"/>
  <c r="P965" i="1" l="1"/>
  <c r="C966" i="1"/>
  <c r="Z964" i="1"/>
  <c r="B964" i="1" s="1"/>
  <c r="P966" i="1" l="1"/>
  <c r="Z965" i="1"/>
  <c r="B965" i="1" s="1"/>
  <c r="S966" i="1" l="1"/>
  <c r="Z966" i="1"/>
  <c r="B966" i="1" l="1"/>
  <c r="U966" i="1"/>
  <c r="AA966" i="1"/>
  <c r="C967" i="1"/>
  <c r="P967" i="1" l="1"/>
  <c r="Z967" i="1" s="1"/>
  <c r="B967" i="1" s="1"/>
  <c r="C968" i="1"/>
  <c r="P968" i="1" l="1"/>
  <c r="Z968" i="1" s="1"/>
  <c r="B968" i="1" s="1"/>
  <c r="C969" i="1"/>
  <c r="P969" i="1" l="1"/>
  <c r="Z969" i="1" s="1"/>
  <c r="B969" i="1" s="1"/>
  <c r="C970" i="1"/>
  <c r="P970" i="1" l="1"/>
  <c r="Z970" i="1" s="1"/>
  <c r="B970" i="1" s="1"/>
  <c r="C971" i="1"/>
  <c r="P971" i="1" l="1"/>
  <c r="Z971" i="1" s="1"/>
  <c r="B971" i="1" s="1"/>
  <c r="C972" i="1"/>
  <c r="P972" i="1" l="1"/>
  <c r="Z972" i="1" s="1"/>
  <c r="B972" i="1" s="1"/>
  <c r="C973" i="1"/>
  <c r="P973" i="1" l="1"/>
  <c r="Z973" i="1" s="1"/>
  <c r="B973" i="1" s="1"/>
  <c r="C974" i="1"/>
  <c r="C975" i="1" l="1"/>
  <c r="P974" i="1"/>
  <c r="Z974" i="1" s="1"/>
  <c r="B974" i="1" s="1"/>
  <c r="C976" i="1" l="1"/>
  <c r="P975" i="1"/>
  <c r="Z975" i="1" s="1"/>
  <c r="B975" i="1" s="1"/>
  <c r="P976" i="1" l="1"/>
  <c r="Z976" i="1" s="1"/>
  <c r="B976" i="1" s="1"/>
  <c r="C977" i="1"/>
  <c r="P977" i="1" l="1"/>
  <c r="Z977" i="1" s="1"/>
  <c r="B977" i="1" s="1"/>
  <c r="C978" i="1"/>
  <c r="P978" i="1" l="1"/>
  <c r="Z978" i="1" s="1"/>
  <c r="B978" i="1" s="1"/>
  <c r="C979" i="1"/>
  <c r="P979" i="1" l="1"/>
  <c r="Z979" i="1" s="1"/>
  <c r="B979" i="1" s="1"/>
  <c r="C980" i="1"/>
  <c r="P980" i="1" l="1"/>
  <c r="Z980" i="1" s="1"/>
  <c r="B980" i="1" s="1"/>
  <c r="C981" i="1"/>
  <c r="P981" i="1" l="1"/>
  <c r="Z981" i="1" s="1"/>
  <c r="B981" i="1" s="1"/>
  <c r="C982" i="1"/>
  <c r="P982" i="1" l="1"/>
  <c r="Z982" i="1" s="1"/>
  <c r="B982" i="1" s="1"/>
  <c r="C983" i="1"/>
  <c r="P983" i="1" l="1"/>
  <c r="Z983" i="1" s="1"/>
  <c r="B983" i="1" s="1"/>
  <c r="C984" i="1"/>
  <c r="P984" i="1" l="1"/>
  <c r="Z984" i="1" l="1"/>
  <c r="S984" i="1"/>
  <c r="U984" i="1" l="1"/>
  <c r="AA984" i="1"/>
  <c r="C985" i="1"/>
  <c r="B984" i="1"/>
  <c r="P985" i="1" l="1"/>
  <c r="Z985" i="1" s="1"/>
  <c r="B985" i="1" s="1"/>
  <c r="C986" i="1"/>
  <c r="P986" i="1" l="1"/>
  <c r="Z986" i="1" s="1"/>
  <c r="B986" i="1" s="1"/>
  <c r="C987" i="1"/>
  <c r="P987" i="1" l="1"/>
  <c r="Z987" i="1" s="1"/>
  <c r="B987" i="1" s="1"/>
  <c r="C988" i="1"/>
  <c r="P988" i="1" l="1"/>
  <c r="Z988" i="1" s="1"/>
  <c r="B988" i="1" s="1"/>
  <c r="C989" i="1"/>
  <c r="P989" i="1" l="1"/>
  <c r="Z989" i="1" s="1"/>
  <c r="B989" i="1" s="1"/>
  <c r="C990" i="1"/>
  <c r="P990" i="1" l="1"/>
  <c r="Z990" i="1" s="1"/>
  <c r="B990" i="1" s="1"/>
  <c r="C991" i="1"/>
  <c r="P991" i="1" l="1"/>
  <c r="Z991" i="1" s="1"/>
  <c r="B991" i="1" s="1"/>
  <c r="C992" i="1"/>
  <c r="C993" i="1" l="1"/>
  <c r="P992" i="1"/>
  <c r="Z992" i="1" s="1"/>
  <c r="B992" i="1" s="1"/>
  <c r="P993" i="1" l="1"/>
  <c r="Z993" i="1" s="1"/>
  <c r="B993" i="1" s="1"/>
  <c r="C994" i="1"/>
  <c r="C995" i="1" l="1"/>
  <c r="P994" i="1"/>
  <c r="Z994" i="1" s="1"/>
  <c r="B994" i="1" s="1"/>
  <c r="P995" i="1" l="1"/>
  <c r="Z995" i="1" s="1"/>
  <c r="B995" i="1" s="1"/>
  <c r="C996" i="1"/>
  <c r="P996" i="1" l="1"/>
  <c r="Z996" i="1" s="1"/>
  <c r="B996" i="1" s="1"/>
  <c r="C997" i="1"/>
  <c r="P997" i="1" l="1"/>
  <c r="Z997" i="1" s="1"/>
  <c r="B997" i="1" s="1"/>
  <c r="C998" i="1"/>
  <c r="P998" i="1" l="1"/>
  <c r="Z998" i="1" s="1"/>
  <c r="B998" i="1" s="1"/>
  <c r="C999" i="1"/>
  <c r="P999" i="1" l="1"/>
  <c r="Z999" i="1" s="1"/>
  <c r="B999" i="1" s="1"/>
  <c r="C1000" i="1"/>
  <c r="C1001" i="1" l="1"/>
  <c r="P1000" i="1"/>
  <c r="Z1000" i="1" s="1"/>
  <c r="B1000" i="1" s="1"/>
  <c r="P1001" i="1" l="1"/>
  <c r="Z1001" i="1" s="1"/>
  <c r="B1001" i="1" s="1"/>
  <c r="C1002" i="1"/>
  <c r="P1002" i="1" l="1"/>
  <c r="Z1002" i="1" s="1"/>
  <c r="B1002" i="1" s="1"/>
  <c r="C1003" i="1"/>
  <c r="P1003" i="1" l="1"/>
  <c r="Z1003" i="1" s="1"/>
  <c r="B1003" i="1" s="1"/>
  <c r="C1004" i="1"/>
  <c r="P1004" i="1" l="1"/>
  <c r="Z1004" i="1" s="1"/>
  <c r="B1004" i="1" s="1"/>
  <c r="C1005" i="1"/>
  <c r="P1005" i="1" l="1"/>
  <c r="Z1005" i="1" s="1"/>
  <c r="B1005" i="1" s="1"/>
  <c r="C1006" i="1"/>
  <c r="P1006" i="1" l="1"/>
  <c r="Z1006" i="1" s="1"/>
  <c r="B1006" i="1" s="1"/>
  <c r="C1007" i="1"/>
  <c r="P1007" i="1" l="1"/>
  <c r="Z1007" i="1" s="1"/>
  <c r="B1007" i="1" s="1"/>
  <c r="C1008" i="1"/>
  <c r="C1009" i="1" l="1"/>
  <c r="P1008" i="1"/>
  <c r="Z1008" i="1" s="1"/>
  <c r="B1008" i="1" s="1"/>
  <c r="P1009" i="1" l="1"/>
  <c r="Z1009" i="1" s="1"/>
  <c r="B1009" i="1" s="1"/>
  <c r="C1010" i="1"/>
  <c r="P1010" i="1" l="1"/>
  <c r="Z1010" i="1" s="1"/>
  <c r="B1010" i="1" s="1"/>
  <c r="C1011" i="1"/>
  <c r="P1011" i="1" l="1"/>
  <c r="Z1011" i="1" s="1"/>
  <c r="B1011" i="1" s="1"/>
  <c r="C1012" i="1"/>
  <c r="P1012" i="1" l="1"/>
  <c r="Z1012" i="1" s="1"/>
  <c r="B1012" i="1" s="1"/>
  <c r="C1013" i="1"/>
  <c r="P1013" i="1" l="1"/>
  <c r="Z1013" i="1" s="1"/>
  <c r="B1013" i="1" s="1"/>
  <c r="C1014" i="1"/>
  <c r="P1014" i="1" s="1"/>
  <c r="S1014" i="1" s="1"/>
  <c r="Z1014" i="1" l="1"/>
  <c r="B1014" i="1" s="1"/>
  <c r="U1014" i="1"/>
  <c r="C1015" i="1"/>
  <c r="AA1014" i="1" l="1"/>
  <c r="P1015" i="1"/>
  <c r="C1016" i="1"/>
  <c r="P1016" i="1" l="1"/>
  <c r="C1017" i="1"/>
  <c r="Z1015" i="1"/>
  <c r="B1015" i="1" s="1"/>
  <c r="P1017" i="1" l="1"/>
  <c r="C1018" i="1"/>
  <c r="Z1016" i="1"/>
  <c r="B1016" i="1" s="1"/>
  <c r="P1018" i="1" l="1"/>
  <c r="C1019" i="1"/>
  <c r="Z1017" i="1"/>
  <c r="B1017" i="1" s="1"/>
  <c r="P1019" i="1" l="1"/>
  <c r="C1020" i="1"/>
  <c r="Z1018" i="1"/>
  <c r="B1018" i="1" s="1"/>
  <c r="P1020" i="1" l="1"/>
  <c r="C1021" i="1"/>
  <c r="Z1019" i="1"/>
  <c r="B1019" i="1" s="1"/>
  <c r="P1021" i="1" l="1"/>
  <c r="C1022" i="1"/>
  <c r="Z1020" i="1"/>
  <c r="B1020" i="1" s="1"/>
  <c r="P1022" i="1" l="1"/>
  <c r="C1023" i="1"/>
  <c r="Z1021" i="1"/>
  <c r="B1021" i="1" s="1"/>
  <c r="P1023" i="1" l="1"/>
  <c r="C1024" i="1"/>
  <c r="Z1022" i="1"/>
  <c r="B1022" i="1" s="1"/>
  <c r="P1024" i="1" l="1"/>
  <c r="C1025" i="1"/>
  <c r="Z1023" i="1"/>
  <c r="B1023" i="1" s="1"/>
  <c r="P1025" i="1" l="1"/>
  <c r="C1026" i="1"/>
  <c r="Z1024" i="1"/>
  <c r="B1024" i="1" s="1"/>
  <c r="P1026" i="1" l="1"/>
  <c r="C1027" i="1"/>
  <c r="Z1025" i="1"/>
  <c r="B1025" i="1" s="1"/>
  <c r="P1027" i="1" l="1"/>
  <c r="C1028" i="1"/>
  <c r="Z1026" i="1"/>
  <c r="B1026" i="1" s="1"/>
  <c r="P1028" i="1" l="1"/>
  <c r="C1029" i="1"/>
  <c r="Z1027" i="1"/>
  <c r="B1027" i="1" s="1"/>
  <c r="P1029" i="1" l="1"/>
  <c r="C1030" i="1"/>
  <c r="Z1028" i="1"/>
  <c r="B1028" i="1" s="1"/>
  <c r="P1030" i="1" l="1"/>
  <c r="C1031" i="1"/>
  <c r="Z1029" i="1"/>
  <c r="B1029" i="1" s="1"/>
  <c r="P1031" i="1" l="1"/>
  <c r="C1032" i="1"/>
  <c r="Z1030" i="1"/>
  <c r="B1030" i="1" s="1"/>
  <c r="P1032" i="1" l="1"/>
  <c r="C1033" i="1"/>
  <c r="Z1031" i="1"/>
  <c r="B1031" i="1" s="1"/>
  <c r="P1033" i="1" l="1"/>
  <c r="C1034" i="1"/>
  <c r="Z1032" i="1"/>
  <c r="B1032" i="1" s="1"/>
  <c r="P1034" i="1" l="1"/>
  <c r="C1035" i="1"/>
  <c r="Z1033" i="1"/>
  <c r="B1033" i="1" s="1"/>
  <c r="P1035" i="1" l="1"/>
  <c r="C1036" i="1"/>
  <c r="Z1034" i="1"/>
  <c r="B1034" i="1" s="1"/>
  <c r="P1036" i="1" l="1"/>
  <c r="C1037" i="1"/>
  <c r="Z1035" i="1"/>
  <c r="B1035" i="1" s="1"/>
  <c r="P1037" i="1" l="1"/>
  <c r="C1038" i="1"/>
  <c r="Z1036" i="1"/>
  <c r="B1036" i="1" s="1"/>
  <c r="P1038" i="1" l="1"/>
  <c r="C1039" i="1"/>
  <c r="Z1037" i="1"/>
  <c r="B1037" i="1" s="1"/>
  <c r="P1039" i="1" l="1"/>
  <c r="C1040" i="1"/>
  <c r="Z1038" i="1"/>
  <c r="B1038" i="1" s="1"/>
  <c r="P1040" i="1" l="1"/>
  <c r="C1041" i="1"/>
  <c r="Z1039" i="1"/>
  <c r="B1039" i="1" s="1"/>
  <c r="P1041" i="1" l="1"/>
  <c r="C1042" i="1"/>
  <c r="Z1040" i="1"/>
  <c r="B1040" i="1" s="1"/>
  <c r="P1042" i="1" l="1"/>
  <c r="C1043" i="1"/>
  <c r="Z1041" i="1"/>
  <c r="B1041" i="1" s="1"/>
  <c r="P1043" i="1" l="1"/>
  <c r="C1044" i="1"/>
  <c r="Z1042" i="1"/>
  <c r="B1042" i="1" s="1"/>
  <c r="P1044" i="1" l="1"/>
  <c r="C1045" i="1"/>
  <c r="Z1043" i="1"/>
  <c r="B1043" i="1" s="1"/>
  <c r="P1045" i="1" l="1"/>
  <c r="C1046" i="1"/>
  <c r="Z1044" i="1"/>
  <c r="B1044" i="1" s="1"/>
  <c r="P1046" i="1" l="1"/>
  <c r="C1047" i="1"/>
  <c r="Z1045" i="1"/>
  <c r="B1045" i="1" s="1"/>
  <c r="P1047" i="1" l="1"/>
  <c r="Z1046" i="1"/>
  <c r="B1046" i="1" s="1"/>
  <c r="S1047" i="1" l="1"/>
  <c r="Z1047" i="1"/>
  <c r="B1047" i="1" l="1"/>
  <c r="AA1047" i="1"/>
  <c r="U1047" i="1"/>
  <c r="C1048" i="1"/>
  <c r="P1048" i="1" l="1"/>
  <c r="C1049" i="1"/>
  <c r="P1049" i="1" l="1"/>
  <c r="C1050" i="1"/>
  <c r="Z1048" i="1"/>
  <c r="B1048" i="1" s="1"/>
  <c r="P1050" i="1" l="1"/>
  <c r="C1051" i="1"/>
  <c r="Z1049" i="1"/>
  <c r="B1049" i="1" s="1"/>
  <c r="P1051" i="1" l="1"/>
  <c r="C1052" i="1"/>
  <c r="Z1050" i="1"/>
  <c r="B1050" i="1" s="1"/>
  <c r="P1052" i="1" l="1"/>
  <c r="C1053" i="1"/>
  <c r="Z1051" i="1"/>
  <c r="B1051" i="1" s="1"/>
  <c r="P1053" i="1" l="1"/>
  <c r="C1054" i="1"/>
  <c r="Z1052" i="1"/>
  <c r="B1052" i="1" s="1"/>
  <c r="C1055" i="1" l="1"/>
  <c r="P1054" i="1"/>
  <c r="Z1053" i="1"/>
  <c r="B1053" i="1" s="1"/>
  <c r="Z1054" i="1" l="1"/>
  <c r="B1054" i="1" s="1"/>
  <c r="P1055" i="1"/>
  <c r="C1056" i="1"/>
  <c r="P1056" i="1" l="1"/>
  <c r="C1057" i="1"/>
  <c r="Z1055" i="1"/>
  <c r="B1055" i="1" s="1"/>
  <c r="P1057" i="1" l="1"/>
  <c r="C1058" i="1"/>
  <c r="Z1056" i="1"/>
  <c r="B1056" i="1" s="1"/>
  <c r="P1058" i="1" l="1"/>
  <c r="C1059" i="1"/>
  <c r="Z1057" i="1"/>
  <c r="B1057" i="1" s="1"/>
  <c r="P1059" i="1" l="1"/>
  <c r="C1060" i="1"/>
  <c r="Z1058" i="1"/>
  <c r="B1058" i="1" s="1"/>
  <c r="P1060" i="1" l="1"/>
  <c r="C1061" i="1"/>
  <c r="Z1059" i="1"/>
  <c r="B1059" i="1" s="1"/>
  <c r="P1061" i="1" l="1"/>
  <c r="C1062" i="1"/>
  <c r="Z1060" i="1"/>
  <c r="B1060" i="1" s="1"/>
  <c r="C1063" i="1" l="1"/>
  <c r="P1062" i="1"/>
  <c r="Z1061" i="1"/>
  <c r="B1061" i="1" s="1"/>
  <c r="Z1062" i="1" l="1"/>
  <c r="B1062" i="1" s="1"/>
  <c r="P1063" i="1"/>
  <c r="C1064" i="1"/>
  <c r="P1064" i="1" l="1"/>
  <c r="C1065" i="1"/>
  <c r="Z1063" i="1"/>
  <c r="B1063" i="1" s="1"/>
  <c r="P1065" i="1" l="1"/>
  <c r="C1066" i="1"/>
  <c r="Z1064" i="1"/>
  <c r="B1064" i="1" s="1"/>
  <c r="P1066" i="1" l="1"/>
  <c r="C1067" i="1"/>
  <c r="Z1065" i="1"/>
  <c r="B1065" i="1" s="1"/>
  <c r="P1067" i="1" l="1"/>
  <c r="C1068" i="1"/>
  <c r="Z1066" i="1"/>
  <c r="B1066" i="1" s="1"/>
  <c r="P1068" i="1" l="1"/>
  <c r="C1069" i="1"/>
  <c r="Z1067" i="1"/>
  <c r="B1067" i="1" s="1"/>
  <c r="P1069" i="1" l="1"/>
  <c r="C1070" i="1"/>
  <c r="Z1068" i="1"/>
  <c r="B1068" i="1" s="1"/>
  <c r="P1070" i="1" l="1"/>
  <c r="C1071" i="1"/>
  <c r="Z1069" i="1"/>
  <c r="B1069" i="1" s="1"/>
  <c r="P1071" i="1" l="1"/>
  <c r="C1072" i="1"/>
  <c r="Z1070" i="1"/>
  <c r="B1070" i="1" s="1"/>
  <c r="Z1071" i="1" l="1"/>
  <c r="B1071" i="1" s="1"/>
  <c r="P1072" i="1"/>
  <c r="C1073" i="1"/>
  <c r="P1073" i="1" l="1"/>
  <c r="C1074" i="1"/>
  <c r="Z1072" i="1"/>
  <c r="B1072" i="1" s="1"/>
  <c r="P1074" i="1" l="1"/>
  <c r="C1075" i="1"/>
  <c r="Z1073" i="1"/>
  <c r="B1073" i="1" s="1"/>
  <c r="P1075" i="1" l="1"/>
  <c r="Z1074" i="1"/>
  <c r="B1074" i="1" s="1"/>
  <c r="S1075" i="1" l="1"/>
  <c r="Z1075" i="1"/>
  <c r="B1075" i="1" l="1"/>
  <c r="U1075" i="1"/>
  <c r="AA1075" i="1"/>
  <c r="C1076" i="1"/>
  <c r="P1076" i="1" l="1"/>
  <c r="C1077" i="1"/>
  <c r="P1077" i="1" l="1"/>
  <c r="C1078" i="1"/>
  <c r="Z1076" i="1"/>
  <c r="B1076" i="1" s="1"/>
  <c r="P1078" i="1" l="1"/>
  <c r="C1079" i="1"/>
  <c r="Z1077" i="1"/>
  <c r="B1077" i="1" s="1"/>
  <c r="P1079" i="1" l="1"/>
  <c r="C1080" i="1"/>
  <c r="Z1078" i="1"/>
  <c r="B1078" i="1" s="1"/>
  <c r="P1080" i="1" l="1"/>
  <c r="C1081" i="1"/>
  <c r="Z1079" i="1"/>
  <c r="B1079" i="1" s="1"/>
  <c r="P1081" i="1" l="1"/>
  <c r="C1082" i="1"/>
  <c r="Z1080" i="1"/>
  <c r="B1080" i="1" s="1"/>
  <c r="P1082" i="1" l="1"/>
  <c r="C1083" i="1"/>
  <c r="Z1081" i="1"/>
  <c r="B1081" i="1" s="1"/>
  <c r="P1083" i="1" l="1"/>
  <c r="C1084" i="1"/>
  <c r="Z1082" i="1"/>
  <c r="B1082" i="1" s="1"/>
  <c r="P1084" i="1" l="1"/>
  <c r="C1085" i="1"/>
  <c r="Z1083" i="1"/>
  <c r="B1083" i="1" s="1"/>
  <c r="P1085" i="1" l="1"/>
  <c r="C1086" i="1"/>
  <c r="Z1084" i="1"/>
  <c r="B1084" i="1" s="1"/>
  <c r="P1086" i="1" l="1"/>
  <c r="C1087" i="1"/>
  <c r="Z1085" i="1"/>
  <c r="B1085" i="1" s="1"/>
  <c r="P1087" i="1" l="1"/>
  <c r="C1088" i="1"/>
  <c r="Z1086" i="1"/>
  <c r="B1086" i="1" s="1"/>
  <c r="P1088" i="1" l="1"/>
  <c r="C1089" i="1"/>
  <c r="Z1087" i="1"/>
  <c r="B1087" i="1" s="1"/>
  <c r="P1089" i="1" l="1"/>
  <c r="C1090" i="1"/>
  <c r="Z1088" i="1"/>
  <c r="B1088" i="1" s="1"/>
  <c r="P1090" i="1" l="1"/>
  <c r="C1091" i="1"/>
  <c r="Z1089" i="1"/>
  <c r="B1089" i="1" s="1"/>
  <c r="P1091" i="1" l="1"/>
  <c r="C1092" i="1"/>
  <c r="Z1090" i="1"/>
  <c r="B1090" i="1" s="1"/>
  <c r="P1092" i="1" l="1"/>
  <c r="C1093" i="1"/>
  <c r="Z1091" i="1"/>
  <c r="B1091" i="1" s="1"/>
  <c r="P1093" i="1" l="1"/>
  <c r="C1094" i="1"/>
  <c r="Z1092" i="1"/>
  <c r="B1092" i="1" s="1"/>
  <c r="P1094" i="1" l="1"/>
  <c r="C1095" i="1"/>
  <c r="Z1093" i="1"/>
  <c r="B1093" i="1" s="1"/>
  <c r="P1095" i="1" l="1"/>
  <c r="C1096" i="1"/>
  <c r="Z1094" i="1"/>
  <c r="B1094" i="1" s="1"/>
  <c r="P1096" i="1" l="1"/>
  <c r="C1097" i="1"/>
  <c r="Z1095" i="1"/>
  <c r="B1095" i="1" s="1"/>
  <c r="P1097" i="1" l="1"/>
  <c r="C1098" i="1"/>
  <c r="Z1096" i="1"/>
  <c r="B1096" i="1" s="1"/>
  <c r="P1098" i="1" l="1"/>
  <c r="C1099" i="1"/>
  <c r="Z1097" i="1"/>
  <c r="B1097" i="1" s="1"/>
  <c r="P1099" i="1" l="1"/>
  <c r="C1100" i="1"/>
  <c r="Z1098" i="1"/>
  <c r="B1098" i="1" s="1"/>
  <c r="P1100" i="1" l="1"/>
  <c r="C1101" i="1"/>
  <c r="Z1099" i="1"/>
  <c r="B1099" i="1" s="1"/>
  <c r="C1102" i="1" l="1"/>
  <c r="P1101" i="1"/>
  <c r="Z1100" i="1"/>
  <c r="B1100" i="1" s="1"/>
  <c r="Z1101" i="1" l="1"/>
  <c r="B1101" i="1" s="1"/>
  <c r="P1102" i="1"/>
  <c r="C1103" i="1"/>
  <c r="Z1102" i="1" l="1"/>
  <c r="B1102" i="1" s="1"/>
  <c r="P1103" i="1"/>
  <c r="C1104" i="1"/>
  <c r="P1104" i="1" l="1"/>
  <c r="C1105" i="1"/>
  <c r="Z1103" i="1"/>
  <c r="B1103" i="1" s="1"/>
  <c r="P1105" i="1" l="1"/>
  <c r="C1106" i="1"/>
  <c r="Z1104" i="1"/>
  <c r="B1104" i="1" s="1"/>
  <c r="P1106" i="1" l="1"/>
  <c r="Z1105" i="1"/>
  <c r="B1105" i="1" s="1"/>
  <c r="Z1106" i="1" l="1"/>
  <c r="S1106" i="1"/>
  <c r="B1106" i="1" l="1"/>
  <c r="AA1106" i="1"/>
  <c r="U1106" i="1"/>
  <c r="C1107" i="1"/>
  <c r="P1107" i="1" l="1"/>
  <c r="C1108" i="1"/>
  <c r="P1108" i="1" l="1"/>
  <c r="C1109" i="1"/>
  <c r="Z1107" i="1"/>
  <c r="B1107" i="1" s="1"/>
  <c r="P1109" i="1" l="1"/>
  <c r="C1110" i="1"/>
  <c r="Z1108" i="1"/>
  <c r="B1108" i="1" s="1"/>
  <c r="P1110" i="1" l="1"/>
  <c r="C1111" i="1"/>
  <c r="Z1109" i="1"/>
  <c r="B1109" i="1" s="1"/>
  <c r="P1111" i="1" l="1"/>
  <c r="C1112" i="1"/>
  <c r="Z1110" i="1"/>
  <c r="B1110" i="1" s="1"/>
  <c r="P1112" i="1" l="1"/>
  <c r="C1113" i="1"/>
  <c r="Z1111" i="1"/>
  <c r="B1111" i="1" s="1"/>
  <c r="P1113" i="1" l="1"/>
  <c r="C1114" i="1"/>
  <c r="Z1112" i="1"/>
  <c r="B1112" i="1" s="1"/>
  <c r="P1114" i="1" l="1"/>
  <c r="C1115" i="1"/>
  <c r="Z1113" i="1"/>
  <c r="B1113" i="1" s="1"/>
  <c r="P1115" i="1" l="1"/>
  <c r="C1116" i="1"/>
  <c r="Z1114" i="1"/>
  <c r="B1114" i="1" s="1"/>
  <c r="P1116" i="1" l="1"/>
  <c r="C1117" i="1"/>
  <c r="Z1115" i="1"/>
  <c r="B1115" i="1" s="1"/>
  <c r="P1117" i="1" l="1"/>
  <c r="C1118" i="1"/>
  <c r="Z1116" i="1"/>
  <c r="B1116" i="1" s="1"/>
  <c r="P1118" i="1" l="1"/>
  <c r="C1119" i="1"/>
  <c r="Z1117" i="1"/>
  <c r="B1117" i="1" s="1"/>
  <c r="P1119" i="1" l="1"/>
  <c r="C1120" i="1"/>
  <c r="Z1118" i="1"/>
  <c r="B1118" i="1" s="1"/>
  <c r="P1120" i="1" l="1"/>
  <c r="C1121" i="1"/>
  <c r="Z1119" i="1"/>
  <c r="B1119" i="1" s="1"/>
  <c r="P1121" i="1" l="1"/>
  <c r="C1122" i="1"/>
  <c r="Z1120" i="1"/>
  <c r="B1120" i="1" s="1"/>
  <c r="P1122" i="1" l="1"/>
  <c r="C1123" i="1"/>
  <c r="Z1121" i="1"/>
  <c r="B1121" i="1" s="1"/>
  <c r="P1123" i="1" l="1"/>
  <c r="C1124" i="1"/>
  <c r="Z1122" i="1"/>
  <c r="B1122" i="1" s="1"/>
  <c r="C1125" i="1" l="1"/>
  <c r="P1124" i="1"/>
  <c r="Z1123" i="1"/>
  <c r="B1123" i="1" s="1"/>
  <c r="Z1124" i="1" l="1"/>
  <c r="B1124" i="1" s="1"/>
  <c r="P1125" i="1"/>
  <c r="C1126" i="1"/>
  <c r="P1126" i="1" l="1"/>
  <c r="C1127" i="1"/>
  <c r="Z1125" i="1"/>
  <c r="B1125" i="1" s="1"/>
  <c r="P1127" i="1" l="1"/>
  <c r="C1128" i="1"/>
  <c r="Z1126" i="1"/>
  <c r="B1126" i="1" s="1"/>
  <c r="P1128" i="1" l="1"/>
  <c r="C1129" i="1"/>
  <c r="Z1127" i="1"/>
  <c r="B1127" i="1" s="1"/>
  <c r="P1129" i="1" l="1"/>
  <c r="C1130" i="1"/>
  <c r="Z1128" i="1"/>
  <c r="B1128" i="1" s="1"/>
  <c r="P1130" i="1" l="1"/>
  <c r="C1131" i="1"/>
  <c r="Z1129" i="1"/>
  <c r="B1129" i="1" s="1"/>
  <c r="P1131" i="1" l="1"/>
  <c r="C1132" i="1"/>
  <c r="Z1130" i="1"/>
  <c r="B1130" i="1" s="1"/>
  <c r="P1132" i="1" l="1"/>
  <c r="C1133" i="1"/>
  <c r="Z1131" i="1"/>
  <c r="B1131" i="1" s="1"/>
  <c r="P1133" i="1" l="1"/>
  <c r="C1134" i="1"/>
  <c r="Z1132" i="1"/>
  <c r="B1132" i="1" s="1"/>
  <c r="P1134" i="1" l="1"/>
  <c r="C1135" i="1"/>
  <c r="Z1133" i="1"/>
  <c r="B1133" i="1" s="1"/>
  <c r="P1135" i="1" l="1"/>
  <c r="C1136" i="1"/>
  <c r="Z1134" i="1"/>
  <c r="B1134" i="1" s="1"/>
  <c r="P1136" i="1" l="1"/>
  <c r="C1137" i="1"/>
  <c r="Z1135" i="1"/>
  <c r="B1135" i="1" s="1"/>
  <c r="P1137" i="1" l="1"/>
  <c r="C1138" i="1"/>
  <c r="Z1136" i="1"/>
  <c r="B1136" i="1" s="1"/>
  <c r="P1138" i="1" l="1"/>
  <c r="Z1137" i="1"/>
  <c r="B1137" i="1" s="1"/>
  <c r="Z1138" i="1" l="1"/>
  <c r="S1138" i="1"/>
  <c r="C1139" i="1" l="1"/>
  <c r="B1138" i="1"/>
  <c r="U1138" i="1"/>
  <c r="P1139" i="1" l="1"/>
  <c r="C1140" i="1"/>
  <c r="C1141" i="1" s="1"/>
  <c r="P1141" i="1" l="1"/>
  <c r="S1141" i="1" s="1"/>
  <c r="C1142" i="1" s="1"/>
  <c r="Z1141" i="1"/>
  <c r="B1141" i="1" s="1"/>
  <c r="P1140" i="1"/>
  <c r="Z1139" i="1"/>
  <c r="B1139" i="1" s="1"/>
  <c r="C1143" i="1" l="1"/>
  <c r="P1142" i="1"/>
  <c r="Z1142" i="1" s="1"/>
  <c r="B1142" i="1" s="1"/>
  <c r="U1141" i="1"/>
  <c r="AA1141" i="1"/>
  <c r="Z1140" i="1"/>
  <c r="B1140" i="1" s="1"/>
  <c r="P1143" i="1" l="1"/>
  <c r="Z1143" i="1" s="1"/>
  <c r="B1143" i="1" s="1"/>
  <c r="C1144" i="1"/>
  <c r="P1144" i="1" l="1"/>
  <c r="Z1144" i="1" s="1"/>
  <c r="B1144" i="1" s="1"/>
  <c r="C1145" i="1"/>
  <c r="P1145" i="1" l="1"/>
  <c r="C1146" i="1"/>
  <c r="P1146" i="1" l="1"/>
  <c r="C1147" i="1"/>
  <c r="Z1145" i="1"/>
  <c r="B1145" i="1" s="1"/>
  <c r="P1147" i="1" l="1"/>
  <c r="C1148" i="1"/>
  <c r="Z1146" i="1"/>
  <c r="B1146" i="1"/>
  <c r="P1148" i="1" l="1"/>
  <c r="Z1148" i="1" s="1"/>
  <c r="B1148" i="1" s="1"/>
  <c r="C1149" i="1"/>
  <c r="Z1147" i="1"/>
  <c r="B1147" i="1" s="1"/>
  <c r="P1149" i="1" l="1"/>
  <c r="Z1149" i="1" s="1"/>
  <c r="B1149" i="1" s="1"/>
  <c r="C1150" i="1"/>
  <c r="P1150" i="1" l="1"/>
  <c r="Z1150" i="1" s="1"/>
  <c r="B1150" i="1" s="1"/>
  <c r="C1151" i="1"/>
  <c r="P1151" i="1" l="1"/>
  <c r="Z1151" i="1" s="1"/>
  <c r="B1151" i="1" s="1"/>
  <c r="C1152" i="1"/>
  <c r="P1152" i="1" l="1"/>
  <c r="Z1152" i="1" s="1"/>
  <c r="B1152" i="1" s="1"/>
  <c r="C1153" i="1"/>
  <c r="P1153" i="1" l="1"/>
  <c r="C1154" i="1"/>
  <c r="P1154" i="1" l="1"/>
  <c r="C1155" i="1"/>
  <c r="Z1153" i="1"/>
  <c r="B1153" i="1"/>
  <c r="P1155" i="1" l="1"/>
  <c r="Z1155" i="1" s="1"/>
  <c r="B1155" i="1" s="1"/>
  <c r="C1156" i="1"/>
  <c r="Z1154" i="1"/>
  <c r="B1154" i="1"/>
  <c r="P1156" i="1" l="1"/>
  <c r="C1157" i="1"/>
  <c r="P1157" i="1" l="1"/>
  <c r="C1158" i="1"/>
  <c r="Z1156" i="1"/>
  <c r="B1156" i="1" s="1"/>
  <c r="P1158" i="1" l="1"/>
  <c r="Z1158" i="1" s="1"/>
  <c r="B1158" i="1" s="1"/>
  <c r="C1159" i="1"/>
  <c r="Z1157" i="1"/>
  <c r="B1157" i="1" s="1"/>
  <c r="P1159" i="1" l="1"/>
  <c r="Z1159" i="1" s="1"/>
  <c r="B1159" i="1" s="1"/>
  <c r="C1160" i="1"/>
  <c r="P1160" i="1" l="1"/>
  <c r="Z1160" i="1" s="1"/>
  <c r="B1160" i="1" s="1"/>
  <c r="C1161" i="1"/>
  <c r="P1161" i="1" l="1"/>
  <c r="Z1161" i="1" s="1"/>
  <c r="B1161" i="1" s="1"/>
  <c r="C1162" i="1"/>
  <c r="P1162" i="1" l="1"/>
  <c r="C1163" i="1"/>
  <c r="P1163" i="1" l="1"/>
  <c r="C1164" i="1"/>
  <c r="Z1162" i="1"/>
  <c r="B1162" i="1" s="1"/>
  <c r="P1164" i="1" l="1"/>
  <c r="C1165" i="1"/>
  <c r="Z1163" i="1"/>
  <c r="B1163" i="1"/>
  <c r="P1165" i="1" l="1"/>
  <c r="C1166" i="1"/>
  <c r="Z1164" i="1"/>
  <c r="B1164" i="1" s="1"/>
  <c r="P1166" i="1" l="1"/>
  <c r="C1167" i="1"/>
  <c r="Z1165" i="1"/>
  <c r="B1165" i="1" s="1"/>
  <c r="P1167" i="1" l="1"/>
  <c r="C1168" i="1"/>
  <c r="Z1166" i="1"/>
  <c r="B1166" i="1"/>
  <c r="P1168" i="1" l="1"/>
  <c r="C1169" i="1"/>
  <c r="Z1167" i="1"/>
  <c r="AA1167" i="1" s="1"/>
  <c r="B1167" i="1" l="1"/>
  <c r="P1169" i="1"/>
  <c r="C1170" i="1"/>
  <c r="Z1168" i="1"/>
  <c r="B1168" i="1" s="1"/>
  <c r="P1170" i="1" l="1"/>
  <c r="Z1170" i="1" s="1"/>
  <c r="B1170" i="1" s="1"/>
  <c r="C1171" i="1"/>
  <c r="Z1169" i="1"/>
  <c r="B1169" i="1" s="1"/>
  <c r="P1171" i="1" l="1"/>
  <c r="Z1171" i="1" s="1"/>
  <c r="B1171" i="1" s="1"/>
  <c r="C1172" i="1"/>
  <c r="P1172" i="1" l="1"/>
  <c r="Z1172" i="1" s="1"/>
  <c r="B1172" i="1" s="1"/>
  <c r="C1173" i="1"/>
  <c r="P1173" i="1" l="1"/>
  <c r="Z1173" i="1" s="1"/>
  <c r="B1173" i="1" s="1"/>
  <c r="C1174" i="1"/>
  <c r="P1174" i="1" l="1"/>
  <c r="C1175" i="1"/>
  <c r="P1175" i="1" l="1"/>
  <c r="C1176" i="1"/>
  <c r="Z1174" i="1"/>
  <c r="B1174" i="1" s="1"/>
  <c r="P1176" i="1" l="1"/>
  <c r="C1177" i="1"/>
  <c r="Z1175" i="1"/>
  <c r="B1175" i="1" s="1"/>
  <c r="P1177" i="1" l="1"/>
  <c r="Z1177" i="1" s="1"/>
  <c r="B1177" i="1" s="1"/>
  <c r="C1178" i="1"/>
  <c r="Z1176" i="1"/>
  <c r="B1176" i="1" s="1"/>
  <c r="P1178" i="1" l="1"/>
  <c r="Z1178" i="1" s="1"/>
  <c r="B1178" i="1" s="1"/>
  <c r="C1179" i="1"/>
  <c r="P1179" i="1" l="1"/>
  <c r="Z1179" i="1" s="1"/>
  <c r="B1179" i="1" s="1"/>
  <c r="C1180" i="1"/>
  <c r="C1181" i="1" s="1"/>
  <c r="P1181" i="1" l="1"/>
  <c r="Z1181" i="1" s="1"/>
  <c r="P1180" i="1"/>
  <c r="Z1180" i="1" s="1"/>
  <c r="B1180" i="1" s="1"/>
  <c r="B1181" i="1" l="1"/>
  <c r="AD1181" i="1" s="1"/>
  <c r="AA1181" i="1"/>
  <c r="C1182" i="1"/>
  <c r="P1182" i="1" l="1"/>
  <c r="Z1182" i="1" s="1"/>
  <c r="B1182" i="1" s="1"/>
  <c r="C1183" i="1"/>
  <c r="C1184" i="1" l="1"/>
  <c r="P1183" i="1"/>
  <c r="Z1183" i="1" s="1"/>
  <c r="B1183" i="1" s="1"/>
  <c r="C1185" i="1" l="1"/>
  <c r="P1184" i="1"/>
  <c r="Z1184" i="1" s="1"/>
  <c r="B1184" i="1" s="1"/>
  <c r="C1186" i="1" l="1"/>
  <c r="P1185" i="1"/>
  <c r="Z1185" i="1" s="1"/>
  <c r="B1185" i="1" s="1"/>
  <c r="P1186" i="1" l="1"/>
  <c r="Z1186" i="1" s="1"/>
  <c r="B1186" i="1" s="1"/>
  <c r="C1187" i="1"/>
  <c r="C1188" i="1" l="1"/>
  <c r="P1187" i="1"/>
  <c r="Z1187" i="1" s="1"/>
  <c r="B1187" i="1" s="1"/>
  <c r="C1189" i="1" l="1"/>
  <c r="P1188" i="1"/>
  <c r="Z1188" i="1" l="1"/>
  <c r="B1188" i="1" s="1"/>
  <c r="C1190" i="1"/>
  <c r="P1189" i="1"/>
  <c r="Z1189" i="1" s="1"/>
  <c r="B1189" i="1" s="1"/>
  <c r="P1190" i="1" l="1"/>
  <c r="Z1190" i="1" s="1"/>
  <c r="B1190" i="1" s="1"/>
  <c r="C1191" i="1"/>
  <c r="P1191" i="1" l="1"/>
  <c r="Z1191" i="1" s="1"/>
  <c r="B1191" i="1" s="1"/>
  <c r="C1192" i="1"/>
  <c r="P1192" i="1" l="1"/>
  <c r="Z1192" i="1" s="1"/>
  <c r="B1192" i="1" s="1"/>
  <c r="C1193" i="1"/>
  <c r="P1193" i="1" l="1"/>
  <c r="Z1193" i="1" s="1"/>
  <c r="B1193" i="1" s="1"/>
  <c r="C1194" i="1"/>
  <c r="P1194" i="1" l="1"/>
  <c r="C1195" i="1"/>
  <c r="C1196" i="1" l="1"/>
  <c r="P1195" i="1"/>
  <c r="Z1195" i="1" s="1"/>
  <c r="B1195" i="1" s="1"/>
  <c r="Z1194" i="1"/>
  <c r="B1194" i="1" s="1"/>
  <c r="C1197" i="1" l="1"/>
  <c r="P1196" i="1"/>
  <c r="Z1196" i="1" l="1"/>
  <c r="B1196" i="1"/>
  <c r="C1198" i="1"/>
  <c r="P1197" i="1"/>
  <c r="Z1197" i="1" l="1"/>
  <c r="B1197" i="1"/>
  <c r="C1199" i="1"/>
  <c r="P1198" i="1"/>
  <c r="Z1198" i="1" s="1"/>
  <c r="B1198" i="1" s="1"/>
  <c r="P1199" i="1" l="1"/>
  <c r="Z1199" i="1" s="1"/>
  <c r="B1199" i="1" s="1"/>
  <c r="C1200" i="1"/>
  <c r="C1201" i="1" l="1"/>
  <c r="P1200" i="1"/>
  <c r="Z1200" i="1" s="1"/>
  <c r="B1200" i="1" s="1"/>
  <c r="P1201" i="1" l="1"/>
  <c r="C1202" i="1"/>
  <c r="P1202" i="1" l="1"/>
  <c r="C1203" i="1"/>
  <c r="U1201" i="1"/>
  <c r="Z1201" i="1"/>
  <c r="AA1201" i="1" s="1"/>
  <c r="B1201" i="1" l="1"/>
  <c r="C1204" i="1"/>
  <c r="P1203" i="1"/>
  <c r="Z1203" i="1" s="1"/>
  <c r="B1203" i="1" s="1"/>
  <c r="Z1202" i="1"/>
  <c r="B1202" i="1" s="1"/>
  <c r="C1205" i="1" l="1"/>
  <c r="P1204" i="1"/>
  <c r="Z1204" i="1" l="1"/>
  <c r="B1204" i="1"/>
  <c r="P1205" i="1"/>
  <c r="C1206" i="1"/>
  <c r="P1206" i="1" l="1"/>
  <c r="Z1206" i="1" s="1"/>
  <c r="B1206" i="1" s="1"/>
  <c r="C1207" i="1"/>
  <c r="Z1205" i="1"/>
  <c r="B1205" i="1" s="1"/>
  <c r="C1208" i="1" l="1"/>
  <c r="P1207" i="1"/>
  <c r="Z1207" i="1" s="1"/>
  <c r="B1207" i="1" s="1"/>
  <c r="P1208" i="1" l="1"/>
  <c r="Z1208" i="1" s="1"/>
  <c r="B1208" i="1" s="1"/>
  <c r="C1209" i="1"/>
  <c r="P1209" i="1" l="1"/>
  <c r="C1210" i="1"/>
  <c r="P1210" i="1" l="1"/>
  <c r="C1211" i="1"/>
  <c r="C1212" i="1" s="1"/>
  <c r="Z1209" i="1"/>
  <c r="B1209" i="1" s="1"/>
  <c r="C1213" i="1" l="1"/>
  <c r="P1212" i="1"/>
  <c r="P1211" i="1"/>
  <c r="Z1211" i="1" s="1"/>
  <c r="B1211" i="1" s="1"/>
  <c r="Z1210" i="1"/>
  <c r="B1210" i="1" s="1"/>
  <c r="Z1212" i="1" l="1"/>
  <c r="C1214" i="1"/>
  <c r="P1213" i="1"/>
  <c r="B1212" i="1" l="1"/>
  <c r="Z1213" i="1"/>
  <c r="P1214" i="1"/>
  <c r="C1215" i="1"/>
  <c r="C1216" i="1" l="1"/>
  <c r="P1215" i="1"/>
  <c r="Z1214" i="1"/>
  <c r="Z1215" i="1" l="1"/>
  <c r="P1216" i="1"/>
  <c r="C1217" i="1"/>
  <c r="C1218" i="1" l="1"/>
  <c r="P1217" i="1"/>
  <c r="Z1216" i="1"/>
  <c r="Z1217" i="1" l="1"/>
  <c r="P1218" i="1"/>
  <c r="C1219" i="1"/>
  <c r="P1219" i="1" l="1"/>
  <c r="C1220" i="1"/>
  <c r="Z1218" i="1"/>
  <c r="P1220" i="1" l="1"/>
  <c r="C1221" i="1"/>
  <c r="Z1219" i="1"/>
  <c r="P1221" i="1" l="1"/>
  <c r="C1222" i="1"/>
  <c r="Z1220" i="1"/>
  <c r="P1222" i="1" l="1"/>
  <c r="C1223" i="1"/>
  <c r="Z1221" i="1"/>
  <c r="P1223" i="1" l="1"/>
  <c r="C1224" i="1"/>
  <c r="Z1222" i="1"/>
  <c r="P1224" i="1" l="1"/>
  <c r="C1225" i="1"/>
  <c r="Z1223" i="1"/>
  <c r="C1226" i="1" l="1"/>
  <c r="P1225" i="1"/>
  <c r="Z1224" i="1"/>
  <c r="P1226" i="1" l="1"/>
  <c r="Z1226" i="1" s="1"/>
  <c r="Z1225" i="1"/>
  <c r="S1226" i="1"/>
  <c r="C1227" i="1" s="1"/>
  <c r="C1228" i="1" l="1"/>
  <c r="C1229" i="1" s="1"/>
  <c r="P1229" i="1" s="1"/>
  <c r="Z1229" i="1" s="1"/>
  <c r="P1227" i="1"/>
  <c r="U1226" i="1"/>
  <c r="AA1226" i="1"/>
  <c r="Z1227" i="1" l="1"/>
  <c r="P1228" i="1"/>
  <c r="Z1228" i="1" s="1"/>
  <c r="C1230" i="1" l="1"/>
  <c r="P1230" i="1" l="1"/>
  <c r="Z1230" i="1" s="1"/>
  <c r="C1231" i="1"/>
  <c r="P1231" i="1" l="1"/>
  <c r="Z1231" i="1" s="1"/>
  <c r="C1232" i="1"/>
  <c r="C1233" i="1" l="1"/>
  <c r="P1232" i="1"/>
  <c r="Z1232" i="1" s="1"/>
  <c r="P1233" i="1" l="1"/>
  <c r="Z1233" i="1" l="1"/>
  <c r="AD1239" i="1" s="1"/>
  <c r="AD1241" i="1" l="1"/>
  <c r="AF1239" i="1"/>
  <c r="S1233" i="1" l="1"/>
  <c r="AF1241" i="1"/>
  <c r="U1233" i="1" l="1"/>
  <c r="C1234" i="1"/>
  <c r="AD1243" i="1"/>
  <c r="R1233" i="1"/>
  <c r="AA1233" i="1"/>
  <c r="P1234" i="1" l="1"/>
  <c r="C1235" i="1"/>
  <c r="AF1243" i="1"/>
  <c r="Z1234" i="1" l="1"/>
  <c r="B1234" i="1"/>
  <c r="P1235" i="1"/>
  <c r="C1236" i="1"/>
  <c r="Z1235" i="1" l="1"/>
  <c r="B1235" i="1"/>
  <c r="C1237" i="1"/>
  <c r="P1236" i="1"/>
  <c r="Z1236" i="1" l="1"/>
  <c r="B1236" i="1"/>
  <c r="C1238" i="1"/>
  <c r="P1237" i="1"/>
  <c r="Z1237" i="1" l="1"/>
  <c r="B1237" i="1" s="1"/>
  <c r="C1239" i="1"/>
  <c r="P1238" i="1"/>
  <c r="Z1238" i="1" l="1"/>
  <c r="B1238" i="1"/>
  <c r="P1239" i="1"/>
  <c r="C1240" i="1"/>
  <c r="Z1239" i="1" l="1"/>
  <c r="B1239" i="1"/>
  <c r="C1241" i="1"/>
  <c r="P1240" i="1"/>
  <c r="Z1240" i="1" l="1"/>
  <c r="B1240" i="1"/>
  <c r="P1241" i="1"/>
  <c r="C1242" i="1"/>
  <c r="Z1241" i="1" l="1"/>
  <c r="B1241" i="1"/>
  <c r="C1243" i="1"/>
  <c r="P1242" i="1"/>
  <c r="Z1242" i="1" l="1"/>
  <c r="B1242" i="1"/>
  <c r="P1243" i="1"/>
  <c r="C1244" i="1"/>
  <c r="Z1243" i="1" l="1"/>
  <c r="B1243" i="1"/>
  <c r="P1244" i="1"/>
  <c r="C1245" i="1"/>
  <c r="Z1244" i="1" l="1"/>
  <c r="B1244" i="1"/>
  <c r="C1246" i="1"/>
  <c r="P1245" i="1"/>
  <c r="Z1245" i="1" l="1"/>
  <c r="B1245" i="1"/>
  <c r="C1247" i="1"/>
  <c r="P1246" i="1"/>
  <c r="Z1246" i="1" l="1"/>
  <c r="B1246" i="1"/>
  <c r="P1247" i="1"/>
  <c r="C1248" i="1"/>
  <c r="Z1247" i="1" l="1"/>
  <c r="B1247" i="1"/>
  <c r="C1249" i="1"/>
  <c r="P1248" i="1"/>
  <c r="Z1248" i="1" l="1"/>
  <c r="B1248" i="1"/>
  <c r="C1250" i="1"/>
  <c r="P1249" i="1"/>
  <c r="Z1249" i="1" l="1"/>
  <c r="B1249" i="1"/>
  <c r="P1250" i="1"/>
  <c r="C1251" i="1"/>
  <c r="Z1250" i="1" l="1"/>
  <c r="B1250" i="1" s="1"/>
  <c r="C1252" i="1"/>
  <c r="P1251" i="1"/>
  <c r="Z1251" i="1" l="1"/>
  <c r="B1251" i="1"/>
  <c r="C1253" i="1"/>
  <c r="P1252" i="1"/>
  <c r="Z1252" i="1" l="1"/>
  <c r="B1252" i="1" s="1"/>
  <c r="C1254" i="1"/>
  <c r="P1253" i="1"/>
  <c r="Z1253" i="1" l="1"/>
  <c r="B1253" i="1" s="1"/>
  <c r="P1254" i="1"/>
  <c r="C1255" i="1"/>
  <c r="Z1254" i="1" l="1"/>
  <c r="B1254" i="1"/>
  <c r="P1255" i="1"/>
  <c r="C1256" i="1"/>
  <c r="Z1255" i="1" l="1"/>
  <c r="B1255" i="1"/>
  <c r="P1256" i="1"/>
  <c r="C1257" i="1"/>
  <c r="AC1212" i="1"/>
  <c r="AB1212" i="1"/>
  <c r="AB1229" i="1" s="1"/>
  <c r="Z1256" i="1" l="1"/>
  <c r="B1256" i="1"/>
  <c r="P1257" i="1"/>
  <c r="C1258" i="1"/>
  <c r="AC1214" i="1"/>
  <c r="AC1229" i="1"/>
  <c r="B1229" i="1" s="1"/>
  <c r="AB1230" i="1"/>
  <c r="AB1214" i="1"/>
  <c r="AB1231" i="1"/>
  <c r="AB1217" i="1"/>
  <c r="AB1218" i="1"/>
  <c r="AC1220" i="1"/>
  <c r="AB1221" i="1"/>
  <c r="AB1222" i="1"/>
  <c r="AC1217" i="1"/>
  <c r="AB1226" i="1"/>
  <c r="AB1213" i="1"/>
  <c r="AC1228" i="1"/>
  <c r="AB1225" i="1"/>
  <c r="AC1230" i="1"/>
  <c r="AC1213" i="1"/>
  <c r="AB1215" i="1"/>
  <c r="AB1219" i="1"/>
  <c r="AB1223" i="1"/>
  <c r="AB1227" i="1"/>
  <c r="AB1232" i="1"/>
  <c r="AC1233" i="1"/>
  <c r="AC1232" i="1"/>
  <c r="AC1223" i="1"/>
  <c r="AC1225" i="1"/>
  <c r="AC1222" i="1"/>
  <c r="AC1216" i="1"/>
  <c r="AC1224" i="1"/>
  <c r="AC1226" i="1"/>
  <c r="AC1221" i="1"/>
  <c r="AC1219" i="1"/>
  <c r="AB1216" i="1"/>
  <c r="AB1220" i="1"/>
  <c r="AB1224" i="1"/>
  <c r="AB1228" i="1"/>
  <c r="AB1233" i="1"/>
  <c r="AC1227" i="1"/>
  <c r="AC1215" i="1"/>
  <c r="AC1231" i="1"/>
  <c r="AC1218" i="1"/>
  <c r="Z1257" i="1" l="1"/>
  <c r="B1257" i="1" s="1"/>
  <c r="C1259" i="1"/>
  <c r="P1258" i="1"/>
  <c r="B1221" i="1"/>
  <c r="B1216" i="1"/>
  <c r="B1213" i="1"/>
  <c r="B1217" i="1"/>
  <c r="B1218" i="1"/>
  <c r="B1230" i="1"/>
  <c r="B1214" i="1"/>
  <c r="B1215" i="1"/>
  <c r="B1228" i="1"/>
  <c r="B1222" i="1"/>
  <c r="B1226" i="1"/>
  <c r="B1231" i="1"/>
  <c r="B1220" i="1"/>
  <c r="B1225" i="1"/>
  <c r="B1219" i="1"/>
  <c r="B1233" i="1"/>
  <c r="B1227" i="1"/>
  <c r="B1232" i="1"/>
  <c r="B1224" i="1"/>
  <c r="B1223" i="1"/>
  <c r="Z1258" i="1" l="1"/>
  <c r="B1258" i="1" s="1"/>
  <c r="P1259" i="1"/>
  <c r="C1260" i="1"/>
  <c r="P1260" i="1" l="1"/>
  <c r="C1261" i="1"/>
  <c r="Z1259" i="1"/>
  <c r="B1259" i="1" s="1"/>
  <c r="Z1260" i="1" l="1"/>
  <c r="B1260" i="1" s="1"/>
  <c r="P1261" i="1"/>
  <c r="C1262" i="1"/>
  <c r="Z1261" i="1" l="1"/>
  <c r="B1261" i="1"/>
  <c r="C1263" i="1"/>
  <c r="P1262" i="1"/>
  <c r="Z1262" i="1" l="1"/>
  <c r="B1262" i="1" s="1"/>
  <c r="P1263" i="1"/>
  <c r="C1264" i="1"/>
  <c r="Z1263" i="1" l="1"/>
  <c r="B1263" i="1"/>
  <c r="P1264" i="1"/>
  <c r="C1265" i="1"/>
  <c r="P1265" i="1" l="1"/>
  <c r="C1266" i="1"/>
  <c r="Z1264" i="1"/>
  <c r="B1264" i="1" s="1"/>
  <c r="Z1265" i="1" l="1"/>
  <c r="B1265" i="1"/>
  <c r="P1266" i="1"/>
  <c r="C1267" i="1"/>
  <c r="Z1266" i="1" l="1"/>
  <c r="B1266" i="1" s="1"/>
  <c r="C1268" i="1"/>
  <c r="P1267" i="1"/>
  <c r="Z1267" i="1" l="1"/>
  <c r="B1267" i="1" s="1"/>
  <c r="P1268" i="1"/>
  <c r="C1269" i="1"/>
  <c r="P1269" i="1" l="1"/>
  <c r="C1270" i="1"/>
  <c r="Z1268" i="1"/>
  <c r="B1268" i="1" s="1"/>
  <c r="P1270" i="1" l="1"/>
  <c r="C1271" i="1"/>
  <c r="Z1269" i="1"/>
  <c r="B1269" i="1" s="1"/>
  <c r="P1271" i="1" l="1"/>
  <c r="C1272" i="1"/>
  <c r="Z1270" i="1"/>
  <c r="B1270" i="1" s="1"/>
  <c r="Z1271" i="1" l="1"/>
  <c r="B1271" i="1" s="1"/>
  <c r="C1273" i="1"/>
  <c r="P1272" i="1"/>
  <c r="Z1272" i="1" l="1"/>
  <c r="B1272" i="1" s="1"/>
  <c r="P1273" i="1"/>
  <c r="C1274" i="1"/>
  <c r="Z1273" i="1" l="1"/>
  <c r="B1273" i="1"/>
  <c r="P1274" i="1"/>
  <c r="C1275" i="1"/>
  <c r="P1275" i="1" l="1"/>
  <c r="C1276" i="1"/>
  <c r="Z1274" i="1"/>
  <c r="B1274" i="1" s="1"/>
  <c r="P1276" i="1" l="1"/>
  <c r="C1277" i="1"/>
  <c r="Z1275" i="1"/>
  <c r="B1275" i="1" s="1"/>
  <c r="C1278" i="1" l="1"/>
  <c r="P1277" i="1"/>
  <c r="Z1276" i="1"/>
  <c r="B1276" i="1" s="1"/>
  <c r="Z1277" i="1" l="1"/>
  <c r="B1277" i="1" s="1"/>
  <c r="C1279" i="1"/>
  <c r="P1278" i="1"/>
  <c r="Z1278" i="1" l="1"/>
  <c r="B1278" i="1" s="1"/>
  <c r="P1279" i="1"/>
  <c r="S1279" i="1" s="1"/>
  <c r="Z1279" i="1" l="1"/>
  <c r="B1279" i="1" s="1"/>
</calcChain>
</file>

<file path=xl/sharedStrings.xml><?xml version="1.0" encoding="utf-8"?>
<sst xmlns="http://schemas.openxmlformats.org/spreadsheetml/2006/main" count="297" uniqueCount="106">
  <si>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</si>
  <si>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</si>
  <si>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</si>
  <si>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</si>
  <si>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</si>
  <si>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</si>
  <si>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</si>
  <si>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</si>
  <si>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</si>
  <si>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</si>
  <si>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</si>
  <si>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</si>
  <si>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</si>
  <si>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</si>
  <si>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</si>
  <si>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</si>
  <si>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</si>
  <si>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</si>
  <si>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</si>
  <si>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</si>
  <si>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</si>
  <si>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</si>
  <si>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</si>
  <si>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</si>
  <si>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</si>
  <si>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</si>
  <si>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</si>
  <si>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</si>
  <si>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</si>
  <si>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</si>
  <si>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</si>
  <si>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</si>
  <si>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</si>
  <si>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</si>
  <si>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</si>
  <si>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</si>
  <si>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</si>
  <si>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</si>
  <si>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</si>
  <si>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</si>
  <si>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</si>
  <si>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</si>
  <si>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</si>
  <si>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</si>
  <si>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</si>
  <si>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</si>
  <si>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</si>
  <si>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</si>
  <si>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</si>
  <si>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</si>
  <si>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</si>
  <si>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</si>
  <si>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</si>
  <si>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</si>
  <si>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</si>
  <si>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</si>
  <si>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</si>
  <si>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</si>
  <si>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</si>
  <si>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</si>
  <si>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</si>
  <si>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</si>
  <si>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</si>
  <si>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VALOR NOMINAL ATUALIZADO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</si>
  <si>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</si>
  <si>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</si>
  <si>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</si>
  <si>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</si>
  <si>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</si>
  <si>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</si>
  <si>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</si>
  <si>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</si>
  <si>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</si>
  <si>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</si>
  <si>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</si>
  <si>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</si>
  <si>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</si>
  <si>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Inicial</t>
  </si>
  <si>
    <t>NIk-1</t>
  </si>
  <si>
    <t>DATA VENCIMENTO</t>
  </si>
  <si>
    <t>Data Pagto</t>
  </si>
  <si>
    <t>% AMORT</t>
  </si>
  <si>
    <t>EXTRAORDINÁRIA</t>
  </si>
  <si>
    <t>(AE)</t>
  </si>
  <si>
    <t>(NIkp)</t>
  </si>
  <si>
    <t>VIRGO SECURITIZADORA S.A. - 4ª EMISSÃO DE CRI - 348ª SÉRIE - R$ 20.150.000,00 - 20.150 CRI</t>
  </si>
  <si>
    <t>IPCA + 8,80% A.A. (base 252)</t>
  </si>
  <si>
    <t>4ª EMI / 348ª SER</t>
  </si>
  <si>
    <t>VIRGO / JK</t>
  </si>
  <si>
    <t>21H0875649</t>
  </si>
  <si>
    <t>PAGAMENTO JUROS</t>
  </si>
  <si>
    <t>QUANTIDADE</t>
  </si>
  <si>
    <t>JUROS UNITÁRIOS</t>
  </si>
  <si>
    <t>JUROS E ENCARGOS NÃO PAGOS</t>
  </si>
  <si>
    <t>AGT 28/04/2023</t>
  </si>
  <si>
    <t>PAGAMENTOD DE JUROS</t>
  </si>
  <si>
    <t>ENTRE 348, 349 E 350</t>
  </si>
  <si>
    <t>JUROS NÃO PAGOS</t>
  </si>
  <si>
    <t>PRÊMIO AGT 29/10/2024</t>
  </si>
  <si>
    <t>BASE MULTA</t>
  </si>
  <si>
    <t>BASE JUROS MORA</t>
  </si>
  <si>
    <t>VALOR PAGO B3</t>
  </si>
  <si>
    <t>PAGAMENTO MULTA</t>
  </si>
  <si>
    <t>PAGAMENTO JUROS DE MORA</t>
  </si>
  <si>
    <t>PAGAMENTO AMORTIZAÇÃO</t>
  </si>
  <si>
    <t>AGT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</si>
</sst>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  <numFmt numFmtId="180" formatCode="&quot;R$&quot;#,##0.00"/>
    <numFmt numFmtId="181" formatCode="&quot;R$&quot;#,##0.00000000"/>
  </numFmts>
  <fonts count="3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5" fillId="10" borderId="0" applyNumberFormat="0" applyBorder="0" applyAlignment="0" applyProtection="0"/>
  </cellStyleXfs>
  <cellXfs count="2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0" fontId="22" fillId="4" borderId="0" xfId="0" applyFont="1" applyFill="1"/>
    <xf numFmtId="0" fontId="12" fillId="4" borderId="0" xfId="0" applyFont="1" applyFill="1" applyAlignment="1">
      <alignment horizontal="center"/>
    </xf>
    <xf numFmtId="14" fontId="25" fillId="10" borderId="0" xfId="2" applyNumberFormat="1" applyAlignment="1">
      <alignment horizontal="center" vertical="center"/>
    </xf>
    <xf numFmtId="165" fontId="25" fillId="10" borderId="0" xfId="2" applyNumberFormat="1" applyAlignment="1">
      <alignment horizontal="center" vertical="center"/>
    </xf>
    <xf numFmtId="4" fontId="25" fillId="10" borderId="0" xfId="2" applyNumberFormat="1" applyAlignment="1">
      <alignment horizontal="center"/>
    </xf>
    <xf numFmtId="4" fontId="25" fillId="10" borderId="0" xfId="2" applyNumberFormat="1" applyAlignment="1">
      <alignment horizontal="center" vertical="center"/>
    </xf>
    <xf numFmtId="173" fontId="25" fillId="10" borderId="0" xfId="2" applyNumberFormat="1" applyAlignment="1">
      <alignment horizontal="center"/>
    </xf>
    <xf numFmtId="10" fontId="25" fillId="10" borderId="0" xfId="2" applyNumberFormat="1" applyAlignment="1">
      <alignment horizontal="center" vertical="center"/>
    </xf>
    <xf numFmtId="0" fontId="25" fillId="10" borderId="0" xfId="2" applyAlignment="1">
      <alignment horizontal="center" vertical="center"/>
    </xf>
    <xf numFmtId="169" fontId="25" fillId="10" borderId="0" xfId="2" applyNumberFormat="1" applyAlignment="1">
      <alignment horizontal="center" vertical="center"/>
    </xf>
    <xf numFmtId="3" fontId="25" fillId="10" borderId="0" xfId="2" applyNumberFormat="1" applyAlignment="1">
      <alignment horizontal="center" vertical="center"/>
    </xf>
    <xf numFmtId="167" fontId="25" fillId="10" borderId="0" xfId="2" applyNumberFormat="1" applyAlignment="1">
      <alignment horizontal="center" vertical="center"/>
    </xf>
    <xf numFmtId="175" fontId="25" fillId="10" borderId="0" xfId="2" applyNumberFormat="1" applyAlignment="1">
      <alignment horizontal="center" vertical="center"/>
    </xf>
    <xf numFmtId="14" fontId="25" fillId="10" borderId="0" xfId="2" applyNumberFormat="1" applyAlignment="1">
      <alignment horizontal="right" vertical="center"/>
    </xf>
    <xf numFmtId="4" fontId="26" fillId="9" borderId="0" xfId="1" applyNumberFormat="1" applyFont="1" applyAlignment="1">
      <alignment horizontal="center" vertical="center"/>
    </xf>
    <xf numFmtId="0" fontId="19" fillId="9" borderId="0" xfId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80" fontId="19" fillId="9" borderId="0" xfId="1" applyNumberFormat="1" applyAlignment="1">
      <alignment horizontal="center" vertical="center"/>
    </xf>
    <xf numFmtId="0" fontId="26" fillId="9" borderId="0" xfId="1" applyFont="1" applyAlignment="1">
      <alignment horizontal="center" vertical="center"/>
    </xf>
    <xf numFmtId="167" fontId="26" fillId="9" borderId="0" xfId="1" applyNumberFormat="1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173" fontId="19" fillId="9" borderId="0" xfId="1" applyNumberFormat="1" applyAlignment="1">
      <alignment horizontal="center"/>
    </xf>
    <xf numFmtId="10" fontId="19" fillId="9" borderId="0" xfId="1" applyNumberFormat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75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81" fontId="19" fillId="9" borderId="0" xfId="1" applyNumberForma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167" fontId="19" fillId="9" borderId="0" xfId="1" applyNumberFormat="1" applyAlignment="1">
      <alignment horizontal="center"/>
    </xf>
    <xf numFmtId="180" fontId="28" fillId="9" borderId="0" xfId="1" applyNumberFormat="1" applyFont="1" applyAlignment="1">
      <alignment horizontal="center" vertical="center"/>
    </xf>
    <xf numFmtId="1" fontId="19" fillId="9" borderId="0" xfId="1" applyNumberFormat="1" applyAlignment="1">
      <alignment horizontal="center" vertical="center"/>
    </xf>
    <xf numFmtId="14" fontId="26" fillId="9" borderId="0" xfId="1" applyNumberFormat="1" applyFont="1" applyAlignment="1">
      <alignment horizontal="center" vertical="center"/>
    </xf>
    <xf numFmtId="165" fontId="26" fillId="9" borderId="0" xfId="1" applyNumberFormat="1" applyFont="1" applyAlignment="1">
      <alignment horizontal="center" vertical="center"/>
    </xf>
    <xf numFmtId="4" fontId="26" fillId="9" borderId="0" xfId="1" applyNumberFormat="1" applyFont="1" applyAlignment="1">
      <alignment horizontal="center"/>
    </xf>
    <xf numFmtId="173" fontId="26" fillId="9" borderId="0" xfId="1" applyNumberFormat="1" applyFont="1" applyAlignment="1">
      <alignment horizontal="center"/>
    </xf>
    <xf numFmtId="10" fontId="26" fillId="9" borderId="0" xfId="1" applyNumberFormat="1" applyFont="1" applyAlignment="1">
      <alignment horizontal="center" vertical="center"/>
    </xf>
    <xf numFmtId="169" fontId="26" fillId="9" borderId="0" xfId="1" applyNumberFormat="1" applyFont="1" applyAlignment="1">
      <alignment horizontal="center" vertical="center"/>
    </xf>
    <xf numFmtId="3" fontId="26" fillId="9" borderId="0" xfId="1" applyNumberFormat="1" applyFont="1" applyAlignment="1">
      <alignment horizontal="center" vertical="center"/>
    </xf>
    <xf numFmtId="175" fontId="26" fillId="9" borderId="0" xfId="1" applyNumberFormat="1" applyFont="1" applyAlignment="1">
      <alignment horizontal="center" vertical="center"/>
    </xf>
    <xf numFmtId="14" fontId="29" fillId="4" borderId="0" xfId="0" applyNumberFormat="1" applyFont="1" applyFill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4" fontId="29" fillId="0" borderId="0" xfId="0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0" fontId="29" fillId="0" borderId="0" xfId="0" applyNumberFormat="1" applyFont="1" applyAlignment="1">
      <alignment horizontal="center" vertical="center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9" fontId="29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75" fontId="8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165" fontId="29" fillId="0" borderId="0" xfId="1" applyNumberFormat="1" applyFont="1" applyFill="1" applyAlignment="1">
      <alignment horizontal="center" vertical="center"/>
    </xf>
    <xf numFmtId="180" fontId="25" fillId="10" borderId="0" xfId="2" applyNumberFormat="1" applyAlignment="1">
      <alignment horizontal="center" vertical="center"/>
    </xf>
    <xf numFmtId="164" fontId="25" fillId="10" borderId="0" xfId="2" applyNumberForma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3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987425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6">
          <cell r="IS186">
            <v>44424</v>
          </cell>
          <cell r="IT186">
            <v>44454</v>
          </cell>
          <cell r="IU186">
            <v>5739.56</v>
          </cell>
          <cell r="IV186">
            <v>5769.98</v>
          </cell>
        </row>
        <row r="187">
          <cell r="IS187">
            <v>44454</v>
          </cell>
          <cell r="IT187">
            <v>44484</v>
          </cell>
          <cell r="IU187">
            <v>5769.98</v>
          </cell>
          <cell r="IV187">
            <v>5825.37</v>
          </cell>
        </row>
        <row r="188">
          <cell r="IS188">
            <v>44484</v>
          </cell>
          <cell r="IT188">
            <v>44516</v>
          </cell>
          <cell r="IU188">
            <v>5825.37</v>
          </cell>
          <cell r="IV188">
            <v>5876.05</v>
          </cell>
        </row>
        <row r="189">
          <cell r="IS189">
            <v>44516</v>
          </cell>
          <cell r="IT189">
            <v>44545</v>
          </cell>
          <cell r="IU189">
            <v>5876.05</v>
          </cell>
          <cell r="IV189">
            <v>5944.21</v>
          </cell>
        </row>
        <row r="190">
          <cell r="IS190">
            <v>44545</v>
          </cell>
          <cell r="IT190">
            <v>44578</v>
          </cell>
          <cell r="IU190">
            <v>5944.21</v>
          </cell>
          <cell r="IV190">
            <v>6018.51</v>
          </cell>
        </row>
        <row r="191">
          <cell r="IS191">
            <v>44578</v>
          </cell>
          <cell r="IT191">
            <v>44607</v>
          </cell>
          <cell r="IU191">
            <v>6018.51</v>
          </cell>
          <cell r="IV191">
            <v>6075.69</v>
          </cell>
        </row>
        <row r="192">
          <cell r="IS192">
            <v>44607</v>
          </cell>
          <cell r="IT192">
            <v>44635</v>
          </cell>
          <cell r="IU192">
            <v>6075.69</v>
          </cell>
          <cell r="IV192">
            <v>6120.04</v>
          </cell>
        </row>
        <row r="193">
          <cell r="IS193">
            <v>44635</v>
          </cell>
          <cell r="IT193">
            <v>44669</v>
          </cell>
          <cell r="IU193">
            <v>6120.04</v>
          </cell>
          <cell r="IV193">
            <v>6153.09</v>
          </cell>
        </row>
        <row r="194">
          <cell r="IS194">
            <v>44669</v>
          </cell>
          <cell r="IT194">
            <v>44697</v>
          </cell>
          <cell r="IU194">
            <v>6153.09</v>
          </cell>
          <cell r="IV194">
            <v>6215.24</v>
          </cell>
        </row>
        <row r="195">
          <cell r="IS195">
            <v>44697</v>
          </cell>
          <cell r="IT195">
            <v>44727</v>
          </cell>
          <cell r="IU195">
            <v>6215.24</v>
          </cell>
          <cell r="IV195">
            <v>6315.93</v>
          </cell>
        </row>
        <row r="196">
          <cell r="IS196">
            <v>44727</v>
          </cell>
          <cell r="IT196">
            <v>44757</v>
          </cell>
          <cell r="IU196">
            <v>6315.93</v>
          </cell>
          <cell r="IV196">
            <v>6382.88</v>
          </cell>
        </row>
        <row r="197">
          <cell r="IS197">
            <v>44757</v>
          </cell>
          <cell r="IT197">
            <v>44788</v>
          </cell>
          <cell r="IU197">
            <v>6382.88</v>
          </cell>
          <cell r="IV197">
            <v>6412.88</v>
          </cell>
        </row>
        <row r="198">
          <cell r="IS198">
            <v>44788</v>
          </cell>
          <cell r="IT198">
            <v>44819</v>
          </cell>
          <cell r="IU198">
            <v>6412.88</v>
          </cell>
          <cell r="IV198">
            <v>6455.85</v>
          </cell>
        </row>
        <row r="199">
          <cell r="IS199">
            <v>44819</v>
          </cell>
          <cell r="IT199">
            <v>44851</v>
          </cell>
          <cell r="IU199">
            <v>6455.85</v>
          </cell>
          <cell r="IV199">
            <v>6411.95</v>
          </cell>
        </row>
        <row r="200">
          <cell r="IS200">
            <v>44851</v>
          </cell>
          <cell r="IT200">
            <v>44881</v>
          </cell>
          <cell r="IU200">
            <v>6411.95</v>
          </cell>
          <cell r="IV200">
            <v>6388.87</v>
          </cell>
        </row>
        <row r="201">
          <cell r="IS201">
            <v>44881</v>
          </cell>
          <cell r="IT201">
            <v>44910</v>
          </cell>
          <cell r="IU201">
            <v>6388.87</v>
          </cell>
          <cell r="IV201">
            <v>6370.34</v>
          </cell>
        </row>
        <row r="202">
          <cell r="IS202">
            <v>44910</v>
          </cell>
          <cell r="IT202">
            <v>44942</v>
          </cell>
          <cell r="IU202">
            <v>6370.34</v>
          </cell>
          <cell r="IV202">
            <v>6407.93</v>
          </cell>
        </row>
        <row r="203">
          <cell r="IS203">
            <v>44942</v>
          </cell>
          <cell r="IT203">
            <v>44972</v>
          </cell>
          <cell r="IU203">
            <v>6407.93</v>
          </cell>
          <cell r="IV203">
            <v>6434.2</v>
          </cell>
        </row>
        <row r="204">
          <cell r="IS204">
            <v>44972</v>
          </cell>
          <cell r="IT204">
            <v>45000</v>
          </cell>
          <cell r="IU204">
            <v>6434.2</v>
          </cell>
          <cell r="IV204">
            <v>6474.09</v>
          </cell>
        </row>
        <row r="205">
          <cell r="IS205">
            <v>45000</v>
          </cell>
          <cell r="IT205">
            <v>45033</v>
          </cell>
          <cell r="IU205">
            <v>6474.09</v>
          </cell>
          <cell r="IV205">
            <v>6508.4</v>
          </cell>
        </row>
        <row r="206">
          <cell r="IS206">
            <v>45033</v>
          </cell>
          <cell r="IT206">
            <v>45061</v>
          </cell>
          <cell r="IU206">
            <v>6508.4</v>
          </cell>
          <cell r="IV206">
            <v>6563.07</v>
          </cell>
        </row>
        <row r="207">
          <cell r="IS207">
            <v>45061</v>
          </cell>
          <cell r="IT207">
            <v>45092</v>
          </cell>
          <cell r="IU207">
            <v>6563.07</v>
          </cell>
          <cell r="IV207">
            <v>6609.67</v>
          </cell>
        </row>
        <row r="208">
          <cell r="IS208">
            <v>45092</v>
          </cell>
          <cell r="IT208">
            <v>45124</v>
          </cell>
          <cell r="IU208">
            <v>6609.67</v>
          </cell>
          <cell r="IV208">
            <v>6649.99</v>
          </cell>
        </row>
        <row r="209">
          <cell r="IS209">
            <v>45124</v>
          </cell>
          <cell r="IT209">
            <v>45153</v>
          </cell>
          <cell r="IU209">
            <v>6649.99</v>
          </cell>
          <cell r="IV209">
            <v>6665.28</v>
          </cell>
        </row>
        <row r="210">
          <cell r="IS210">
            <v>45153</v>
          </cell>
          <cell r="IT210">
            <v>45184</v>
          </cell>
          <cell r="IU210">
            <v>6665.28</v>
          </cell>
          <cell r="IV210">
            <v>6659.95</v>
          </cell>
        </row>
        <row r="211">
          <cell r="IS211">
            <v>45184</v>
          </cell>
          <cell r="IT211">
            <v>45215</v>
          </cell>
          <cell r="IU211">
            <v>6659.95</v>
          </cell>
          <cell r="IV211">
            <v>6667.94</v>
          </cell>
        </row>
        <row r="212">
          <cell r="IS212">
            <v>45215</v>
          </cell>
          <cell r="IT212">
            <v>45246</v>
          </cell>
          <cell r="IU212">
            <v>6667.94</v>
          </cell>
          <cell r="IV212">
            <v>6683.28</v>
          </cell>
        </row>
        <row r="213">
          <cell r="IS213">
            <v>45246</v>
          </cell>
          <cell r="IT213">
            <v>45275</v>
          </cell>
          <cell r="IU213">
            <v>6683.28</v>
          </cell>
          <cell r="IV213">
            <v>6700.66</v>
          </cell>
        </row>
        <row r="214">
          <cell r="IS214">
            <v>45275</v>
          </cell>
          <cell r="IT214">
            <v>45306</v>
          </cell>
          <cell r="IU214">
            <v>6700.66</v>
          </cell>
          <cell r="IV214">
            <v>6716.74</v>
          </cell>
        </row>
        <row r="215">
          <cell r="IS215">
            <v>45306</v>
          </cell>
          <cell r="IT215">
            <v>45337</v>
          </cell>
          <cell r="IU215">
            <v>6716.74</v>
          </cell>
          <cell r="IV215">
            <v>6735.55</v>
          </cell>
        </row>
        <row r="216">
          <cell r="IS216">
            <v>45337</v>
          </cell>
          <cell r="IT216">
            <v>45366</v>
          </cell>
          <cell r="IU216">
            <v>6735.55</v>
          </cell>
          <cell r="IV216">
            <v>6773.27</v>
          </cell>
        </row>
        <row r="217">
          <cell r="IS217">
            <v>45366</v>
          </cell>
          <cell r="IT217">
            <v>45397</v>
          </cell>
          <cell r="IU217">
            <v>6773.27</v>
          </cell>
          <cell r="IV217">
            <v>6801.72</v>
          </cell>
        </row>
        <row r="218">
          <cell r="IS218">
            <v>45397</v>
          </cell>
          <cell r="IT218">
            <v>45427</v>
          </cell>
          <cell r="IU218">
            <v>6801.72</v>
          </cell>
          <cell r="IV218">
            <v>6858.17</v>
          </cell>
        </row>
        <row r="219">
          <cell r="IS219">
            <v>45427</v>
          </cell>
          <cell r="IT219">
            <v>45460</v>
          </cell>
          <cell r="IU219">
            <v>6858.17</v>
          </cell>
          <cell r="IV219">
            <v>6869.14</v>
          </cell>
        </row>
        <row r="220">
          <cell r="IS220">
            <v>45460</v>
          </cell>
          <cell r="IT220">
            <v>45488</v>
          </cell>
          <cell r="IU220">
            <v>6869.14</v>
          </cell>
          <cell r="IV220">
            <v>6895.24</v>
          </cell>
        </row>
        <row r="221">
          <cell r="IS221">
            <v>45488</v>
          </cell>
          <cell r="IT221">
            <v>45519</v>
          </cell>
          <cell r="IU221">
            <v>6895.24</v>
          </cell>
          <cell r="IV221">
            <v>6926.96</v>
          </cell>
        </row>
        <row r="222">
          <cell r="IS222">
            <v>45519</v>
          </cell>
          <cell r="IT222">
            <v>45551</v>
          </cell>
          <cell r="IU222">
            <v>6926.96</v>
          </cell>
          <cell r="IV222">
            <v>6941.51</v>
          </cell>
        </row>
        <row r="223">
          <cell r="IS223">
            <v>45551</v>
          </cell>
          <cell r="IT223">
            <v>45580</v>
          </cell>
          <cell r="IU223">
            <v>6941.51</v>
          </cell>
          <cell r="IV223">
            <v>6967.89</v>
          </cell>
        </row>
        <row r="224">
          <cell r="IS224">
            <v>45580</v>
          </cell>
          <cell r="IT224">
            <v>45614</v>
          </cell>
          <cell r="IU224">
            <v>6967.89</v>
          </cell>
          <cell r="IV224">
            <v>6966.5</v>
          </cell>
        </row>
        <row r="225">
          <cell r="IS225">
            <v>45614</v>
          </cell>
          <cell r="IT225">
            <v>45642</v>
          </cell>
          <cell r="IU225">
            <v>6966.5</v>
          </cell>
          <cell r="IV225">
            <v>6997.15</v>
          </cell>
        </row>
        <row r="226">
          <cell r="IS226">
            <v>45642</v>
          </cell>
          <cell r="IT226">
            <v>45672</v>
          </cell>
          <cell r="IU226">
            <v>6997.15</v>
          </cell>
          <cell r="IV226">
            <v>7036.33</v>
          </cell>
        </row>
        <row r="227">
          <cell r="IS227">
            <v>45672</v>
          </cell>
          <cell r="IT227">
            <v>45705</v>
          </cell>
          <cell r="IU227">
            <v>7036.33</v>
          </cell>
          <cell r="IV227">
            <v>7063.77</v>
          </cell>
        </row>
        <row r="228">
          <cell r="IS228">
            <v>45705</v>
          </cell>
          <cell r="IT228">
            <v>45733</v>
          </cell>
          <cell r="IU228">
            <v>7063.77</v>
          </cell>
          <cell r="IV228">
            <v>7100.5</v>
          </cell>
        </row>
        <row r="229">
          <cell r="IS229">
            <v>45733</v>
          </cell>
          <cell r="IT229">
            <v>45762</v>
          </cell>
          <cell r="IU229">
            <v>7100.5</v>
          </cell>
          <cell r="IV229">
            <v>7111.86</v>
          </cell>
        </row>
        <row r="230">
          <cell r="IS230">
            <v>45762</v>
          </cell>
          <cell r="IT230">
            <v>45792</v>
          </cell>
          <cell r="IU230">
            <v>7111.86</v>
          </cell>
          <cell r="IV230">
            <v>7205.03</v>
          </cell>
        </row>
        <row r="231">
          <cell r="IS231">
            <v>45792</v>
          </cell>
          <cell r="IT231">
            <v>45824</v>
          </cell>
          <cell r="IU231">
            <v>7205.03</v>
          </cell>
          <cell r="IV231">
            <v>7245.38</v>
          </cell>
        </row>
        <row r="232">
          <cell r="IS232">
            <v>45824</v>
          </cell>
          <cell r="IT232">
            <v>45853</v>
          </cell>
          <cell r="IU232">
            <v>7245.38</v>
          </cell>
          <cell r="IV232">
            <v>7276.54</v>
          </cell>
        </row>
        <row r="233">
          <cell r="IS233">
            <v>45853</v>
          </cell>
          <cell r="IT233">
            <v>45884</v>
          </cell>
          <cell r="IU233">
            <v>7276.54</v>
          </cell>
          <cell r="IV233">
            <v>7276.54</v>
          </cell>
        </row>
        <row r="234">
          <cell r="IS234">
            <v>45884</v>
          </cell>
          <cell r="IT234">
            <v>45915</v>
          </cell>
          <cell r="IU234">
            <v>7276.54</v>
          </cell>
          <cell r="IV234">
            <v>7276.54</v>
          </cell>
        </row>
        <row r="235">
          <cell r="IS235">
            <v>45915</v>
          </cell>
          <cell r="IT235">
            <v>45945</v>
          </cell>
          <cell r="IU235">
            <v>7276.54</v>
          </cell>
          <cell r="IV235">
            <v>7276.54</v>
          </cell>
        </row>
        <row r="236">
          <cell r="IS236">
            <v>45945</v>
          </cell>
          <cell r="IT236">
            <v>45978</v>
          </cell>
          <cell r="IU236">
            <v>7276.54</v>
          </cell>
          <cell r="IV236">
            <v>7276.54</v>
          </cell>
        </row>
        <row r="237">
          <cell r="IS237">
            <v>45978</v>
          </cell>
          <cell r="IT237">
            <v>46006</v>
          </cell>
          <cell r="IU237">
            <v>7276.54</v>
          </cell>
          <cell r="IV237">
            <v>7276.54</v>
          </cell>
        </row>
        <row r="238">
          <cell r="IS238">
            <v>46006</v>
          </cell>
          <cell r="IT238">
            <v>46037</v>
          </cell>
          <cell r="IU238">
            <v>7276.54</v>
          </cell>
          <cell r="IV238">
            <v>7276.54</v>
          </cell>
        </row>
        <row r="239">
          <cell r="IS239">
            <v>46037</v>
          </cell>
          <cell r="IT239">
            <v>46071</v>
          </cell>
          <cell r="IU239">
            <v>7276.54</v>
          </cell>
          <cell r="IV239">
            <v>7276.54</v>
          </cell>
        </row>
        <row r="240">
          <cell r="IS240">
            <v>46071</v>
          </cell>
          <cell r="IT240">
            <v>46097</v>
          </cell>
          <cell r="IU240">
            <v>7276.54</v>
          </cell>
          <cell r="IV240">
            <v>7276.54</v>
          </cell>
        </row>
        <row r="241">
          <cell r="IS241">
            <v>46097</v>
          </cell>
          <cell r="IT241">
            <v>46127</v>
          </cell>
          <cell r="IU241">
            <v>7276.54</v>
          </cell>
          <cell r="IV241">
            <v>7276.54</v>
          </cell>
        </row>
        <row r="242">
          <cell r="IS242">
            <v>46127</v>
          </cell>
          <cell r="IT242">
            <v>46157</v>
          </cell>
          <cell r="IU242">
            <v>7276.54</v>
          </cell>
          <cell r="IV242">
            <v>7276.54</v>
          </cell>
        </row>
        <row r="243">
          <cell r="IS243">
            <v>46157</v>
          </cell>
          <cell r="IT243">
            <v>46188</v>
          </cell>
          <cell r="IU243">
            <v>7276.54</v>
          </cell>
          <cell r="IV243">
            <v>7276.54</v>
          </cell>
        </row>
        <row r="244">
          <cell r="IS244">
            <v>46188</v>
          </cell>
          <cell r="IT244">
            <v>46218</v>
          </cell>
          <cell r="IU244">
            <v>7276.54</v>
          </cell>
          <cell r="IV244">
            <v>7276.54</v>
          </cell>
        </row>
        <row r="245">
          <cell r="IS245">
            <v>46218</v>
          </cell>
          <cell r="IT245">
            <v>46251</v>
          </cell>
          <cell r="IU245">
            <v>7276.54</v>
          </cell>
          <cell r="IV245">
            <v>7276.54</v>
          </cell>
        </row>
        <row r="246">
          <cell r="IS246">
            <v>46251</v>
          </cell>
          <cell r="IT246">
            <v>46280</v>
          </cell>
          <cell r="IU246">
            <v>7276.54</v>
          </cell>
          <cell r="IV246">
            <v>7276.54</v>
          </cell>
        </row>
        <row r="247">
          <cell r="IS247">
            <v>46280</v>
          </cell>
          <cell r="IT247">
            <v>46310</v>
          </cell>
          <cell r="IU247">
            <v>7276.54</v>
          </cell>
          <cell r="IV247">
            <v>7276.54</v>
          </cell>
        </row>
        <row r="248">
          <cell r="IS248">
            <v>46310</v>
          </cell>
          <cell r="IT248">
            <v>46342</v>
          </cell>
          <cell r="IU248">
            <v>7276.54</v>
          </cell>
          <cell r="IV248">
            <v>7276.54</v>
          </cell>
        </row>
        <row r="249">
          <cell r="IS249">
            <v>46342</v>
          </cell>
          <cell r="IT249">
            <v>46371</v>
          </cell>
          <cell r="IU249">
            <v>7276.54</v>
          </cell>
          <cell r="IV249">
            <v>7276.54</v>
          </cell>
        </row>
        <row r="250">
          <cell r="IS250">
            <v>46371</v>
          </cell>
          <cell r="IT250">
            <v>46402</v>
          </cell>
          <cell r="IU250">
            <v>7276.54</v>
          </cell>
          <cell r="IV250">
            <v>7276.54</v>
          </cell>
        </row>
        <row r="251">
          <cell r="IS251">
            <v>46402</v>
          </cell>
          <cell r="IT251">
            <v>46433</v>
          </cell>
          <cell r="IU251">
            <v>7276.54</v>
          </cell>
          <cell r="IV251">
            <v>7276.54</v>
          </cell>
        </row>
        <row r="252">
          <cell r="IS252">
            <v>46433</v>
          </cell>
          <cell r="IT252">
            <v>46461</v>
          </cell>
          <cell r="IU252">
            <v>7276.54</v>
          </cell>
          <cell r="IV252">
            <v>7276.54</v>
          </cell>
        </row>
        <row r="253">
          <cell r="IS253">
            <v>46461</v>
          </cell>
          <cell r="IT253">
            <v>46492</v>
          </cell>
          <cell r="IU253">
            <v>7276.54</v>
          </cell>
          <cell r="IV253">
            <v>7276.54</v>
          </cell>
        </row>
        <row r="254">
          <cell r="IS254">
            <v>46492</v>
          </cell>
          <cell r="IT254">
            <v>46524</v>
          </cell>
          <cell r="IU254">
            <v>7276.54</v>
          </cell>
          <cell r="IV254">
            <v>7276.54</v>
          </cell>
        </row>
        <row r="255">
          <cell r="IS255">
            <v>46524</v>
          </cell>
          <cell r="IT255">
            <v>46553</v>
          </cell>
          <cell r="IU255">
            <v>7276.54</v>
          </cell>
          <cell r="IV255">
            <v>7276.54</v>
          </cell>
        </row>
        <row r="256">
          <cell r="IS256">
            <v>46553</v>
          </cell>
          <cell r="IT256">
            <v>46583</v>
          </cell>
          <cell r="IU256">
            <v>7276.54</v>
          </cell>
          <cell r="IV256">
            <v>7276.54</v>
          </cell>
        </row>
        <row r="257">
          <cell r="IS257">
            <v>46583</v>
          </cell>
          <cell r="IT257">
            <v>46615</v>
          </cell>
          <cell r="IU257">
            <v>7276.54</v>
          </cell>
          <cell r="IV257">
            <v>7276.54</v>
          </cell>
        </row>
        <row r="258">
          <cell r="IS258">
            <v>46615</v>
          </cell>
          <cell r="IT258">
            <v>46645</v>
          </cell>
          <cell r="IU258">
            <v>7276.54</v>
          </cell>
          <cell r="IV258">
            <v>7276.54</v>
          </cell>
        </row>
        <row r="259">
          <cell r="IS259">
            <v>46645</v>
          </cell>
          <cell r="IT259">
            <v>46675</v>
          </cell>
          <cell r="IU259">
            <v>7276.54</v>
          </cell>
          <cell r="IV259">
            <v>7276.54</v>
          </cell>
        </row>
        <row r="260">
          <cell r="IS260">
            <v>46675</v>
          </cell>
          <cell r="IT260">
            <v>46707</v>
          </cell>
          <cell r="IU260">
            <v>7276.54</v>
          </cell>
          <cell r="IV260">
            <v>7276.54</v>
          </cell>
        </row>
        <row r="261">
          <cell r="IS261">
            <v>46707</v>
          </cell>
          <cell r="IT261">
            <v>46736</v>
          </cell>
          <cell r="IU261">
            <v>7276.54</v>
          </cell>
          <cell r="IV261">
            <v>7276.54</v>
          </cell>
        </row>
        <row r="262">
          <cell r="IS262">
            <v>46736</v>
          </cell>
          <cell r="IT262">
            <v>46769</v>
          </cell>
          <cell r="IU262">
            <v>7276.54</v>
          </cell>
          <cell r="IV262">
            <v>7276.54</v>
          </cell>
        </row>
        <row r="263">
          <cell r="IS263">
            <v>46769</v>
          </cell>
          <cell r="IT263">
            <v>46798</v>
          </cell>
          <cell r="IU263">
            <v>7276.54</v>
          </cell>
          <cell r="IV263">
            <v>7276.54</v>
          </cell>
        </row>
        <row r="264">
          <cell r="IS264">
            <v>46798</v>
          </cell>
          <cell r="IT264">
            <v>46827</v>
          </cell>
          <cell r="IU264">
            <v>7276.54</v>
          </cell>
          <cell r="IV264">
            <v>7276.54</v>
          </cell>
        </row>
        <row r="265">
          <cell r="IS265">
            <v>46827</v>
          </cell>
          <cell r="IT265">
            <v>46860</v>
          </cell>
          <cell r="IU265">
            <v>7276.54</v>
          </cell>
          <cell r="IV265">
            <v>7276.54</v>
          </cell>
        </row>
        <row r="266">
          <cell r="IS266">
            <v>46860</v>
          </cell>
          <cell r="IT266">
            <v>46888</v>
          </cell>
          <cell r="IU266">
            <v>7276.54</v>
          </cell>
          <cell r="IV266">
            <v>7276.54</v>
          </cell>
        </row>
        <row r="267">
          <cell r="IS267">
            <v>46888</v>
          </cell>
          <cell r="IT267">
            <v>46920</v>
          </cell>
          <cell r="IU267">
            <v>7276.54</v>
          </cell>
          <cell r="IV267">
            <v>7276.54</v>
          </cell>
        </row>
        <row r="268">
          <cell r="IS268">
            <v>46920</v>
          </cell>
          <cell r="IT268">
            <v>46951</v>
          </cell>
          <cell r="IU268">
            <v>7276.54</v>
          </cell>
          <cell r="IV268">
            <v>7276.54</v>
          </cell>
        </row>
        <row r="269">
          <cell r="IS269">
            <v>46951</v>
          </cell>
          <cell r="IT269">
            <v>46980</v>
          </cell>
          <cell r="IU269">
            <v>7276.54</v>
          </cell>
          <cell r="IV269">
            <v>7276.54</v>
          </cell>
        </row>
        <row r="270">
          <cell r="IS270">
            <v>46980</v>
          </cell>
          <cell r="IT270">
            <v>47011</v>
          </cell>
          <cell r="IU270">
            <v>7276.54</v>
          </cell>
          <cell r="IV270">
            <v>7276.54</v>
          </cell>
        </row>
        <row r="271">
          <cell r="IS271">
            <v>47011</v>
          </cell>
          <cell r="IT271">
            <v>47042</v>
          </cell>
          <cell r="IU271">
            <v>7276.54</v>
          </cell>
          <cell r="IV271">
            <v>7276.54</v>
          </cell>
        </row>
        <row r="272">
          <cell r="IS272">
            <v>47042</v>
          </cell>
          <cell r="IT272">
            <v>47073</v>
          </cell>
          <cell r="IU272">
            <v>7276.54</v>
          </cell>
          <cell r="IV272">
            <v>7276.54</v>
          </cell>
        </row>
        <row r="273">
          <cell r="IS273">
            <v>47073</v>
          </cell>
          <cell r="IT273">
            <v>47102</v>
          </cell>
          <cell r="IU273">
            <v>7276.54</v>
          </cell>
          <cell r="IV273">
            <v>7276.54</v>
          </cell>
        </row>
        <row r="274">
          <cell r="IS274">
            <v>47102</v>
          </cell>
          <cell r="IT274">
            <v>47133</v>
          </cell>
          <cell r="IU274">
            <v>7276.54</v>
          </cell>
          <cell r="IV274">
            <v>7276.54</v>
          </cell>
        </row>
        <row r="275">
          <cell r="IS275">
            <v>47133</v>
          </cell>
          <cell r="IT275">
            <v>47164</v>
          </cell>
          <cell r="IU275">
            <v>7276.54</v>
          </cell>
          <cell r="IV275">
            <v>7276.54</v>
          </cell>
        </row>
        <row r="276">
          <cell r="IS276">
            <v>47164</v>
          </cell>
          <cell r="IT276">
            <v>47192</v>
          </cell>
          <cell r="IU276">
            <v>7276.54</v>
          </cell>
          <cell r="IV276">
            <v>7276.54</v>
          </cell>
        </row>
        <row r="277">
          <cell r="IS277">
            <v>47192</v>
          </cell>
          <cell r="IT277">
            <v>47224</v>
          </cell>
          <cell r="IU277">
            <v>7276.54</v>
          </cell>
          <cell r="IV277">
            <v>7276.54</v>
          </cell>
        </row>
        <row r="278">
          <cell r="IS278">
            <v>47224</v>
          </cell>
          <cell r="IT278">
            <v>47253</v>
          </cell>
          <cell r="IU278">
            <v>7276.54</v>
          </cell>
          <cell r="IV278">
            <v>7276.54</v>
          </cell>
        </row>
        <row r="279">
          <cell r="IS279">
            <v>47253</v>
          </cell>
          <cell r="IT279">
            <v>47284</v>
          </cell>
          <cell r="IU279">
            <v>7276.54</v>
          </cell>
          <cell r="IV279">
            <v>7276.54</v>
          </cell>
        </row>
        <row r="280">
          <cell r="IS280">
            <v>47284</v>
          </cell>
          <cell r="IT280">
            <v>47315</v>
          </cell>
          <cell r="IU280">
            <v>7276.54</v>
          </cell>
          <cell r="IV280">
            <v>7276.54</v>
          </cell>
        </row>
        <row r="281">
          <cell r="IS281">
            <v>47315</v>
          </cell>
          <cell r="IT281">
            <v>47345</v>
          </cell>
          <cell r="IU281">
            <v>7276.54</v>
          </cell>
          <cell r="IV281">
            <v>7276.54</v>
          </cell>
        </row>
        <row r="282">
          <cell r="IS282">
            <v>47345</v>
          </cell>
          <cell r="IT282">
            <v>47378</v>
          </cell>
          <cell r="IU282">
            <v>7276.54</v>
          </cell>
          <cell r="IV282">
            <v>7276.54</v>
          </cell>
        </row>
        <row r="283">
          <cell r="IS283">
            <v>47378</v>
          </cell>
          <cell r="IT283">
            <v>47406</v>
          </cell>
          <cell r="IU283">
            <v>7276.54</v>
          </cell>
          <cell r="IV283">
            <v>7276.54</v>
          </cell>
        </row>
        <row r="284">
          <cell r="IS284">
            <v>47406</v>
          </cell>
          <cell r="IT284">
            <v>47438</v>
          </cell>
          <cell r="IU284">
            <v>7276.54</v>
          </cell>
          <cell r="IV284">
            <v>7276.54</v>
          </cell>
        </row>
        <row r="285">
          <cell r="IS285">
            <v>47438</v>
          </cell>
          <cell r="IT285">
            <v>47469</v>
          </cell>
          <cell r="IU285">
            <v>7276.54</v>
          </cell>
          <cell r="IV285">
            <v>7276.54</v>
          </cell>
        </row>
        <row r="286">
          <cell r="IS286">
            <v>47469</v>
          </cell>
          <cell r="IT286">
            <v>47498</v>
          </cell>
          <cell r="IU286">
            <v>7276.54</v>
          </cell>
          <cell r="IV286">
            <v>7276.54</v>
          </cell>
        </row>
        <row r="287">
          <cell r="IS287">
            <v>47498</v>
          </cell>
          <cell r="IT287">
            <v>47529</v>
          </cell>
          <cell r="IU287">
            <v>7276.54</v>
          </cell>
          <cell r="IV287">
            <v>7276.54</v>
          </cell>
        </row>
        <row r="288">
          <cell r="IS288">
            <v>47529</v>
          </cell>
          <cell r="IT288">
            <v>47557</v>
          </cell>
          <cell r="IU288">
            <v>7276.54</v>
          </cell>
          <cell r="IV288">
            <v>7276.54</v>
          </cell>
        </row>
        <row r="289">
          <cell r="IS289">
            <v>47557</v>
          </cell>
          <cell r="IT289">
            <v>47588</v>
          </cell>
          <cell r="IU289">
            <v>7276.54</v>
          </cell>
          <cell r="IV289">
            <v>7276.54</v>
          </cell>
        </row>
        <row r="290">
          <cell r="IS290">
            <v>47588</v>
          </cell>
          <cell r="IT290">
            <v>47618</v>
          </cell>
          <cell r="IU290">
            <v>7276.54</v>
          </cell>
          <cell r="IV290">
            <v>7276.54</v>
          </cell>
        </row>
        <row r="291">
          <cell r="IS291">
            <v>47618</v>
          </cell>
          <cell r="IT291">
            <v>47651</v>
          </cell>
          <cell r="IU291">
            <v>7276.54</v>
          </cell>
          <cell r="IV291">
            <v>7276.54</v>
          </cell>
        </row>
        <row r="292">
          <cell r="IS292">
            <v>47651</v>
          </cell>
          <cell r="IT292">
            <v>47679</v>
          </cell>
          <cell r="IU292">
            <v>7276.54</v>
          </cell>
          <cell r="IV292">
            <v>7276.54</v>
          </cell>
        </row>
        <row r="293">
          <cell r="IS293">
            <v>47679</v>
          </cell>
          <cell r="IT293">
            <v>47710</v>
          </cell>
          <cell r="IU293">
            <v>7276.54</v>
          </cell>
          <cell r="IV293">
            <v>7276.54</v>
          </cell>
        </row>
        <row r="294">
          <cell r="IS294">
            <v>47710</v>
          </cell>
          <cell r="IT294">
            <v>47742</v>
          </cell>
          <cell r="IU294">
            <v>7276.54</v>
          </cell>
          <cell r="IV294">
            <v>7276.54</v>
          </cell>
        </row>
        <row r="295">
          <cell r="IS295">
            <v>47742</v>
          </cell>
          <cell r="IT295">
            <v>47771</v>
          </cell>
          <cell r="IU295">
            <v>7276.54</v>
          </cell>
          <cell r="IV295">
            <v>7276.54</v>
          </cell>
        </row>
        <row r="296">
          <cell r="IS296">
            <v>47771</v>
          </cell>
          <cell r="IT296">
            <v>47805</v>
          </cell>
          <cell r="IU296">
            <v>7276.54</v>
          </cell>
          <cell r="IV296">
            <v>7276.54</v>
          </cell>
        </row>
        <row r="297">
          <cell r="IS297">
            <v>47805</v>
          </cell>
          <cell r="IT297">
            <v>47833</v>
          </cell>
          <cell r="IU297">
            <v>7276.54</v>
          </cell>
          <cell r="IV297">
            <v>7276.54</v>
          </cell>
        </row>
        <row r="298">
          <cell r="IS298">
            <v>47833</v>
          </cell>
          <cell r="IT298">
            <v>47863</v>
          </cell>
          <cell r="IU298">
            <v>7276.54</v>
          </cell>
          <cell r="IV298">
            <v>7276.54</v>
          </cell>
        </row>
        <row r="299">
          <cell r="IS299">
            <v>47863</v>
          </cell>
          <cell r="IT299">
            <v>47896</v>
          </cell>
          <cell r="IU299">
            <v>7276.54</v>
          </cell>
          <cell r="IV299">
            <v>7276.54</v>
          </cell>
        </row>
        <row r="300">
          <cell r="IS300">
            <v>47896</v>
          </cell>
          <cell r="IT300">
            <v>47924</v>
          </cell>
          <cell r="IU300">
            <v>7276.54</v>
          </cell>
          <cell r="IV300">
            <v>7276.54</v>
          </cell>
        </row>
        <row r="301">
          <cell r="IS301">
            <v>47924</v>
          </cell>
          <cell r="IT301">
            <v>47953</v>
          </cell>
          <cell r="IU301">
            <v>7276.54</v>
          </cell>
          <cell r="IV301">
            <v>7276.54</v>
          </cell>
        </row>
        <row r="302">
          <cell r="IS302">
            <v>47953</v>
          </cell>
          <cell r="IT302">
            <v>47983</v>
          </cell>
          <cell r="IU302">
            <v>7276.54</v>
          </cell>
          <cell r="IV302">
            <v>7276.54</v>
          </cell>
        </row>
        <row r="303">
          <cell r="IS303">
            <v>47983</v>
          </cell>
          <cell r="IT303">
            <v>48015</v>
          </cell>
          <cell r="IU303">
            <v>7276.54</v>
          </cell>
          <cell r="IV303">
            <v>7276.54</v>
          </cell>
        </row>
        <row r="304">
          <cell r="IS304">
            <v>48015</v>
          </cell>
          <cell r="IT304">
            <v>48044</v>
          </cell>
          <cell r="IU304">
            <v>7276.54</v>
          </cell>
          <cell r="IV30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662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28515625" style="5" bestFit="1" customWidth="1"/>
    <col min="4" max="5" width="12.28515625" style="5" bestFit="1" customWidth="1"/>
    <col min="6" max="6" width="14.28515625" style="5" bestFit="1" customWidth="1"/>
    <col min="7" max="7" width="15" style="5" bestFit="1" customWidth="1"/>
    <col min="8" max="8" width="19.5703125" style="5" bestFit="1" customWidth="1"/>
    <col min="9" max="9" width="17.5703125" style="5" bestFit="1" customWidth="1"/>
    <col min="10" max="10" width="19.85546875" style="5" bestFit="1" customWidth="1"/>
    <col min="11" max="11" width="12" style="5" bestFit="1" customWidth="1"/>
    <col min="12" max="12" width="16.85546875" style="5" bestFit="1" customWidth="1"/>
    <col min="13" max="14" width="18.5703125" style="5" bestFit="1" customWidth="1"/>
    <col min="15" max="15" width="16.85546875" style="5" bestFit="1" customWidth="1"/>
    <col min="16" max="16" width="20.28515625" style="5" bestFit="1" customWidth="1"/>
    <col min="17" max="17" width="11.140625" style="5" customWidth="1"/>
    <col min="18" max="18" width="17.42578125" style="5" bestFit="1" customWidth="1"/>
    <col min="19" max="19" width="18.5703125" style="5" bestFit="1" customWidth="1"/>
    <col min="20" max="20" width="18.42578125" style="5" customWidth="1"/>
    <col min="21" max="21" width="20" style="5" bestFit="1" customWidth="1"/>
    <col min="22" max="22" width="14.42578125" style="5" bestFit="1" customWidth="1"/>
    <col min="23" max="24" width="8.5703125" style="5" customWidth="1"/>
    <col min="25" max="25" width="16.42578125" style="5" bestFit="1" customWidth="1"/>
    <col min="26" max="26" width="16.5703125" style="5" bestFit="1" customWidth="1"/>
    <col min="27" max="28" width="18.5703125" style="5" bestFit="1" customWidth="1"/>
    <col min="29" max="29" width="19.7109375" style="5" bestFit="1" customWidth="1"/>
    <col min="30" max="30" width="30.7109375" style="5" bestFit="1" customWidth="1"/>
    <col min="31" max="31" width="6" style="5" customWidth="1"/>
    <col min="32" max="32" width="22.42578125" style="5" customWidth="1"/>
    <col min="33" max="33" width="43.7109375" style="5" bestFit="1" customWidth="1"/>
    <col min="34" max="34" width="6.140625" style="5" bestFit="1" customWidth="1"/>
    <col min="35" max="35" width="14.2851562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5" customFormat="1" ht="15" x14ac:dyDescent="0.2">
      <c r="A1" s="42"/>
      <c r="B1" s="171" t="s">
        <v>85</v>
      </c>
      <c r="C1" s="44"/>
      <c r="D1" s="44"/>
      <c r="E1" s="45"/>
      <c r="F1" s="45"/>
      <c r="G1" s="102"/>
      <c r="H1" s="102"/>
      <c r="I1" s="103"/>
      <c r="J1" s="163" t="s">
        <v>71</v>
      </c>
      <c r="K1" s="166">
        <v>44424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85" t="s">
        <v>0</v>
      </c>
      <c r="AG1" s="50"/>
      <c r="AH1" s="44"/>
      <c r="AI1" s="44"/>
      <c r="AJ1" s="185" t="s">
        <v>1</v>
      </c>
      <c r="AK1" s="44"/>
      <c r="AL1" s="44"/>
      <c r="AM1" s="44"/>
      <c r="AN1" s="44"/>
      <c r="AO1" s="44"/>
      <c r="AP1" s="44"/>
      <c r="AQ1" s="185" t="s">
        <v>75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8"/>
      <c r="DI1" s="44"/>
      <c r="DJ1" s="44"/>
      <c r="DK1" s="44"/>
      <c r="DL1" s="44"/>
      <c r="DM1" s="44"/>
      <c r="DN1" s="44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</row>
    <row r="2" spans="1:207" s="55" customFormat="1" ht="15" x14ac:dyDescent="0.2">
      <c r="A2" s="42"/>
      <c r="B2" s="106" t="s">
        <v>86</v>
      </c>
      <c r="C2" s="56"/>
      <c r="D2" s="46"/>
      <c r="E2" s="57"/>
      <c r="G2" s="122"/>
      <c r="H2" s="102"/>
      <c r="I2" s="104"/>
      <c r="J2" s="167" t="s">
        <v>2</v>
      </c>
      <c r="K2" s="166">
        <v>44448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48"/>
      <c r="DI2" s="69"/>
      <c r="DJ2" s="69"/>
      <c r="DK2" s="49"/>
      <c r="DL2" s="44"/>
      <c r="DM2" s="44"/>
      <c r="DN2" s="4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</row>
    <row r="3" spans="1:207" s="55" customFormat="1" ht="15" x14ac:dyDescent="0.2">
      <c r="A3" s="41"/>
      <c r="B3" s="184" t="s">
        <v>105</v>
      </c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17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69"/>
      <c r="CH3" s="69"/>
      <c r="CI3" s="69"/>
      <c r="CJ3" s="75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7"/>
      <c r="CZ3" s="44"/>
      <c r="DA3" s="44"/>
      <c r="DB3" s="44"/>
      <c r="DC3" s="44"/>
      <c r="DD3" s="44"/>
      <c r="DE3" s="44"/>
      <c r="DF3" s="44"/>
      <c r="DG3" s="44"/>
      <c r="DH3" s="48"/>
      <c r="DI3" s="44"/>
      <c r="DJ3" s="44"/>
      <c r="DK3" s="49"/>
      <c r="DL3" s="44"/>
      <c r="DM3" s="44"/>
      <c r="DN3" s="4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</row>
    <row r="4" spans="1:207" s="55" customFormat="1" x14ac:dyDescent="0.15">
      <c r="A4" s="182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48"/>
      <c r="AE4" s="44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69"/>
      <c r="CH4" s="69"/>
      <c r="CI4" s="69"/>
      <c r="CJ4" s="75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7"/>
      <c r="CZ4" s="44"/>
      <c r="DA4" s="44"/>
      <c r="DB4" s="44"/>
      <c r="DC4" s="44"/>
      <c r="DD4" s="44"/>
      <c r="DE4" s="44"/>
      <c r="DF4" s="44"/>
      <c r="DG4" s="44"/>
      <c r="DH4" s="48"/>
      <c r="DI4" s="44"/>
      <c r="DJ4" s="44"/>
      <c r="DK4" s="49"/>
      <c r="DL4" s="44"/>
      <c r="DM4" s="44"/>
      <c r="DN4" s="4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</row>
    <row r="5" spans="1:207" s="55" customFormat="1" x14ac:dyDescent="0.15">
      <c r="A5" s="42" t="s">
        <v>72</v>
      </c>
      <c r="B5" s="164">
        <v>2</v>
      </c>
      <c r="C5" s="164">
        <f>B5+1</f>
        <v>3</v>
      </c>
      <c r="D5" s="164">
        <f t="shared" ref="D5:AC5" si="0">C5+1</f>
        <v>4</v>
      </c>
      <c r="E5" s="164">
        <f t="shared" si="0"/>
        <v>5</v>
      </c>
      <c r="F5" s="164">
        <f t="shared" si="0"/>
        <v>6</v>
      </c>
      <c r="G5" s="164">
        <f t="shared" si="0"/>
        <v>7</v>
      </c>
      <c r="H5" s="164">
        <f t="shared" si="0"/>
        <v>8</v>
      </c>
      <c r="I5" s="164">
        <f t="shared" si="0"/>
        <v>9</v>
      </c>
      <c r="J5" s="164">
        <f t="shared" si="0"/>
        <v>10</v>
      </c>
      <c r="K5" s="164">
        <f t="shared" si="0"/>
        <v>11</v>
      </c>
      <c r="L5" s="164">
        <f t="shared" si="0"/>
        <v>12</v>
      </c>
      <c r="M5" s="164">
        <f t="shared" si="0"/>
        <v>13</v>
      </c>
      <c r="N5" s="164">
        <f t="shared" si="0"/>
        <v>14</v>
      </c>
      <c r="O5" s="164">
        <f t="shared" si="0"/>
        <v>15</v>
      </c>
      <c r="P5" s="164">
        <f t="shared" si="0"/>
        <v>16</v>
      </c>
      <c r="Q5" s="164">
        <f t="shared" si="0"/>
        <v>17</v>
      </c>
      <c r="R5" s="164">
        <f t="shared" si="0"/>
        <v>18</v>
      </c>
      <c r="S5" s="164">
        <f t="shared" si="0"/>
        <v>19</v>
      </c>
      <c r="T5" s="164">
        <f t="shared" si="0"/>
        <v>20</v>
      </c>
      <c r="U5" s="164">
        <f t="shared" si="0"/>
        <v>21</v>
      </c>
      <c r="V5" s="164">
        <f t="shared" si="0"/>
        <v>22</v>
      </c>
      <c r="W5" s="164">
        <f t="shared" si="0"/>
        <v>23</v>
      </c>
      <c r="X5" s="164">
        <f t="shared" si="0"/>
        <v>24</v>
      </c>
      <c r="Y5" s="164">
        <f t="shared" si="0"/>
        <v>25</v>
      </c>
      <c r="Z5" s="164">
        <f t="shared" si="0"/>
        <v>26</v>
      </c>
      <c r="AA5" s="164">
        <f t="shared" si="0"/>
        <v>27</v>
      </c>
      <c r="AB5" s="164">
        <f t="shared" si="0"/>
        <v>28</v>
      </c>
      <c r="AC5" s="164">
        <f t="shared" si="0"/>
        <v>29</v>
      </c>
      <c r="AD5" s="165"/>
      <c r="AE5" s="49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51"/>
      <c r="DI5" s="49"/>
      <c r="DJ5" s="49"/>
      <c r="DK5" s="49"/>
      <c r="DL5" s="49"/>
      <c r="DM5" s="49"/>
      <c r="DN5" s="49"/>
      <c r="DO5" s="53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</row>
    <row r="6" spans="1:207" s="55" customFormat="1" ht="12.75" x14ac:dyDescent="0.15">
      <c r="A6" s="172">
        <v>44427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81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51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51"/>
      <c r="DI6" s="49"/>
      <c r="DJ6" s="49"/>
      <c r="DK6" s="49"/>
      <c r="DL6" s="49"/>
      <c r="DM6" s="49"/>
      <c r="DN6" s="49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</row>
    <row r="7" spans="1:207" s="55" customFormat="1" ht="12.75" x14ac:dyDescent="0.15">
      <c r="A7" s="108" t="s">
        <v>73</v>
      </c>
      <c r="B7" s="78" t="s">
        <v>87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51"/>
      <c r="DI7" s="49"/>
      <c r="DJ7" s="49"/>
      <c r="DK7" s="49"/>
      <c r="DL7" s="49"/>
      <c r="DM7" s="49"/>
      <c r="DN7" s="49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</row>
    <row r="8" spans="1:207" s="55" customFormat="1" ht="14.25" x14ac:dyDescent="0.2">
      <c r="A8" s="172">
        <f>K2</f>
        <v>44448</v>
      </c>
      <c r="B8" s="178" t="s">
        <v>89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82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51"/>
      <c r="DI8" s="49"/>
      <c r="DJ8" s="49"/>
      <c r="DK8" s="49"/>
      <c r="DL8" s="49"/>
      <c r="DM8" s="49"/>
      <c r="DN8" s="49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</row>
    <row r="9" spans="1:207" s="55" customFormat="1" ht="12.75" x14ac:dyDescent="0.15">
      <c r="A9" s="108" t="s">
        <v>79</v>
      </c>
      <c r="B9" s="78" t="s">
        <v>88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83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143" t="s">
        <v>15</v>
      </c>
      <c r="AW9" s="143" t="s">
        <v>60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51"/>
      <c r="DI9" s="88"/>
      <c r="DJ9" s="88"/>
      <c r="DK9" s="88"/>
      <c r="DL9" s="88"/>
      <c r="DM9" s="88"/>
      <c r="DN9" s="88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</row>
    <row r="10" spans="1:207" s="55" customFormat="1" ht="14.25" x14ac:dyDescent="0.2">
      <c r="A10" s="172">
        <v>45715</v>
      </c>
      <c r="B10" s="78" t="s">
        <v>59</v>
      </c>
      <c r="C10" s="78" t="s">
        <v>59</v>
      </c>
      <c r="D10" s="57"/>
      <c r="E10" s="57" t="s">
        <v>84</v>
      </c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8.7999999999999995E-2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77</v>
      </c>
      <c r="AR10" s="143" t="s">
        <v>33</v>
      </c>
      <c r="AS10" s="143" t="s">
        <v>78</v>
      </c>
      <c r="AT10" s="143" t="s">
        <v>27</v>
      </c>
      <c r="AU10" s="143" t="s">
        <v>74</v>
      </c>
      <c r="AV10" s="143" t="s">
        <v>27</v>
      </c>
      <c r="AW10" s="143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51"/>
      <c r="DI10" s="89"/>
      <c r="DJ10" s="89"/>
      <c r="DK10" s="88"/>
      <c r="DL10" s="88"/>
      <c r="DM10" s="88"/>
      <c r="DN10" s="88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</row>
    <row r="11" spans="1:207" ht="18" x14ac:dyDescent="0.15">
      <c r="A11" s="173">
        <f>K1</f>
        <v>44424</v>
      </c>
      <c r="B11" s="8">
        <f t="shared" ref="B11:B74" si="1">(P11+Z11)</f>
        <v>1000</v>
      </c>
      <c r="C11" s="174">
        <v>1000</v>
      </c>
      <c r="D11" s="198">
        <f>VLOOKUP(A11,AQ11:AS131,3)</f>
        <v>5739.56</v>
      </c>
      <c r="E11" s="198">
        <f>VLOOKUP(A11,AQ11:AU131,5)</f>
        <v>5769.98</v>
      </c>
      <c r="F11" s="175">
        <f>AV11</f>
        <v>44362</v>
      </c>
      <c r="G11" s="10">
        <f t="shared" ref="G11:G74" si="2">(E11/D11)-1</f>
        <v>5.3000578441551038E-3</v>
      </c>
      <c r="H11" s="176">
        <f>AM149</f>
        <v>44454</v>
      </c>
      <c r="I11" s="40">
        <f>IF(A11&gt;I10,H11,I10)</f>
        <v>44454</v>
      </c>
      <c r="J11" s="177">
        <f>AN149</f>
        <v>21</v>
      </c>
      <c r="K11" s="101">
        <f t="shared" ref="K11:K41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v>0</v>
      </c>
      <c r="U11" s="180">
        <f t="shared" ref="U11:U16" si="7">IF(Q11&gt;0,(S11+T11)/P11,0)</f>
        <v>0</v>
      </c>
      <c r="V11" s="179">
        <v>8.7999999999999995E-2</v>
      </c>
      <c r="W11" s="11">
        <v>0</v>
      </c>
      <c r="X11" s="11">
        <v>252</v>
      </c>
      <c r="Y11" s="12">
        <f t="shared" ref="Y11:Y74" si="8">ROUND((1+V11)^TRUNC((W11/X11),9),9)</f>
        <v>1</v>
      </c>
      <c r="Z11" s="8">
        <f t="shared" ref="Z11:Z74" si="9">TRUNC((P11*(Y11-1)),8)</f>
        <v>0</v>
      </c>
      <c r="AA11" s="8">
        <f t="shared" ref="AA11:AA74" si="10">IF(Q11&gt;0,S11+Z11,0)</f>
        <v>0</v>
      </c>
      <c r="AB11" s="4" t="s">
        <v>76</v>
      </c>
      <c r="AC11" s="40">
        <f>AO12</f>
        <v>44454</v>
      </c>
      <c r="AD11" s="4"/>
      <c r="AE11" s="125"/>
      <c r="AF11" s="126">
        <f>A11</f>
        <v>44424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44424</v>
      </c>
      <c r="AR11" s="131">
        <f>AL150</f>
        <v>44454</v>
      </c>
      <c r="AS11" s="158">
        <f>VLOOKUP(AQ11,[1]Plan1!$IS$186:$IV$304,3)</f>
        <v>5739.56</v>
      </c>
      <c r="AT11" s="157">
        <f>EDATE($AR11,-4)</f>
        <v>44331</v>
      </c>
      <c r="AU11" s="158">
        <f>VLOOKUP(AR11,[1]Plan1!$IS$186:$IV$304,3)</f>
        <v>5769.98</v>
      </c>
      <c r="AV11" s="157">
        <f>EDATE($AR11,-3)</f>
        <v>44362</v>
      </c>
      <c r="AW11" s="159">
        <f>(AU11/AS11)-1</f>
        <v>5.3000578441551038E-3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9"/>
      <c r="CI11" s="20"/>
      <c r="CJ11" s="18"/>
      <c r="CK11" s="18"/>
      <c r="CL11" s="18"/>
      <c r="CM11" s="18"/>
      <c r="CN11" s="18"/>
      <c r="CO11" s="19"/>
      <c r="CP11" s="18"/>
      <c r="CQ11" s="18"/>
      <c r="CR11" s="18"/>
      <c r="CS11" s="1"/>
      <c r="CT11" s="1"/>
      <c r="CU11" s="1"/>
      <c r="CV11" s="1"/>
      <c r="CW11" s="1"/>
      <c r="CX11" s="3"/>
      <c r="CY11" s="13"/>
      <c r="CZ11" s="1"/>
      <c r="DA11" s="1"/>
      <c r="DB11" s="1"/>
      <c r="DC11" s="1"/>
      <c r="DD11" s="1"/>
      <c r="DE11" s="1"/>
      <c r="DF11" s="1"/>
      <c r="DG11" s="1"/>
      <c r="DH11" s="4"/>
      <c r="DI11" s="15"/>
      <c r="DJ11" s="15"/>
      <c r="DK11" s="15"/>
      <c r="DL11" s="21"/>
      <c r="DM11" s="15"/>
      <c r="DN11" s="15"/>
    </row>
    <row r="12" spans="1:207" ht="14.25" customHeight="1" x14ac:dyDescent="0.2">
      <c r="A12" s="109">
        <f t="shared" ref="A12:A75" si="11">(A11+1)</f>
        <v>44425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2">IF(E12=E11,D11,E11)</f>
        <v>5739.56</v>
      </c>
      <c r="E12" s="112">
        <f>E11</f>
        <v>5769.98</v>
      </c>
      <c r="F12" s="113">
        <f t="shared" ref="F12:F14" si="13">IF(D12=D11,F11,A12)</f>
        <v>44362</v>
      </c>
      <c r="G12" s="114">
        <f t="shared" si="2"/>
        <v>5.3000578441551038E-3</v>
      </c>
      <c r="H12" s="115">
        <f>H11</f>
        <v>44454</v>
      </c>
      <c r="I12" s="115">
        <f t="shared" ref="I12:I74" si="14">IF(A12&gt;I11,H12,I11)</f>
        <v>44454</v>
      </c>
      <c r="J12" s="116">
        <f t="shared" ref="J12:J75" si="15">IF(I12=I11,J11,NETWORKDAYS(I11,I12,$AF$149:$AF$503)-1)</f>
        <v>21</v>
      </c>
      <c r="K12" s="101">
        <f t="shared" si="3"/>
        <v>0</v>
      </c>
      <c r="L12" s="8">
        <f t="shared" ref="L12:L75" si="16">TRUNC((E12/D12)^TRUNC((K12/J12),9),8)</f>
        <v>1</v>
      </c>
      <c r="M12" s="117">
        <f t="shared" ref="M12:M33" si="17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10">
        <f t="shared" si="6"/>
        <v>0</v>
      </c>
      <c r="T12" s="92">
        <v>0</v>
      </c>
      <c r="U12" s="180">
        <f t="shared" si="7"/>
        <v>0</v>
      </c>
      <c r="V12" s="120">
        <f t="shared" ref="V12:V75" si="19">(V11)</f>
        <v>8.7999999999999995E-2</v>
      </c>
      <c r="W12" s="118">
        <f t="shared" ref="W12:W33" si="20">IF(A11&lt;K$2,0,IF(Q11&gt;0,1,IF(K12=K11,W11,W11+1)))</f>
        <v>0</v>
      </c>
      <c r="X12" s="118">
        <v>252</v>
      </c>
      <c r="Y12" s="117">
        <f t="shared" si="8"/>
        <v>1</v>
      </c>
      <c r="Z12" s="110">
        <f t="shared" si="9"/>
        <v>0</v>
      </c>
      <c r="AA12" s="110">
        <f t="shared" si="10"/>
        <v>0</v>
      </c>
      <c r="AB12" s="121" t="str">
        <f t="shared" ref="AB12:AB41" si="21">IF($Q11&gt;0,VLOOKUP($A11,$AF$11:$AO$141,9),AB11)</f>
        <v>A+J=</v>
      </c>
      <c r="AC12" s="115">
        <f t="shared" ref="AC12:AC41" si="22">IF($Q11&gt;0,VLOOKUP($A11,$AF$11:$AO$141,10),AC11)</f>
        <v>44454</v>
      </c>
      <c r="AD12" s="4"/>
      <c r="AE12" s="125">
        <v>0</v>
      </c>
      <c r="AF12" s="126">
        <f>A8</f>
        <v>44448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76</v>
      </c>
      <c r="AO12" s="131">
        <f t="shared" ref="AO12:AO25" si="23">AF13</f>
        <v>44454</v>
      </c>
      <c r="AP12" s="11"/>
      <c r="AQ12" s="131">
        <f t="shared" ref="AQ12:AQ47" si="24">AL150</f>
        <v>44454</v>
      </c>
      <c r="AR12" s="131">
        <f t="shared" ref="AR12:AR47" si="25">AL151</f>
        <v>44484</v>
      </c>
      <c r="AS12" s="158">
        <f>VLOOKUP(AQ12,[1]Plan1!$IS$186:$IV$304,3)</f>
        <v>5769.98</v>
      </c>
      <c r="AT12" s="157">
        <f t="shared" ref="AT12:AT75" si="26">EDATE($AR12,-4)</f>
        <v>44362</v>
      </c>
      <c r="AU12" s="158">
        <f>VLOOKUP(AR12,[1]Plan1!$IS$186:$IV$304,3)</f>
        <v>5825.37</v>
      </c>
      <c r="AV12" s="157">
        <f t="shared" ref="AV12:AV75" si="27">EDATE($AR12,-3)</f>
        <v>44392</v>
      </c>
      <c r="AW12" s="159">
        <f t="shared" ref="AW12:AW47" si="28">(AU12/AS12)-1</f>
        <v>9.5996866540266623E-3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22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3"/>
      <c r="CY12" s="1"/>
      <c r="CZ12" s="1"/>
      <c r="DA12" s="1"/>
      <c r="DB12" s="1"/>
      <c r="DC12" s="1"/>
      <c r="DD12" s="1"/>
      <c r="DE12" s="1"/>
      <c r="DF12" s="1"/>
      <c r="DG12" s="1"/>
      <c r="DH12" s="4"/>
      <c r="DI12" s="15"/>
      <c r="DJ12" s="15"/>
      <c r="DK12" s="15"/>
      <c r="DL12" s="15"/>
      <c r="DM12" s="15"/>
      <c r="DN12" s="15"/>
    </row>
    <row r="13" spans="1:207" ht="12.75" x14ac:dyDescent="0.2">
      <c r="A13" s="109">
        <f t="shared" si="11"/>
        <v>44426</v>
      </c>
      <c r="B13" s="110">
        <f t="shared" si="1"/>
        <v>1000</v>
      </c>
      <c r="C13" s="110">
        <f t="shared" ref="C13:C33" si="29">TRUNC(IF(Q12&gt;0,VLOOKUP(A12,$AF$13:$AG$141,2),C12),8)</f>
        <v>1000</v>
      </c>
      <c r="D13" s="111">
        <f t="shared" si="12"/>
        <v>5739.56</v>
      </c>
      <c r="E13" s="112">
        <f t="shared" ref="E13:E41" si="30">E12</f>
        <v>5769.98</v>
      </c>
      <c r="F13" s="113">
        <f t="shared" si="13"/>
        <v>44362</v>
      </c>
      <c r="G13" s="114">
        <f t="shared" si="2"/>
        <v>5.3000578441551038E-3</v>
      </c>
      <c r="H13" s="115">
        <f t="shared" ref="H13:H41" si="31">H12</f>
        <v>44454</v>
      </c>
      <c r="I13" s="115">
        <f t="shared" si="14"/>
        <v>44454</v>
      </c>
      <c r="J13" s="116">
        <f t="shared" si="15"/>
        <v>21</v>
      </c>
      <c r="K13" s="101">
        <f t="shared" si="3"/>
        <v>0</v>
      </c>
      <c r="L13" s="8">
        <f t="shared" si="16"/>
        <v>1</v>
      </c>
      <c r="M13" s="117">
        <f t="shared" si="17"/>
        <v>1</v>
      </c>
      <c r="N13" s="117">
        <v>1</v>
      </c>
      <c r="O13" s="110">
        <f t="shared" si="4"/>
        <v>1</v>
      </c>
      <c r="P13" s="110">
        <f t="shared" si="5"/>
        <v>1000</v>
      </c>
      <c r="Q13" s="11">
        <f t="shared" ref="Q13:Q76" si="32">IF(VLOOKUP(A13,AF$11:AM$141,8)=VLOOKUP(A12,AF$11:AM$141,8),0,VLOOKUP(A13,AF$11:AM$141,8))</f>
        <v>0</v>
      </c>
      <c r="R13" s="7">
        <f t="shared" si="18"/>
        <v>0</v>
      </c>
      <c r="S13" s="110">
        <f t="shared" si="6"/>
        <v>0</v>
      </c>
      <c r="T13" s="92">
        <v>0</v>
      </c>
      <c r="U13" s="180">
        <f t="shared" si="7"/>
        <v>0</v>
      </c>
      <c r="V13" s="120">
        <f t="shared" si="19"/>
        <v>8.7999999999999995E-2</v>
      </c>
      <c r="W13" s="118">
        <f t="shared" si="20"/>
        <v>0</v>
      </c>
      <c r="X13" s="118">
        <v>252</v>
      </c>
      <c r="Y13" s="117">
        <f t="shared" si="8"/>
        <v>1</v>
      </c>
      <c r="Z13" s="110">
        <f t="shared" si="9"/>
        <v>0</v>
      </c>
      <c r="AA13" s="110">
        <f t="shared" si="10"/>
        <v>0</v>
      </c>
      <c r="AB13" s="121" t="str">
        <f t="shared" si="21"/>
        <v>A+J=</v>
      </c>
      <c r="AC13" s="115">
        <f t="shared" si="22"/>
        <v>44454</v>
      </c>
      <c r="AD13" s="4"/>
      <c r="AE13" s="125">
        <f t="shared" ref="AE13:AE50" si="33">AE12+1</f>
        <v>1</v>
      </c>
      <c r="AF13" s="131">
        <f t="shared" ref="AF13:AF44" si="34">VLOOKUP(AE13,$AI$149:$AM$331,4,FALSE)</f>
        <v>44454</v>
      </c>
      <c r="AG13" s="127">
        <f t="shared" ref="AG13:AG25" si="35">(AG12-AJ13)</f>
        <v>996.5</v>
      </c>
      <c r="AH13" s="135">
        <f t="shared" ref="AH13:AH44" si="36">NETWORKDAYS(AF12,AF13,AF$149:AF$503)-1</f>
        <v>4</v>
      </c>
      <c r="AI13" s="136">
        <f>TRUNC(AG12*(ROUND((1+V$11)^(AH13/252),9)-1),8)</f>
        <v>1.339645</v>
      </c>
      <c r="AJ13" s="137">
        <f t="shared" ref="AJ13:AJ25" si="37">TRUNC((AG12*AK13),8)</f>
        <v>3.5</v>
      </c>
      <c r="AK13" s="133">
        <v>3.5000000000000001E-3</v>
      </c>
      <c r="AL13" s="127">
        <f t="shared" ref="AL13:AL19" si="38">(AI13+AJ13)</f>
        <v>4.839645</v>
      </c>
      <c r="AM13" s="125">
        <f t="shared" ref="AM13:AM50" si="39">AM12+1</f>
        <v>1</v>
      </c>
      <c r="AN13" s="134" t="s">
        <v>76</v>
      </c>
      <c r="AO13" s="131">
        <f t="shared" si="23"/>
        <v>44484</v>
      </c>
      <c r="AP13" s="7"/>
      <c r="AQ13" s="131">
        <f t="shared" si="24"/>
        <v>44484</v>
      </c>
      <c r="AR13" s="131">
        <f t="shared" si="25"/>
        <v>44516</v>
      </c>
      <c r="AS13" s="158">
        <f>VLOOKUP(AQ13,[1]Plan1!$IS$186:$IV$304,3)</f>
        <v>5825.37</v>
      </c>
      <c r="AT13" s="157">
        <f t="shared" si="26"/>
        <v>44393</v>
      </c>
      <c r="AU13" s="158">
        <f>VLOOKUP(AR13,[1]Plan1!$IS$186:$IV$304,3)</f>
        <v>5876.05</v>
      </c>
      <c r="AV13" s="157">
        <f t="shared" si="27"/>
        <v>44424</v>
      </c>
      <c r="AW13" s="159">
        <f t="shared" si="28"/>
        <v>8.699876574363552E-3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22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3"/>
      <c r="CY13" s="1"/>
      <c r="CZ13" s="1"/>
      <c r="DA13" s="1"/>
      <c r="DB13" s="1"/>
      <c r="DC13" s="1"/>
      <c r="DD13" s="1"/>
      <c r="DE13" s="1"/>
      <c r="DF13" s="1"/>
      <c r="DG13" s="1"/>
      <c r="DH13" s="4"/>
      <c r="DI13" s="15"/>
      <c r="DJ13" s="15"/>
      <c r="DK13" s="15"/>
      <c r="DL13" s="15"/>
      <c r="DM13" s="23"/>
      <c r="DN13" s="23"/>
    </row>
    <row r="14" spans="1:207" ht="12.75" x14ac:dyDescent="0.2">
      <c r="A14" s="109">
        <f t="shared" si="11"/>
        <v>44427</v>
      </c>
      <c r="B14" s="110">
        <f t="shared" si="1"/>
        <v>1000</v>
      </c>
      <c r="C14" s="110">
        <f t="shared" si="29"/>
        <v>1000</v>
      </c>
      <c r="D14" s="111">
        <f t="shared" si="12"/>
        <v>5739.56</v>
      </c>
      <c r="E14" s="112">
        <f t="shared" si="30"/>
        <v>5769.98</v>
      </c>
      <c r="F14" s="113">
        <f t="shared" si="13"/>
        <v>44362</v>
      </c>
      <c r="G14" s="114">
        <f t="shared" si="2"/>
        <v>5.3000578441551038E-3</v>
      </c>
      <c r="H14" s="115">
        <f t="shared" si="31"/>
        <v>44454</v>
      </c>
      <c r="I14" s="115">
        <f t="shared" si="14"/>
        <v>44454</v>
      </c>
      <c r="J14" s="116">
        <f t="shared" si="15"/>
        <v>21</v>
      </c>
      <c r="K14" s="101">
        <f t="shared" si="3"/>
        <v>0</v>
      </c>
      <c r="L14" s="8">
        <f t="shared" si="16"/>
        <v>1</v>
      </c>
      <c r="M14" s="117">
        <f t="shared" si="17"/>
        <v>1</v>
      </c>
      <c r="N14" s="117">
        <v>1</v>
      </c>
      <c r="O14" s="110">
        <f t="shared" si="4"/>
        <v>1</v>
      </c>
      <c r="P14" s="110">
        <f t="shared" si="5"/>
        <v>1000</v>
      </c>
      <c r="Q14" s="11">
        <f t="shared" si="32"/>
        <v>0</v>
      </c>
      <c r="R14" s="7">
        <f t="shared" si="18"/>
        <v>0</v>
      </c>
      <c r="S14" s="110">
        <f t="shared" si="6"/>
        <v>0</v>
      </c>
      <c r="T14" s="92">
        <v>0</v>
      </c>
      <c r="U14" s="180">
        <f t="shared" si="7"/>
        <v>0</v>
      </c>
      <c r="V14" s="120">
        <f t="shared" si="19"/>
        <v>8.7999999999999995E-2</v>
      </c>
      <c r="W14" s="118">
        <f t="shared" si="20"/>
        <v>0</v>
      </c>
      <c r="X14" s="118">
        <v>252</v>
      </c>
      <c r="Y14" s="117">
        <f t="shared" si="8"/>
        <v>1</v>
      </c>
      <c r="Z14" s="110">
        <f t="shared" si="9"/>
        <v>0</v>
      </c>
      <c r="AA14" s="110">
        <f t="shared" si="10"/>
        <v>0</v>
      </c>
      <c r="AB14" s="121" t="str">
        <f t="shared" si="21"/>
        <v>A+J=</v>
      </c>
      <c r="AC14" s="115">
        <f t="shared" si="22"/>
        <v>44454</v>
      </c>
      <c r="AD14" s="4"/>
      <c r="AE14" s="125">
        <f t="shared" si="33"/>
        <v>2</v>
      </c>
      <c r="AF14" s="131">
        <f t="shared" si="34"/>
        <v>44484</v>
      </c>
      <c r="AG14" s="127">
        <f t="shared" si="35"/>
        <v>993.01224999999999</v>
      </c>
      <c r="AH14" s="129">
        <f t="shared" si="36"/>
        <v>21</v>
      </c>
      <c r="AI14" s="138">
        <f t="shared" ref="AI14:AI19" si="40">TRUNC(AG13*(ROUND((1+V$11)^(AH14/252),9)-1),8)</f>
        <v>7.0284998400000003</v>
      </c>
      <c r="AJ14" s="137">
        <f t="shared" si="37"/>
        <v>3.4877500000000001</v>
      </c>
      <c r="AK14" s="133">
        <v>3.5000000000000001E-3</v>
      </c>
      <c r="AL14" s="127">
        <f t="shared" si="38"/>
        <v>10.51624984</v>
      </c>
      <c r="AM14" s="125">
        <f t="shared" si="39"/>
        <v>2</v>
      </c>
      <c r="AN14" s="134" t="s">
        <v>76</v>
      </c>
      <c r="AO14" s="131">
        <f t="shared" si="23"/>
        <v>44516</v>
      </c>
      <c r="AP14" s="7"/>
      <c r="AQ14" s="131">
        <f t="shared" si="24"/>
        <v>44516</v>
      </c>
      <c r="AR14" s="131">
        <f t="shared" si="25"/>
        <v>44545</v>
      </c>
      <c r="AS14" s="158">
        <f>VLOOKUP(AQ14,[1]Plan1!$IS$186:$IV$304,3)</f>
        <v>5876.05</v>
      </c>
      <c r="AT14" s="157">
        <f t="shared" si="26"/>
        <v>44423</v>
      </c>
      <c r="AU14" s="158">
        <f>VLOOKUP(AR14,[1]Plan1!$IS$186:$IV$304,3)</f>
        <v>5944.21</v>
      </c>
      <c r="AV14" s="157">
        <f t="shared" si="27"/>
        <v>44454</v>
      </c>
      <c r="AW14" s="159">
        <f t="shared" si="28"/>
        <v>1.159962900247602E-2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22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3"/>
      <c r="CY14" s="1"/>
      <c r="CZ14" s="1"/>
      <c r="DA14" s="1"/>
      <c r="DB14" s="1"/>
      <c r="DC14" s="1"/>
      <c r="DD14" s="1"/>
      <c r="DE14" s="1"/>
      <c r="DF14" s="1"/>
      <c r="DG14" s="1"/>
      <c r="DH14" s="4"/>
      <c r="DI14" s="15"/>
      <c r="DJ14" s="15"/>
      <c r="DK14" s="15"/>
      <c r="DL14" s="15"/>
      <c r="DM14" s="23"/>
      <c r="DN14" s="23"/>
    </row>
    <row r="15" spans="1:207" ht="12.75" x14ac:dyDescent="0.2">
      <c r="A15" s="109">
        <f t="shared" si="11"/>
        <v>44428</v>
      </c>
      <c r="B15" s="110">
        <f t="shared" ref="B15" si="41">(P15+Z15)</f>
        <v>1000</v>
      </c>
      <c r="C15" s="110">
        <f t="shared" ref="C15" si="42">TRUNC(IF(Q14&gt;0,VLOOKUP(A14,$AF$13:$AG$141,2),C14),8)</f>
        <v>1000</v>
      </c>
      <c r="D15" s="111">
        <f t="shared" ref="D15" si="43">IF(E15=E14,D14,E14)</f>
        <v>5739.56</v>
      </c>
      <c r="E15" s="112">
        <f t="shared" si="30"/>
        <v>5769.98</v>
      </c>
      <c r="F15" s="113">
        <f t="shared" ref="F15" si="44">IF(D15=D14,F14,A15)</f>
        <v>44362</v>
      </c>
      <c r="G15" s="114">
        <f t="shared" ref="G15" si="45">(E15/D15)-1</f>
        <v>5.3000578441551038E-3</v>
      </c>
      <c r="H15" s="115">
        <f t="shared" si="31"/>
        <v>44454</v>
      </c>
      <c r="I15" s="115">
        <f t="shared" ref="I15" si="46">IF(A15&gt;I14,H15,I14)</f>
        <v>44454</v>
      </c>
      <c r="J15" s="116">
        <f t="shared" ref="J15" si="47">IF(I15=I14,J14,NETWORKDAYS(I14,I15,$AF$149:$AF$503)-1)</f>
        <v>21</v>
      </c>
      <c r="K15" s="101">
        <f t="shared" si="3"/>
        <v>0</v>
      </c>
      <c r="L15" s="8">
        <f t="shared" si="16"/>
        <v>1</v>
      </c>
      <c r="M15" s="117">
        <f t="shared" ref="M15" si="48">IF(I15&gt;I14,L14,M14)</f>
        <v>1</v>
      </c>
      <c r="N15" s="117">
        <v>1</v>
      </c>
      <c r="O15" s="110">
        <f t="shared" ref="O15" si="49">TRUNC(TRUNC((L15*N15),15),8)</f>
        <v>1</v>
      </c>
      <c r="P15" s="110">
        <f t="shared" ref="P15" si="50">TRUNC(C15*O15,8)</f>
        <v>1000</v>
      </c>
      <c r="Q15" s="11">
        <f t="shared" ref="Q15" si="51">IF(VLOOKUP(A15,AF$11:AM$141,8)=VLOOKUP(A14,AF$11:AM$141,8),0,VLOOKUP(A15,AF$11:AM$141,8))</f>
        <v>0</v>
      </c>
      <c r="R15" s="7">
        <f t="shared" ref="R15" si="52">IF(Q15&gt;0,VLOOKUP($A15,$AF$11:$AK$141,6),0)</f>
        <v>0</v>
      </c>
      <c r="S15" s="110">
        <f t="shared" ref="S15" si="53">IF(R15&gt;0,TRUNC(R15*P15,8),0)</f>
        <v>0</v>
      </c>
      <c r="T15" s="92">
        <v>0</v>
      </c>
      <c r="U15" s="180">
        <f t="shared" si="7"/>
        <v>0</v>
      </c>
      <c r="V15" s="120">
        <f t="shared" si="19"/>
        <v>8.7999999999999995E-2</v>
      </c>
      <c r="W15" s="118">
        <f t="shared" ref="W15" si="54">IF(A14&lt;K$2,0,IF(Q14&gt;0,1,IF(K15=K14,W14,W14+1)))</f>
        <v>0</v>
      </c>
      <c r="X15" s="118">
        <v>252</v>
      </c>
      <c r="Y15" s="117">
        <f t="shared" ref="Y15" si="55">ROUND((1+V15)^TRUNC((W15/X15),9),9)</f>
        <v>1</v>
      </c>
      <c r="Z15" s="110">
        <f t="shared" ref="Z15" si="56">TRUNC((P15*(Y15-1)),8)</f>
        <v>0</v>
      </c>
      <c r="AA15" s="110">
        <f t="shared" ref="AA15" si="57">IF(Q15&gt;0,S15+Z15,0)</f>
        <v>0</v>
      </c>
      <c r="AB15" s="121" t="str">
        <f t="shared" si="21"/>
        <v>A+J=</v>
      </c>
      <c r="AC15" s="115">
        <f t="shared" si="22"/>
        <v>44454</v>
      </c>
      <c r="AD15" s="4"/>
      <c r="AE15" s="125">
        <f t="shared" si="33"/>
        <v>3</v>
      </c>
      <c r="AF15" s="131">
        <f t="shared" si="34"/>
        <v>44516</v>
      </c>
      <c r="AG15" s="127">
        <f t="shared" si="35"/>
        <v>989.53670712999997</v>
      </c>
      <c r="AH15" s="129">
        <f t="shared" si="36"/>
        <v>20</v>
      </c>
      <c r="AI15" s="138">
        <f t="shared" si="40"/>
        <v>6.6692638999999998</v>
      </c>
      <c r="AJ15" s="137">
        <f t="shared" si="37"/>
        <v>3.47554287</v>
      </c>
      <c r="AK15" s="133">
        <v>3.5000000000000001E-3</v>
      </c>
      <c r="AL15" s="127">
        <f t="shared" si="38"/>
        <v>10.144806769999999</v>
      </c>
      <c r="AM15" s="125">
        <f t="shared" si="39"/>
        <v>3</v>
      </c>
      <c r="AN15" s="134" t="s">
        <v>76</v>
      </c>
      <c r="AO15" s="131">
        <f t="shared" si="23"/>
        <v>44545</v>
      </c>
      <c r="AP15" s="7"/>
      <c r="AQ15" s="131">
        <f t="shared" si="24"/>
        <v>44545</v>
      </c>
      <c r="AR15" s="131">
        <f t="shared" si="25"/>
        <v>44578</v>
      </c>
      <c r="AS15" s="158">
        <f>VLOOKUP(AQ15,[1]Plan1!$IS$186:$IV$304,3)</f>
        <v>5944.21</v>
      </c>
      <c r="AT15" s="157">
        <f t="shared" si="26"/>
        <v>44456</v>
      </c>
      <c r="AU15" s="158">
        <f>VLOOKUP(AR15,[1]Plan1!$IS$186:$IV$304,3)</f>
        <v>6018.51</v>
      </c>
      <c r="AV15" s="157">
        <f t="shared" si="27"/>
        <v>44486</v>
      </c>
      <c r="AW15" s="159">
        <f t="shared" si="28"/>
        <v>1.2499558393798349E-2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22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3"/>
      <c r="CY15" s="1"/>
      <c r="CZ15" s="1"/>
      <c r="DA15" s="1"/>
      <c r="DB15" s="1"/>
      <c r="DC15" s="1"/>
      <c r="DD15" s="1"/>
      <c r="DE15" s="1"/>
      <c r="DF15" s="1"/>
      <c r="DG15" s="1"/>
      <c r="DH15" s="4"/>
      <c r="DI15" s="15"/>
      <c r="DJ15" s="15"/>
      <c r="DK15" s="15"/>
      <c r="DL15" s="15"/>
      <c r="DM15" s="23"/>
      <c r="DN15" s="23"/>
    </row>
    <row r="16" spans="1:207" ht="12.75" x14ac:dyDescent="0.2">
      <c r="A16" s="109">
        <f t="shared" si="11"/>
        <v>44429</v>
      </c>
      <c r="B16" s="110">
        <f t="shared" si="1"/>
        <v>1000</v>
      </c>
      <c r="C16" s="110">
        <f t="shared" si="29"/>
        <v>1000</v>
      </c>
      <c r="D16" s="111">
        <f t="shared" si="12"/>
        <v>5739.56</v>
      </c>
      <c r="E16" s="112">
        <f t="shared" si="30"/>
        <v>5769.98</v>
      </c>
      <c r="F16" s="161">
        <f t="shared" ref="F16:F18" si="58">IF($K16=1,VLOOKUP($A15,$AQ$11:$AV$47,6),F15)</f>
        <v>44362</v>
      </c>
      <c r="G16" s="114">
        <f t="shared" si="2"/>
        <v>5.3000578441551038E-3</v>
      </c>
      <c r="H16" s="115">
        <f t="shared" si="31"/>
        <v>44454</v>
      </c>
      <c r="I16" s="115">
        <f t="shared" si="14"/>
        <v>44454</v>
      </c>
      <c r="J16" s="116">
        <f t="shared" si="15"/>
        <v>21</v>
      </c>
      <c r="K16" s="101">
        <f t="shared" si="3"/>
        <v>0</v>
      </c>
      <c r="L16" s="8">
        <f t="shared" si="16"/>
        <v>1</v>
      </c>
      <c r="M16" s="117">
        <f t="shared" si="17"/>
        <v>1</v>
      </c>
      <c r="N16" s="117">
        <v>1</v>
      </c>
      <c r="O16" s="110">
        <f t="shared" si="4"/>
        <v>1</v>
      </c>
      <c r="P16" s="110">
        <f t="shared" si="5"/>
        <v>1000</v>
      </c>
      <c r="Q16" s="11">
        <f t="shared" si="32"/>
        <v>0</v>
      </c>
      <c r="R16" s="7">
        <f t="shared" si="18"/>
        <v>0</v>
      </c>
      <c r="S16" s="110">
        <f t="shared" si="6"/>
        <v>0</v>
      </c>
      <c r="T16" s="92">
        <v>0</v>
      </c>
      <c r="U16" s="180">
        <f t="shared" si="7"/>
        <v>0</v>
      </c>
      <c r="V16" s="120">
        <f t="shared" si="19"/>
        <v>8.7999999999999995E-2</v>
      </c>
      <c r="W16" s="118">
        <f t="shared" si="20"/>
        <v>0</v>
      </c>
      <c r="X16" s="118">
        <v>252</v>
      </c>
      <c r="Y16" s="117">
        <f t="shared" si="8"/>
        <v>1</v>
      </c>
      <c r="Z16" s="110">
        <f t="shared" si="9"/>
        <v>0</v>
      </c>
      <c r="AA16" s="110">
        <f t="shared" si="10"/>
        <v>0</v>
      </c>
      <c r="AB16" s="121" t="str">
        <f t="shared" si="21"/>
        <v>A+J=</v>
      </c>
      <c r="AC16" s="115">
        <f t="shared" si="22"/>
        <v>44454</v>
      </c>
      <c r="AD16" s="4"/>
      <c r="AE16" s="125">
        <f t="shared" si="33"/>
        <v>4</v>
      </c>
      <c r="AF16" s="131">
        <f t="shared" si="34"/>
        <v>44545</v>
      </c>
      <c r="AG16" s="127">
        <f t="shared" si="35"/>
        <v>986.07332866000002</v>
      </c>
      <c r="AH16" s="129">
        <f t="shared" si="36"/>
        <v>21</v>
      </c>
      <c r="AI16" s="138">
        <f t="shared" si="40"/>
        <v>6.9793864399999999</v>
      </c>
      <c r="AJ16" s="137">
        <f t="shared" si="37"/>
        <v>3.4633784699999999</v>
      </c>
      <c r="AK16" s="133">
        <v>3.5000000000000001E-3</v>
      </c>
      <c r="AL16" s="127">
        <f t="shared" si="38"/>
        <v>10.442764909999999</v>
      </c>
      <c r="AM16" s="125">
        <f t="shared" si="39"/>
        <v>4</v>
      </c>
      <c r="AN16" s="134" t="s">
        <v>76</v>
      </c>
      <c r="AO16" s="131">
        <f t="shared" si="23"/>
        <v>44578</v>
      </c>
      <c r="AP16" s="7"/>
      <c r="AQ16" s="131">
        <f t="shared" si="24"/>
        <v>44578</v>
      </c>
      <c r="AR16" s="131">
        <f t="shared" si="25"/>
        <v>44607</v>
      </c>
      <c r="AS16" s="158">
        <f>VLOOKUP(AQ16,[1]Plan1!$IS$186:$IV$304,3)</f>
        <v>6018.51</v>
      </c>
      <c r="AT16" s="157">
        <f t="shared" si="26"/>
        <v>44484</v>
      </c>
      <c r="AU16" s="158">
        <f>VLOOKUP(AR16,[1]Plan1!$IS$186:$IV$304,3)</f>
        <v>6075.69</v>
      </c>
      <c r="AV16" s="157">
        <f t="shared" si="27"/>
        <v>44515</v>
      </c>
      <c r="AW16" s="159">
        <f t="shared" si="28"/>
        <v>9.5006903702077317E-3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22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3"/>
      <c r="CY16" s="1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15"/>
      <c r="DM16" s="23"/>
      <c r="DN16" s="23"/>
    </row>
    <row r="17" spans="1:118" ht="12.75" x14ac:dyDescent="0.2">
      <c r="A17" s="109">
        <f t="shared" si="11"/>
        <v>44430</v>
      </c>
      <c r="B17" s="110">
        <f t="shared" ref="B17" si="59">(P17+Z17)</f>
        <v>1000</v>
      </c>
      <c r="C17" s="110">
        <f t="shared" ref="C17" si="60">TRUNC(IF(Q16&gt;0,VLOOKUP(A16,$AF$13:$AG$141,2),C16),8)</f>
        <v>1000</v>
      </c>
      <c r="D17" s="111">
        <f t="shared" ref="D17" si="61">IF(E17=E16,D16,E16)</f>
        <v>5739.56</v>
      </c>
      <c r="E17" s="112">
        <f t="shared" si="30"/>
        <v>5769.98</v>
      </c>
      <c r="F17" s="161">
        <f t="shared" si="58"/>
        <v>44362</v>
      </c>
      <c r="G17" s="114">
        <f t="shared" ref="G17" si="62">(E17/D17)-1</f>
        <v>5.3000578441551038E-3</v>
      </c>
      <c r="H17" s="115">
        <f t="shared" si="31"/>
        <v>44454</v>
      </c>
      <c r="I17" s="115">
        <f t="shared" ref="I17" si="63">IF(A17&gt;I16,H17,I16)</f>
        <v>44454</v>
      </c>
      <c r="J17" s="116">
        <f t="shared" ref="J17" si="64">IF(I17=I16,J16,NETWORKDAYS(I16,I17,$AF$149:$AF$503)-1)</f>
        <v>21</v>
      </c>
      <c r="K17" s="101">
        <f t="shared" si="3"/>
        <v>0</v>
      </c>
      <c r="L17" s="8">
        <f t="shared" si="16"/>
        <v>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</v>
      </c>
      <c r="P17" s="110">
        <f t="shared" ref="P17" si="67">TRUNC(C17*O17,8)</f>
        <v>1000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v>0</v>
      </c>
      <c r="U17" s="180">
        <f t="shared" ref="U17:U43" si="71">IF(Q17&gt;0,(S17+T17)/P17,0)</f>
        <v>0</v>
      </c>
      <c r="V17" s="120">
        <f t="shared" si="19"/>
        <v>8.7999999999999995E-2</v>
      </c>
      <c r="W17" s="118">
        <f t="shared" ref="W17" si="72">IF(A16&lt;K$2,0,IF(Q16&gt;0,1,IF(K17=K16,W16,W16+1)))</f>
        <v>0</v>
      </c>
      <c r="X17" s="118">
        <v>252</v>
      </c>
      <c r="Y17" s="117">
        <f t="shared" ref="Y17" si="73">ROUND((1+V17)^TRUNC((W17/X17),9),9)</f>
        <v>1</v>
      </c>
      <c r="Z17" s="110">
        <f t="shared" ref="Z17" si="74">TRUNC((P17*(Y17-1)),8)</f>
        <v>0</v>
      </c>
      <c r="AA17" s="110">
        <f t="shared" ref="AA17" si="75">IF(Q17&gt;0,S17+Z17,0)</f>
        <v>0</v>
      </c>
      <c r="AB17" s="121" t="str">
        <f t="shared" si="21"/>
        <v>A+J=</v>
      </c>
      <c r="AC17" s="115">
        <f t="shared" si="22"/>
        <v>44454</v>
      </c>
      <c r="AD17" s="4"/>
      <c r="AE17" s="125">
        <f t="shared" si="33"/>
        <v>5</v>
      </c>
      <c r="AF17" s="131">
        <f t="shared" si="34"/>
        <v>44578</v>
      </c>
      <c r="AG17" s="127">
        <f t="shared" si="35"/>
        <v>982.62207201000001</v>
      </c>
      <c r="AH17" s="129">
        <f t="shared" si="36"/>
        <v>23</v>
      </c>
      <c r="AI17" s="138">
        <f t="shared" si="40"/>
        <v>7.6198885399999998</v>
      </c>
      <c r="AJ17" s="137">
        <f t="shared" si="37"/>
        <v>3.4512566499999999</v>
      </c>
      <c r="AK17" s="133">
        <v>3.5000000000000001E-3</v>
      </c>
      <c r="AL17" s="127">
        <f t="shared" si="38"/>
        <v>11.071145189999999</v>
      </c>
      <c r="AM17" s="125">
        <f t="shared" si="39"/>
        <v>5</v>
      </c>
      <c r="AN17" s="134" t="s">
        <v>76</v>
      </c>
      <c r="AO17" s="131">
        <f t="shared" si="23"/>
        <v>44607</v>
      </c>
      <c r="AP17" s="7"/>
      <c r="AQ17" s="131">
        <f t="shared" si="24"/>
        <v>44607</v>
      </c>
      <c r="AR17" s="131">
        <f t="shared" si="25"/>
        <v>44635</v>
      </c>
      <c r="AS17" s="158">
        <f>VLOOKUP(AQ17,[1]Plan1!$IS$186:$IV$304,3)</f>
        <v>6075.69</v>
      </c>
      <c r="AT17" s="157">
        <f t="shared" si="26"/>
        <v>44515</v>
      </c>
      <c r="AU17" s="158">
        <f>VLOOKUP(AR17,[1]Plan1!$IS$186:$IV$304,3)</f>
        <v>6120.04</v>
      </c>
      <c r="AV17" s="157">
        <f t="shared" si="27"/>
        <v>44545</v>
      </c>
      <c r="AW17" s="159">
        <f t="shared" si="28"/>
        <v>7.2995824342585447E-3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2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23"/>
      <c r="DN17" s="23"/>
    </row>
    <row r="18" spans="1:118" ht="12.75" x14ac:dyDescent="0.2">
      <c r="A18" s="109">
        <f t="shared" si="11"/>
        <v>44431</v>
      </c>
      <c r="B18" s="110">
        <f t="shared" si="1"/>
        <v>1000</v>
      </c>
      <c r="C18" s="110">
        <f t="shared" si="29"/>
        <v>1000</v>
      </c>
      <c r="D18" s="111">
        <f t="shared" si="12"/>
        <v>5739.56</v>
      </c>
      <c r="E18" s="112">
        <f t="shared" si="30"/>
        <v>5769.98</v>
      </c>
      <c r="F18" s="161">
        <f t="shared" si="58"/>
        <v>44362</v>
      </c>
      <c r="G18" s="114">
        <f t="shared" si="2"/>
        <v>5.3000578441551038E-3</v>
      </c>
      <c r="H18" s="115">
        <f t="shared" si="31"/>
        <v>44454</v>
      </c>
      <c r="I18" s="115">
        <f t="shared" si="14"/>
        <v>44454</v>
      </c>
      <c r="J18" s="116">
        <f t="shared" si="15"/>
        <v>21</v>
      </c>
      <c r="K18" s="101">
        <f t="shared" si="3"/>
        <v>0</v>
      </c>
      <c r="L18" s="8">
        <f t="shared" si="16"/>
        <v>1</v>
      </c>
      <c r="M18" s="117">
        <f t="shared" si="17"/>
        <v>1</v>
      </c>
      <c r="N18" s="117">
        <v>1</v>
      </c>
      <c r="O18" s="110">
        <f t="shared" si="4"/>
        <v>1</v>
      </c>
      <c r="P18" s="110">
        <f t="shared" si="5"/>
        <v>1000</v>
      </c>
      <c r="Q18" s="11">
        <f t="shared" si="32"/>
        <v>0</v>
      </c>
      <c r="R18" s="7">
        <f t="shared" si="18"/>
        <v>0</v>
      </c>
      <c r="S18" s="110">
        <f t="shared" si="6"/>
        <v>0</v>
      </c>
      <c r="T18" s="92">
        <v>0</v>
      </c>
      <c r="U18" s="180">
        <f t="shared" si="71"/>
        <v>0</v>
      </c>
      <c r="V18" s="120">
        <f t="shared" si="19"/>
        <v>8.7999999999999995E-2</v>
      </c>
      <c r="W18" s="118">
        <f t="shared" si="20"/>
        <v>0</v>
      </c>
      <c r="X18" s="118">
        <v>252</v>
      </c>
      <c r="Y18" s="117">
        <f t="shared" si="8"/>
        <v>1</v>
      </c>
      <c r="Z18" s="110">
        <f t="shared" si="9"/>
        <v>0</v>
      </c>
      <c r="AA18" s="110">
        <f t="shared" si="10"/>
        <v>0</v>
      </c>
      <c r="AB18" s="121" t="str">
        <f t="shared" si="21"/>
        <v>A+J=</v>
      </c>
      <c r="AC18" s="115">
        <f t="shared" si="22"/>
        <v>44454</v>
      </c>
      <c r="AD18" s="4"/>
      <c r="AE18" s="125">
        <f t="shared" si="33"/>
        <v>6</v>
      </c>
      <c r="AF18" s="131">
        <f t="shared" si="34"/>
        <v>44607</v>
      </c>
      <c r="AG18" s="127">
        <f t="shared" si="35"/>
        <v>979.18289475999995</v>
      </c>
      <c r="AH18" s="129">
        <f t="shared" si="36"/>
        <v>21</v>
      </c>
      <c r="AI18" s="138">
        <f t="shared" si="40"/>
        <v>6.93061624</v>
      </c>
      <c r="AJ18" s="137">
        <f t="shared" si="37"/>
        <v>3.4391772500000002</v>
      </c>
      <c r="AK18" s="133">
        <v>3.5000000000000001E-3</v>
      </c>
      <c r="AL18" s="127">
        <f t="shared" si="38"/>
        <v>10.369793489999999</v>
      </c>
      <c r="AM18" s="125">
        <f t="shared" si="39"/>
        <v>6</v>
      </c>
      <c r="AN18" s="134" t="s">
        <v>76</v>
      </c>
      <c r="AO18" s="131">
        <f t="shared" si="23"/>
        <v>44635</v>
      </c>
      <c r="AP18" s="7"/>
      <c r="AQ18" s="131">
        <f t="shared" si="24"/>
        <v>44635</v>
      </c>
      <c r="AR18" s="131">
        <f t="shared" si="25"/>
        <v>44669</v>
      </c>
      <c r="AS18" s="158">
        <f>VLOOKUP(AQ18,[1]Plan1!$IS$186:$IV$304,3)</f>
        <v>6120.04</v>
      </c>
      <c r="AT18" s="157">
        <f t="shared" si="26"/>
        <v>44548</v>
      </c>
      <c r="AU18" s="158">
        <f>VLOOKUP(AR18,[1]Plan1!$IS$186:$IV$304,3)</f>
        <v>6153.09</v>
      </c>
      <c r="AV18" s="157">
        <f t="shared" si="27"/>
        <v>44579</v>
      </c>
      <c r="AW18" s="159">
        <f t="shared" si="28"/>
        <v>5.4002915013626751E-3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2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3"/>
      <c r="DN18" s="23"/>
    </row>
    <row r="19" spans="1:118" ht="12.75" x14ac:dyDescent="0.2">
      <c r="A19" s="109">
        <f t="shared" si="11"/>
        <v>44432</v>
      </c>
      <c r="B19" s="110">
        <f t="shared" si="1"/>
        <v>1000</v>
      </c>
      <c r="C19" s="110">
        <f t="shared" si="29"/>
        <v>1000</v>
      </c>
      <c r="D19" s="111">
        <f t="shared" si="12"/>
        <v>5739.56</v>
      </c>
      <c r="E19" s="112">
        <f t="shared" si="30"/>
        <v>5769.98</v>
      </c>
      <c r="F19" s="161">
        <f t="shared" ref="F19:F50" si="76">IF($K19=1,VLOOKUP($A18,$AQ$11:$AV$47,6),F18)</f>
        <v>44362</v>
      </c>
      <c r="G19" s="114">
        <f t="shared" si="2"/>
        <v>5.3000578441551038E-3</v>
      </c>
      <c r="H19" s="115">
        <f t="shared" si="31"/>
        <v>44454</v>
      </c>
      <c r="I19" s="115">
        <f t="shared" si="14"/>
        <v>44454</v>
      </c>
      <c r="J19" s="116">
        <f t="shared" si="15"/>
        <v>21</v>
      </c>
      <c r="K19" s="101">
        <f t="shared" si="3"/>
        <v>0</v>
      </c>
      <c r="L19" s="8">
        <f t="shared" si="16"/>
        <v>1</v>
      </c>
      <c r="M19" s="117">
        <f t="shared" si="17"/>
        <v>1</v>
      </c>
      <c r="N19" s="117">
        <v>1</v>
      </c>
      <c r="O19" s="110">
        <f t="shared" si="4"/>
        <v>1</v>
      </c>
      <c r="P19" s="110">
        <f t="shared" si="5"/>
        <v>1000</v>
      </c>
      <c r="Q19" s="11">
        <f t="shared" si="32"/>
        <v>0</v>
      </c>
      <c r="R19" s="7">
        <f t="shared" si="18"/>
        <v>0</v>
      </c>
      <c r="S19" s="110">
        <f t="shared" si="6"/>
        <v>0</v>
      </c>
      <c r="T19" s="92">
        <v>0</v>
      </c>
      <c r="U19" s="180">
        <f t="shared" si="71"/>
        <v>0</v>
      </c>
      <c r="V19" s="120">
        <f t="shared" si="19"/>
        <v>8.7999999999999995E-2</v>
      </c>
      <c r="W19" s="118">
        <f t="shared" si="20"/>
        <v>0</v>
      </c>
      <c r="X19" s="118">
        <v>252</v>
      </c>
      <c r="Y19" s="117">
        <f t="shared" si="8"/>
        <v>1</v>
      </c>
      <c r="Z19" s="110">
        <f t="shared" si="9"/>
        <v>0</v>
      </c>
      <c r="AA19" s="110">
        <f t="shared" si="10"/>
        <v>0</v>
      </c>
      <c r="AB19" s="121" t="str">
        <f t="shared" si="21"/>
        <v>A+J=</v>
      </c>
      <c r="AC19" s="115">
        <f t="shared" si="22"/>
        <v>44454</v>
      </c>
      <c r="AD19" s="4"/>
      <c r="AE19" s="125">
        <f t="shared" si="33"/>
        <v>7</v>
      </c>
      <c r="AF19" s="131">
        <f t="shared" si="34"/>
        <v>44635</v>
      </c>
      <c r="AG19" s="127">
        <f t="shared" si="35"/>
        <v>975.75575462999996</v>
      </c>
      <c r="AH19" s="129">
        <f t="shared" si="36"/>
        <v>18</v>
      </c>
      <c r="AI19" s="138">
        <f t="shared" si="40"/>
        <v>5.9167625700000004</v>
      </c>
      <c r="AJ19" s="137">
        <f t="shared" si="37"/>
        <v>3.4271401300000002</v>
      </c>
      <c r="AK19" s="133">
        <v>3.5000000000000001E-3</v>
      </c>
      <c r="AL19" s="127">
        <f t="shared" si="38"/>
        <v>9.343902700000001</v>
      </c>
      <c r="AM19" s="125">
        <f t="shared" si="39"/>
        <v>7</v>
      </c>
      <c r="AN19" s="134" t="s">
        <v>76</v>
      </c>
      <c r="AO19" s="131">
        <f t="shared" si="23"/>
        <v>44669</v>
      </c>
      <c r="AP19" s="7"/>
      <c r="AQ19" s="131">
        <f t="shared" si="24"/>
        <v>44669</v>
      </c>
      <c r="AR19" s="131">
        <f t="shared" si="25"/>
        <v>44697</v>
      </c>
      <c r="AS19" s="158">
        <f>VLOOKUP(AQ19,[1]Plan1!$IS$186:$IV$304,3)</f>
        <v>6153.09</v>
      </c>
      <c r="AT19" s="157">
        <f t="shared" si="26"/>
        <v>44577</v>
      </c>
      <c r="AU19" s="158">
        <f>VLOOKUP(AR19,[1]Plan1!$IS$186:$IV$304,3)</f>
        <v>6215.24</v>
      </c>
      <c r="AV19" s="157">
        <f t="shared" si="27"/>
        <v>44608</v>
      </c>
      <c r="AW19" s="159">
        <f t="shared" si="28"/>
        <v>1.0100616113204897E-2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2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3"/>
      <c r="DN19" s="23"/>
    </row>
    <row r="20" spans="1:118" ht="12.75" x14ac:dyDescent="0.2">
      <c r="A20" s="109">
        <f t="shared" si="11"/>
        <v>44433</v>
      </c>
      <c r="B20" s="110">
        <f t="shared" si="1"/>
        <v>1000</v>
      </c>
      <c r="C20" s="110">
        <f t="shared" si="29"/>
        <v>1000</v>
      </c>
      <c r="D20" s="111">
        <f t="shared" si="12"/>
        <v>5739.56</v>
      </c>
      <c r="E20" s="112">
        <f t="shared" si="30"/>
        <v>5769.98</v>
      </c>
      <c r="F20" s="161">
        <f t="shared" si="76"/>
        <v>44362</v>
      </c>
      <c r="G20" s="114">
        <f t="shared" si="2"/>
        <v>5.3000578441551038E-3</v>
      </c>
      <c r="H20" s="115">
        <f t="shared" si="31"/>
        <v>44454</v>
      </c>
      <c r="I20" s="115">
        <f t="shared" si="14"/>
        <v>44454</v>
      </c>
      <c r="J20" s="116">
        <f t="shared" si="15"/>
        <v>21</v>
      </c>
      <c r="K20" s="101">
        <f t="shared" si="3"/>
        <v>0</v>
      </c>
      <c r="L20" s="8">
        <f t="shared" si="16"/>
        <v>1</v>
      </c>
      <c r="M20" s="117">
        <f t="shared" si="17"/>
        <v>1</v>
      </c>
      <c r="N20" s="117">
        <v>1</v>
      </c>
      <c r="O20" s="110">
        <f t="shared" si="4"/>
        <v>1</v>
      </c>
      <c r="P20" s="110">
        <f t="shared" si="5"/>
        <v>1000</v>
      </c>
      <c r="Q20" s="11">
        <f t="shared" si="32"/>
        <v>0</v>
      </c>
      <c r="R20" s="7">
        <f t="shared" si="18"/>
        <v>0</v>
      </c>
      <c r="S20" s="110">
        <f t="shared" si="6"/>
        <v>0</v>
      </c>
      <c r="T20" s="92">
        <v>0</v>
      </c>
      <c r="U20" s="180">
        <f t="shared" si="71"/>
        <v>0</v>
      </c>
      <c r="V20" s="120">
        <f t="shared" si="19"/>
        <v>8.7999999999999995E-2</v>
      </c>
      <c r="W20" s="118">
        <f t="shared" si="20"/>
        <v>0</v>
      </c>
      <c r="X20" s="118">
        <v>252</v>
      </c>
      <c r="Y20" s="117">
        <f t="shared" si="8"/>
        <v>1</v>
      </c>
      <c r="Z20" s="110">
        <f t="shared" si="9"/>
        <v>0</v>
      </c>
      <c r="AA20" s="110">
        <f t="shared" si="10"/>
        <v>0</v>
      </c>
      <c r="AB20" s="121" t="str">
        <f t="shared" si="21"/>
        <v>A+J=</v>
      </c>
      <c r="AC20" s="115">
        <f t="shared" si="22"/>
        <v>44454</v>
      </c>
      <c r="AD20" s="4"/>
      <c r="AE20" s="125">
        <f t="shared" si="33"/>
        <v>8</v>
      </c>
      <c r="AF20" s="131">
        <f t="shared" si="34"/>
        <v>44669</v>
      </c>
      <c r="AG20" s="127">
        <f t="shared" si="35"/>
        <v>972.34060948999991</v>
      </c>
      <c r="AH20" s="129">
        <f t="shared" si="36"/>
        <v>23</v>
      </c>
      <c r="AI20" s="138">
        <f t="shared" ref="AI20" si="77">TRUNC(AG19*(ROUND((1+V$11)^(AH20/252),9)-1),8)</f>
        <v>7.5401594200000002</v>
      </c>
      <c r="AJ20" s="137">
        <f t="shared" si="37"/>
        <v>3.4151451399999999</v>
      </c>
      <c r="AK20" s="133">
        <v>3.5000000000000001E-3</v>
      </c>
      <c r="AL20" s="127">
        <f t="shared" ref="AL20" si="78">(AI20+AJ20)</f>
        <v>10.95530456</v>
      </c>
      <c r="AM20" s="125">
        <f t="shared" si="39"/>
        <v>8</v>
      </c>
      <c r="AN20" s="134" t="s">
        <v>76</v>
      </c>
      <c r="AO20" s="131">
        <f t="shared" si="23"/>
        <v>44697</v>
      </c>
      <c r="AP20" s="7"/>
      <c r="AQ20" s="131">
        <f t="shared" si="24"/>
        <v>44697</v>
      </c>
      <c r="AR20" s="131">
        <f t="shared" si="25"/>
        <v>44727</v>
      </c>
      <c r="AS20" s="158">
        <f>VLOOKUP(AQ20,[1]Plan1!$IS$186:$IV$304,3)</f>
        <v>6215.24</v>
      </c>
      <c r="AT20" s="157">
        <f t="shared" si="26"/>
        <v>44607</v>
      </c>
      <c r="AU20" s="158">
        <f>VLOOKUP(AR20,[1]Plan1!$IS$186:$IV$304,3)</f>
        <v>6315.93</v>
      </c>
      <c r="AV20" s="157">
        <f t="shared" si="27"/>
        <v>44635</v>
      </c>
      <c r="AW20" s="159">
        <f t="shared" si="28"/>
        <v>1.6200500704719456E-2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2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3"/>
      <c r="DN20" s="23"/>
    </row>
    <row r="21" spans="1:118" ht="12.75" x14ac:dyDescent="0.2">
      <c r="A21" s="109">
        <f t="shared" si="11"/>
        <v>44434</v>
      </c>
      <c r="B21" s="110">
        <f t="shared" si="1"/>
        <v>1000</v>
      </c>
      <c r="C21" s="110">
        <f t="shared" si="29"/>
        <v>1000</v>
      </c>
      <c r="D21" s="111">
        <f t="shared" si="12"/>
        <v>5739.56</v>
      </c>
      <c r="E21" s="112">
        <f t="shared" si="30"/>
        <v>5769.98</v>
      </c>
      <c r="F21" s="161">
        <f t="shared" si="76"/>
        <v>44362</v>
      </c>
      <c r="G21" s="114">
        <f t="shared" si="2"/>
        <v>5.3000578441551038E-3</v>
      </c>
      <c r="H21" s="115">
        <f t="shared" si="31"/>
        <v>44454</v>
      </c>
      <c r="I21" s="115">
        <f t="shared" si="14"/>
        <v>44454</v>
      </c>
      <c r="J21" s="116">
        <f t="shared" si="15"/>
        <v>21</v>
      </c>
      <c r="K21" s="101">
        <f t="shared" si="3"/>
        <v>0</v>
      </c>
      <c r="L21" s="8">
        <f t="shared" si="16"/>
        <v>1</v>
      </c>
      <c r="M21" s="117">
        <f t="shared" si="17"/>
        <v>1</v>
      </c>
      <c r="N21" s="117">
        <v>1</v>
      </c>
      <c r="O21" s="110">
        <f t="shared" si="4"/>
        <v>1</v>
      </c>
      <c r="P21" s="110">
        <f t="shared" si="5"/>
        <v>1000</v>
      </c>
      <c r="Q21" s="11">
        <f t="shared" si="32"/>
        <v>0</v>
      </c>
      <c r="R21" s="7">
        <f t="shared" si="18"/>
        <v>0</v>
      </c>
      <c r="S21" s="110">
        <f t="shared" si="6"/>
        <v>0</v>
      </c>
      <c r="T21" s="92">
        <v>0</v>
      </c>
      <c r="U21" s="180">
        <f t="shared" si="71"/>
        <v>0</v>
      </c>
      <c r="V21" s="120">
        <f t="shared" si="19"/>
        <v>8.7999999999999995E-2</v>
      </c>
      <c r="W21" s="118">
        <f t="shared" si="20"/>
        <v>0</v>
      </c>
      <c r="X21" s="118">
        <v>252</v>
      </c>
      <c r="Y21" s="117">
        <f t="shared" si="8"/>
        <v>1</v>
      </c>
      <c r="Z21" s="110">
        <f t="shared" si="9"/>
        <v>0</v>
      </c>
      <c r="AA21" s="110">
        <f t="shared" si="10"/>
        <v>0</v>
      </c>
      <c r="AB21" s="121" t="str">
        <f t="shared" si="21"/>
        <v>A+J=</v>
      </c>
      <c r="AC21" s="115">
        <f t="shared" si="22"/>
        <v>44454</v>
      </c>
      <c r="AD21" s="4"/>
      <c r="AE21" s="125">
        <f t="shared" si="33"/>
        <v>9</v>
      </c>
      <c r="AF21" s="131">
        <f t="shared" si="34"/>
        <v>44697</v>
      </c>
      <c r="AG21" s="127">
        <f t="shared" si="35"/>
        <v>968.93741735999993</v>
      </c>
      <c r="AH21" s="129">
        <f t="shared" si="36"/>
        <v>19</v>
      </c>
      <c r="AI21" s="138">
        <f t="shared" ref="AI21:AI23" si="79">TRUNC(AG20*(ROUND((1+V$11)^(AH21/252),9)-1),8)</f>
        <v>6.2028689699999999</v>
      </c>
      <c r="AJ21" s="137">
        <f t="shared" si="37"/>
        <v>3.4031921299999999</v>
      </c>
      <c r="AK21" s="133">
        <v>3.5000000000000001E-3</v>
      </c>
      <c r="AL21" s="127">
        <f t="shared" ref="AL21:AL23" si="80">(AI21+AJ21)</f>
        <v>9.6060610999999998</v>
      </c>
      <c r="AM21" s="125">
        <f t="shared" si="39"/>
        <v>9</v>
      </c>
      <c r="AN21" s="134" t="s">
        <v>76</v>
      </c>
      <c r="AO21" s="131">
        <f t="shared" si="23"/>
        <v>44727</v>
      </c>
      <c r="AP21" s="7"/>
      <c r="AQ21" s="131">
        <f t="shared" si="24"/>
        <v>44727</v>
      </c>
      <c r="AR21" s="131">
        <f t="shared" si="25"/>
        <v>44757</v>
      </c>
      <c r="AS21" s="158">
        <f>VLOOKUP(AQ21,[1]Plan1!$IS$186:$IV$304,3)</f>
        <v>6315.93</v>
      </c>
      <c r="AT21" s="157">
        <f t="shared" si="26"/>
        <v>44635</v>
      </c>
      <c r="AU21" s="158">
        <f>VLOOKUP(AR21,[1]Plan1!$IS$186:$IV$304,3)</f>
        <v>6382.88</v>
      </c>
      <c r="AV21" s="157">
        <f t="shared" si="27"/>
        <v>44666</v>
      </c>
      <c r="AW21" s="159">
        <f t="shared" si="28"/>
        <v>1.0600180812643467E-2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2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3"/>
      <c r="DN21" s="23"/>
    </row>
    <row r="22" spans="1:118" ht="12.75" x14ac:dyDescent="0.2">
      <c r="A22" s="109">
        <f t="shared" si="11"/>
        <v>44435</v>
      </c>
      <c r="B22" s="110">
        <f t="shared" si="1"/>
        <v>1000</v>
      </c>
      <c r="C22" s="110">
        <f t="shared" si="29"/>
        <v>1000</v>
      </c>
      <c r="D22" s="111">
        <f t="shared" si="12"/>
        <v>5739.56</v>
      </c>
      <c r="E22" s="112">
        <f t="shared" si="30"/>
        <v>5769.98</v>
      </c>
      <c r="F22" s="161">
        <f t="shared" si="76"/>
        <v>44362</v>
      </c>
      <c r="G22" s="114">
        <f t="shared" si="2"/>
        <v>5.3000578441551038E-3</v>
      </c>
      <c r="H22" s="115">
        <f t="shared" si="31"/>
        <v>44454</v>
      </c>
      <c r="I22" s="115">
        <f t="shared" si="14"/>
        <v>44454</v>
      </c>
      <c r="J22" s="116">
        <f t="shared" si="15"/>
        <v>21</v>
      </c>
      <c r="K22" s="101">
        <f t="shared" si="3"/>
        <v>0</v>
      </c>
      <c r="L22" s="8">
        <f t="shared" si="16"/>
        <v>1</v>
      </c>
      <c r="M22" s="117">
        <f t="shared" si="17"/>
        <v>1</v>
      </c>
      <c r="N22" s="117">
        <v>1</v>
      </c>
      <c r="O22" s="110">
        <f t="shared" si="4"/>
        <v>1</v>
      </c>
      <c r="P22" s="110">
        <f t="shared" si="5"/>
        <v>1000</v>
      </c>
      <c r="Q22" s="11">
        <f t="shared" si="32"/>
        <v>0</v>
      </c>
      <c r="R22" s="7">
        <f t="shared" si="18"/>
        <v>0</v>
      </c>
      <c r="S22" s="110">
        <f t="shared" si="6"/>
        <v>0</v>
      </c>
      <c r="T22" s="92">
        <v>0</v>
      </c>
      <c r="U22" s="180">
        <f t="shared" si="71"/>
        <v>0</v>
      </c>
      <c r="V22" s="120">
        <f t="shared" si="19"/>
        <v>8.7999999999999995E-2</v>
      </c>
      <c r="W22" s="118">
        <f t="shared" si="20"/>
        <v>0</v>
      </c>
      <c r="X22" s="118">
        <v>252</v>
      </c>
      <c r="Y22" s="117">
        <f>ROUND((1+V22)^TRUNC((W22/X22),9),9)</f>
        <v>1</v>
      </c>
      <c r="Z22" s="110">
        <f t="shared" si="9"/>
        <v>0</v>
      </c>
      <c r="AA22" s="110">
        <f t="shared" si="10"/>
        <v>0</v>
      </c>
      <c r="AB22" s="121" t="str">
        <f t="shared" si="21"/>
        <v>A+J=</v>
      </c>
      <c r="AC22" s="115">
        <f t="shared" si="22"/>
        <v>44454</v>
      </c>
      <c r="AD22" s="4"/>
      <c r="AE22" s="125">
        <f t="shared" si="33"/>
        <v>10</v>
      </c>
      <c r="AF22" s="131">
        <f t="shared" si="34"/>
        <v>44727</v>
      </c>
      <c r="AG22" s="127">
        <f t="shared" si="35"/>
        <v>965.54613639999991</v>
      </c>
      <c r="AH22" s="129">
        <f t="shared" si="36"/>
        <v>22</v>
      </c>
      <c r="AI22" s="138">
        <f t="shared" si="79"/>
        <v>7.1607294699999997</v>
      </c>
      <c r="AJ22" s="137">
        <f t="shared" si="37"/>
        <v>3.39128096</v>
      </c>
      <c r="AK22" s="133">
        <v>3.5000000000000001E-3</v>
      </c>
      <c r="AL22" s="127">
        <f t="shared" si="80"/>
        <v>10.552010429999999</v>
      </c>
      <c r="AM22" s="125">
        <f t="shared" si="39"/>
        <v>10</v>
      </c>
      <c r="AN22" s="134" t="s">
        <v>76</v>
      </c>
      <c r="AO22" s="131">
        <f t="shared" si="23"/>
        <v>44757</v>
      </c>
      <c r="AP22" s="7"/>
      <c r="AQ22" s="131">
        <f t="shared" si="24"/>
        <v>44757</v>
      </c>
      <c r="AR22" s="131">
        <f t="shared" si="25"/>
        <v>44788</v>
      </c>
      <c r="AS22" s="158">
        <f>VLOOKUP(AQ22,[1]Plan1!$IS$186:$IV$304,3)</f>
        <v>6382.88</v>
      </c>
      <c r="AT22" s="157">
        <f t="shared" si="26"/>
        <v>44666</v>
      </c>
      <c r="AU22" s="158">
        <f>VLOOKUP(AR22,[1]Plan1!$IS$186:$IV$304,3)</f>
        <v>6412.88</v>
      </c>
      <c r="AV22" s="157">
        <f t="shared" si="27"/>
        <v>44696</v>
      </c>
      <c r="AW22" s="159">
        <f t="shared" si="28"/>
        <v>4.7000726944577131E-3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2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3"/>
      <c r="DN22" s="23"/>
    </row>
    <row r="23" spans="1:118" ht="12.75" x14ac:dyDescent="0.2">
      <c r="A23" s="109">
        <f t="shared" si="11"/>
        <v>44436</v>
      </c>
      <c r="B23" s="110">
        <f t="shared" si="1"/>
        <v>1000</v>
      </c>
      <c r="C23" s="110">
        <f t="shared" si="29"/>
        <v>1000</v>
      </c>
      <c r="D23" s="111">
        <f t="shared" si="12"/>
        <v>5739.56</v>
      </c>
      <c r="E23" s="112">
        <f t="shared" si="30"/>
        <v>5769.98</v>
      </c>
      <c r="F23" s="161">
        <f t="shared" si="76"/>
        <v>44362</v>
      </c>
      <c r="G23" s="114">
        <f t="shared" si="2"/>
        <v>5.3000578441551038E-3</v>
      </c>
      <c r="H23" s="115">
        <f t="shared" si="31"/>
        <v>44454</v>
      </c>
      <c r="I23" s="115">
        <f t="shared" si="14"/>
        <v>44454</v>
      </c>
      <c r="J23" s="116">
        <f t="shared" si="15"/>
        <v>21</v>
      </c>
      <c r="K23" s="101">
        <f t="shared" si="3"/>
        <v>0</v>
      </c>
      <c r="L23" s="8">
        <f t="shared" si="16"/>
        <v>1</v>
      </c>
      <c r="M23" s="117">
        <f t="shared" si="17"/>
        <v>1</v>
      </c>
      <c r="N23" s="117">
        <v>1</v>
      </c>
      <c r="O23" s="110">
        <f t="shared" si="4"/>
        <v>1</v>
      </c>
      <c r="P23" s="110">
        <f t="shared" si="5"/>
        <v>1000</v>
      </c>
      <c r="Q23" s="11">
        <f t="shared" si="32"/>
        <v>0</v>
      </c>
      <c r="R23" s="7">
        <f t="shared" si="18"/>
        <v>0</v>
      </c>
      <c r="S23" s="110">
        <f t="shared" si="6"/>
        <v>0</v>
      </c>
      <c r="T23" s="92">
        <v>0</v>
      </c>
      <c r="U23" s="180">
        <f t="shared" si="71"/>
        <v>0</v>
      </c>
      <c r="V23" s="120">
        <f t="shared" si="19"/>
        <v>8.7999999999999995E-2</v>
      </c>
      <c r="W23" s="118">
        <f t="shared" si="20"/>
        <v>0</v>
      </c>
      <c r="X23" s="118">
        <v>252</v>
      </c>
      <c r="Y23" s="117">
        <f t="shared" si="8"/>
        <v>1</v>
      </c>
      <c r="Z23" s="110">
        <f t="shared" si="9"/>
        <v>0</v>
      </c>
      <c r="AA23" s="110">
        <f t="shared" si="10"/>
        <v>0</v>
      </c>
      <c r="AB23" s="121" t="str">
        <f t="shared" si="21"/>
        <v>A+J=</v>
      </c>
      <c r="AC23" s="115">
        <f t="shared" si="22"/>
        <v>44454</v>
      </c>
      <c r="AD23" s="4"/>
      <c r="AE23" s="125">
        <f t="shared" si="33"/>
        <v>11</v>
      </c>
      <c r="AF23" s="131">
        <f t="shared" si="34"/>
        <v>44757</v>
      </c>
      <c r="AG23" s="127">
        <f t="shared" si="35"/>
        <v>962.16672492999987</v>
      </c>
      <c r="AH23" s="129">
        <f t="shared" si="36"/>
        <v>21</v>
      </c>
      <c r="AI23" s="138">
        <f t="shared" si="79"/>
        <v>6.8101764899999999</v>
      </c>
      <c r="AJ23" s="137">
        <f t="shared" si="37"/>
        <v>3.37941147</v>
      </c>
      <c r="AK23" s="133">
        <v>3.5000000000000001E-3</v>
      </c>
      <c r="AL23" s="127">
        <f t="shared" si="80"/>
        <v>10.189587960000001</v>
      </c>
      <c r="AM23" s="125">
        <f t="shared" si="39"/>
        <v>11</v>
      </c>
      <c r="AN23" s="134" t="s">
        <v>76</v>
      </c>
      <c r="AO23" s="131">
        <f t="shared" si="23"/>
        <v>44788</v>
      </c>
      <c r="AP23" s="7"/>
      <c r="AQ23" s="131">
        <f t="shared" si="24"/>
        <v>44788</v>
      </c>
      <c r="AR23" s="131">
        <f t="shared" si="25"/>
        <v>44819</v>
      </c>
      <c r="AS23" s="158">
        <f>VLOOKUP(AQ23,[1]Plan1!$IS$186:$IV$304,3)</f>
        <v>6412.88</v>
      </c>
      <c r="AT23" s="157">
        <f t="shared" si="26"/>
        <v>44696</v>
      </c>
      <c r="AU23" s="158">
        <f>VLOOKUP(AR23,[1]Plan1!$IS$186:$IV$304,3)</f>
        <v>6455.85</v>
      </c>
      <c r="AV23" s="157">
        <f t="shared" si="27"/>
        <v>44727</v>
      </c>
      <c r="AW23" s="159">
        <f t="shared" si="28"/>
        <v>6.7005775876050055E-3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2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3"/>
      <c r="DN23" s="23"/>
    </row>
    <row r="24" spans="1:118" ht="12.75" x14ac:dyDescent="0.2">
      <c r="A24" s="109">
        <f t="shared" si="11"/>
        <v>44437</v>
      </c>
      <c r="B24" s="110">
        <f t="shared" si="1"/>
        <v>1000</v>
      </c>
      <c r="C24" s="110">
        <f t="shared" si="29"/>
        <v>1000</v>
      </c>
      <c r="D24" s="111">
        <f t="shared" si="12"/>
        <v>5739.56</v>
      </c>
      <c r="E24" s="112">
        <f t="shared" si="30"/>
        <v>5769.98</v>
      </c>
      <c r="F24" s="161">
        <f t="shared" si="76"/>
        <v>44362</v>
      </c>
      <c r="G24" s="114">
        <f t="shared" si="2"/>
        <v>5.3000578441551038E-3</v>
      </c>
      <c r="H24" s="115">
        <f t="shared" si="31"/>
        <v>44454</v>
      </c>
      <c r="I24" s="115">
        <f t="shared" si="14"/>
        <v>44454</v>
      </c>
      <c r="J24" s="116">
        <f t="shared" si="15"/>
        <v>21</v>
      </c>
      <c r="K24" s="101">
        <f t="shared" si="3"/>
        <v>0</v>
      </c>
      <c r="L24" s="8">
        <f t="shared" si="16"/>
        <v>1</v>
      </c>
      <c r="M24" s="117">
        <f t="shared" si="17"/>
        <v>1</v>
      </c>
      <c r="N24" s="117">
        <v>1</v>
      </c>
      <c r="O24" s="110">
        <f t="shared" si="4"/>
        <v>1</v>
      </c>
      <c r="P24" s="110">
        <f t="shared" si="5"/>
        <v>1000</v>
      </c>
      <c r="Q24" s="11">
        <f t="shared" si="32"/>
        <v>0</v>
      </c>
      <c r="R24" s="7">
        <f t="shared" si="18"/>
        <v>0</v>
      </c>
      <c r="S24" s="110">
        <f t="shared" si="6"/>
        <v>0</v>
      </c>
      <c r="T24" s="92">
        <v>0</v>
      </c>
      <c r="U24" s="180">
        <f t="shared" si="71"/>
        <v>0</v>
      </c>
      <c r="V24" s="120">
        <f t="shared" si="19"/>
        <v>8.7999999999999995E-2</v>
      </c>
      <c r="W24" s="118">
        <f t="shared" si="20"/>
        <v>0</v>
      </c>
      <c r="X24" s="118">
        <v>252</v>
      </c>
      <c r="Y24" s="117">
        <f t="shared" si="8"/>
        <v>1</v>
      </c>
      <c r="Z24" s="110">
        <f t="shared" si="9"/>
        <v>0</v>
      </c>
      <c r="AA24" s="110">
        <f t="shared" si="10"/>
        <v>0</v>
      </c>
      <c r="AB24" s="121" t="str">
        <f t="shared" si="21"/>
        <v>A+J=</v>
      </c>
      <c r="AC24" s="115">
        <f t="shared" si="22"/>
        <v>44454</v>
      </c>
      <c r="AD24" s="4"/>
      <c r="AE24" s="125">
        <f t="shared" si="33"/>
        <v>12</v>
      </c>
      <c r="AF24" s="131">
        <f t="shared" si="34"/>
        <v>44788</v>
      </c>
      <c r="AG24" s="127">
        <f t="shared" si="35"/>
        <v>958.79914139999983</v>
      </c>
      <c r="AH24" s="129">
        <f t="shared" si="36"/>
        <v>21</v>
      </c>
      <c r="AI24" s="138">
        <f t="shared" ref="AI24:AI25" si="81">TRUNC(AG23*(ROUND((1+V$11)^(AH24/252),9)-1),8)</f>
        <v>6.7863408700000001</v>
      </c>
      <c r="AJ24" s="137">
        <f t="shared" si="37"/>
        <v>3.3675835300000001</v>
      </c>
      <c r="AK24" s="133">
        <v>3.5000000000000001E-3</v>
      </c>
      <c r="AL24" s="127">
        <f t="shared" ref="AL24:AL25" si="82">(AI24+AJ24)</f>
        <v>10.153924400000001</v>
      </c>
      <c r="AM24" s="125">
        <f t="shared" si="39"/>
        <v>12</v>
      </c>
      <c r="AN24" s="134" t="s">
        <v>76</v>
      </c>
      <c r="AO24" s="131">
        <f t="shared" si="23"/>
        <v>44819</v>
      </c>
      <c r="AP24" s="7"/>
      <c r="AQ24" s="131">
        <f t="shared" si="24"/>
        <v>44819</v>
      </c>
      <c r="AR24" s="131">
        <f t="shared" si="25"/>
        <v>44851</v>
      </c>
      <c r="AS24" s="158">
        <f>VLOOKUP(AQ24,[1]Plan1!$IS$186:$IV$304,3)</f>
        <v>6455.85</v>
      </c>
      <c r="AT24" s="157">
        <f t="shared" si="26"/>
        <v>44729</v>
      </c>
      <c r="AU24" s="158">
        <f>VLOOKUP(AR24,[1]Plan1!$IS$186:$IV$304,3)</f>
        <v>6411.95</v>
      </c>
      <c r="AV24" s="157">
        <f t="shared" si="27"/>
        <v>44759</v>
      </c>
      <c r="AW24" s="159">
        <f t="shared" si="28"/>
        <v>-6.8000340776196433E-3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2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3"/>
      <c r="DN24" s="23"/>
    </row>
    <row r="25" spans="1:118" ht="12.75" x14ac:dyDescent="0.2">
      <c r="A25" s="109">
        <f t="shared" si="11"/>
        <v>44438</v>
      </c>
      <c r="B25" s="110">
        <f t="shared" si="1"/>
        <v>1000</v>
      </c>
      <c r="C25" s="110">
        <f t="shared" si="29"/>
        <v>1000</v>
      </c>
      <c r="D25" s="111">
        <f t="shared" si="12"/>
        <v>5739.56</v>
      </c>
      <c r="E25" s="112">
        <f t="shared" si="30"/>
        <v>5769.98</v>
      </c>
      <c r="F25" s="161">
        <f t="shared" si="76"/>
        <v>44362</v>
      </c>
      <c r="G25" s="114">
        <f t="shared" si="2"/>
        <v>5.3000578441551038E-3</v>
      </c>
      <c r="H25" s="115">
        <f t="shared" si="31"/>
        <v>44454</v>
      </c>
      <c r="I25" s="115">
        <f t="shared" si="14"/>
        <v>44454</v>
      </c>
      <c r="J25" s="116">
        <f t="shared" si="15"/>
        <v>21</v>
      </c>
      <c r="K25" s="101">
        <f t="shared" si="3"/>
        <v>0</v>
      </c>
      <c r="L25" s="8">
        <f t="shared" si="16"/>
        <v>1</v>
      </c>
      <c r="M25" s="117">
        <f t="shared" si="17"/>
        <v>1</v>
      </c>
      <c r="N25" s="117">
        <v>1</v>
      </c>
      <c r="O25" s="110">
        <f t="shared" si="4"/>
        <v>1</v>
      </c>
      <c r="P25" s="110">
        <f t="shared" si="5"/>
        <v>1000</v>
      </c>
      <c r="Q25" s="11">
        <f t="shared" si="32"/>
        <v>0</v>
      </c>
      <c r="R25" s="7">
        <f t="shared" si="18"/>
        <v>0</v>
      </c>
      <c r="S25" s="110">
        <f t="shared" si="6"/>
        <v>0</v>
      </c>
      <c r="T25" s="92">
        <v>0</v>
      </c>
      <c r="U25" s="180">
        <f t="shared" si="71"/>
        <v>0</v>
      </c>
      <c r="V25" s="120">
        <f t="shared" si="19"/>
        <v>8.7999999999999995E-2</v>
      </c>
      <c r="W25" s="118">
        <f t="shared" si="20"/>
        <v>0</v>
      </c>
      <c r="X25" s="118">
        <v>252</v>
      </c>
      <c r="Y25" s="117">
        <f t="shared" si="8"/>
        <v>1</v>
      </c>
      <c r="Z25" s="110">
        <f t="shared" si="9"/>
        <v>0</v>
      </c>
      <c r="AA25" s="110">
        <f t="shared" si="10"/>
        <v>0</v>
      </c>
      <c r="AB25" s="121" t="str">
        <f t="shared" si="21"/>
        <v>A+J=</v>
      </c>
      <c r="AC25" s="115">
        <f t="shared" si="22"/>
        <v>44454</v>
      </c>
      <c r="AD25" s="4"/>
      <c r="AE25" s="125">
        <f t="shared" si="33"/>
        <v>13</v>
      </c>
      <c r="AF25" s="131">
        <f t="shared" si="34"/>
        <v>44819</v>
      </c>
      <c r="AG25" s="127">
        <f t="shared" si="35"/>
        <v>955.44334440999978</v>
      </c>
      <c r="AH25" s="129">
        <f t="shared" si="36"/>
        <v>22</v>
      </c>
      <c r="AI25" s="138">
        <f t="shared" si="81"/>
        <v>7.08580466</v>
      </c>
      <c r="AJ25" s="137">
        <f t="shared" si="37"/>
        <v>3.35579699</v>
      </c>
      <c r="AK25" s="133">
        <v>3.5000000000000001E-3</v>
      </c>
      <c r="AL25" s="127">
        <f t="shared" si="82"/>
        <v>10.441601649999999</v>
      </c>
      <c r="AM25" s="125">
        <f t="shared" si="39"/>
        <v>13</v>
      </c>
      <c r="AN25" s="134" t="s">
        <v>76</v>
      </c>
      <c r="AO25" s="131">
        <f t="shared" si="23"/>
        <v>44851</v>
      </c>
      <c r="AP25" s="7"/>
      <c r="AQ25" s="131">
        <f t="shared" si="24"/>
        <v>44851</v>
      </c>
      <c r="AR25" s="131">
        <f t="shared" si="25"/>
        <v>44881</v>
      </c>
      <c r="AS25" s="158">
        <f>VLOOKUP(AQ25,[1]Plan1!$IS$186:$IV$304,3)</f>
        <v>6411.95</v>
      </c>
      <c r="AT25" s="157">
        <f t="shared" si="26"/>
        <v>44758</v>
      </c>
      <c r="AU25" s="158">
        <f>VLOOKUP(AR25,[1]Plan1!$IS$186:$IV$304,3)</f>
        <v>6388.87</v>
      </c>
      <c r="AV25" s="157">
        <f t="shared" si="27"/>
        <v>44789</v>
      </c>
      <c r="AW25" s="159">
        <f t="shared" si="28"/>
        <v>-3.599529004437052E-3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2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3"/>
      <c r="DN25" s="23"/>
    </row>
    <row r="26" spans="1:118" ht="12.75" x14ac:dyDescent="0.2">
      <c r="A26" s="109">
        <f t="shared" si="11"/>
        <v>44439</v>
      </c>
      <c r="B26" s="110">
        <f t="shared" si="1"/>
        <v>1000</v>
      </c>
      <c r="C26" s="110">
        <f t="shared" si="29"/>
        <v>1000</v>
      </c>
      <c r="D26" s="111">
        <f t="shared" si="12"/>
        <v>5739.56</v>
      </c>
      <c r="E26" s="112">
        <f t="shared" si="30"/>
        <v>5769.98</v>
      </c>
      <c r="F26" s="161">
        <f t="shared" si="76"/>
        <v>44362</v>
      </c>
      <c r="G26" s="114">
        <f t="shared" si="2"/>
        <v>5.3000578441551038E-3</v>
      </c>
      <c r="H26" s="115">
        <f t="shared" si="31"/>
        <v>44454</v>
      </c>
      <c r="I26" s="115">
        <f t="shared" si="14"/>
        <v>44454</v>
      </c>
      <c r="J26" s="116">
        <f t="shared" si="15"/>
        <v>21</v>
      </c>
      <c r="K26" s="101">
        <f t="shared" si="3"/>
        <v>0</v>
      </c>
      <c r="L26" s="8">
        <f t="shared" si="16"/>
        <v>1</v>
      </c>
      <c r="M26" s="117">
        <f t="shared" si="17"/>
        <v>1</v>
      </c>
      <c r="N26" s="117">
        <v>1</v>
      </c>
      <c r="O26" s="110">
        <f t="shared" si="4"/>
        <v>1</v>
      </c>
      <c r="P26" s="110">
        <f t="shared" si="5"/>
        <v>1000</v>
      </c>
      <c r="Q26" s="11">
        <f t="shared" si="32"/>
        <v>0</v>
      </c>
      <c r="R26" s="7">
        <f t="shared" si="18"/>
        <v>0</v>
      </c>
      <c r="S26" s="110">
        <f t="shared" si="6"/>
        <v>0</v>
      </c>
      <c r="T26" s="92">
        <v>0</v>
      </c>
      <c r="U26" s="180">
        <f t="shared" si="71"/>
        <v>0</v>
      </c>
      <c r="V26" s="120">
        <f t="shared" si="19"/>
        <v>8.7999999999999995E-2</v>
      </c>
      <c r="W26" s="118">
        <f t="shared" si="20"/>
        <v>0</v>
      </c>
      <c r="X26" s="118">
        <v>252</v>
      </c>
      <c r="Y26" s="117">
        <f t="shared" si="8"/>
        <v>1</v>
      </c>
      <c r="Z26" s="110">
        <f t="shared" si="9"/>
        <v>0</v>
      </c>
      <c r="AA26" s="110">
        <f t="shared" si="10"/>
        <v>0</v>
      </c>
      <c r="AB26" s="121" t="str">
        <f t="shared" si="21"/>
        <v>A+J=</v>
      </c>
      <c r="AC26" s="115">
        <f t="shared" si="22"/>
        <v>44454</v>
      </c>
      <c r="AD26" s="4"/>
      <c r="AE26" s="125">
        <f t="shared" si="33"/>
        <v>14</v>
      </c>
      <c r="AF26" s="131">
        <f t="shared" si="34"/>
        <v>44851</v>
      </c>
      <c r="AG26" s="127">
        <f t="shared" ref="AG26" si="83">(AG25-AJ26)</f>
        <v>952.09929270999976</v>
      </c>
      <c r="AH26" s="129">
        <f t="shared" si="36"/>
        <v>21</v>
      </c>
      <c r="AI26" s="138">
        <f t="shared" ref="AI26" si="84">TRUNC(AG25*(ROUND((1+V$11)^(AH26/252),9)-1),8)</f>
        <v>6.7389196199999999</v>
      </c>
      <c r="AJ26" s="137">
        <f t="shared" ref="AJ26" si="85">TRUNC((AG25*AK26),8)</f>
        <v>3.3440517000000001</v>
      </c>
      <c r="AK26" s="133">
        <v>3.5000000000000001E-3</v>
      </c>
      <c r="AL26" s="127">
        <f t="shared" ref="AL26" si="86">(AI26+AJ26)</f>
        <v>10.08297132</v>
      </c>
      <c r="AM26" s="125">
        <f t="shared" si="39"/>
        <v>14</v>
      </c>
      <c r="AN26" s="134" t="s">
        <v>76</v>
      </c>
      <c r="AO26" s="131">
        <f t="shared" ref="AO26" si="87">AF27</f>
        <v>44881</v>
      </c>
      <c r="AP26" s="7"/>
      <c r="AQ26" s="131">
        <f t="shared" si="24"/>
        <v>44881</v>
      </c>
      <c r="AR26" s="131">
        <f t="shared" si="25"/>
        <v>44910</v>
      </c>
      <c r="AS26" s="158">
        <f>VLOOKUP(AQ26,[1]Plan1!$IS$186:$IV$304,3)</f>
        <v>6388.87</v>
      </c>
      <c r="AT26" s="157">
        <f t="shared" si="26"/>
        <v>44788</v>
      </c>
      <c r="AU26" s="158">
        <f>VLOOKUP(AR26,[1]Plan1!$IS$186:$IV$304,3)</f>
        <v>6370.34</v>
      </c>
      <c r="AV26" s="157">
        <f t="shared" si="27"/>
        <v>44819</v>
      </c>
      <c r="AW26" s="159">
        <f t="shared" si="28"/>
        <v>-2.9003564010536831E-3</v>
      </c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25"/>
      <c r="CJ26" s="1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26"/>
      <c r="DI26" s="27"/>
      <c r="DJ26" s="27"/>
      <c r="DK26" s="27"/>
      <c r="DL26" s="27"/>
      <c r="DM26" s="27"/>
      <c r="DN26" s="27"/>
    </row>
    <row r="27" spans="1:118" ht="12.75" x14ac:dyDescent="0.2">
      <c r="A27" s="109">
        <f t="shared" si="11"/>
        <v>44440</v>
      </c>
      <c r="B27" s="110">
        <f t="shared" si="1"/>
        <v>1000</v>
      </c>
      <c r="C27" s="110">
        <f t="shared" si="29"/>
        <v>1000</v>
      </c>
      <c r="D27" s="111">
        <f t="shared" si="12"/>
        <v>5739.56</v>
      </c>
      <c r="E27" s="112">
        <f t="shared" si="30"/>
        <v>5769.98</v>
      </c>
      <c r="F27" s="161">
        <f t="shared" si="76"/>
        <v>44362</v>
      </c>
      <c r="G27" s="114">
        <f t="shared" si="2"/>
        <v>5.3000578441551038E-3</v>
      </c>
      <c r="H27" s="115">
        <f t="shared" si="31"/>
        <v>44454</v>
      </c>
      <c r="I27" s="115">
        <f t="shared" si="14"/>
        <v>44454</v>
      </c>
      <c r="J27" s="116">
        <f t="shared" si="15"/>
        <v>21</v>
      </c>
      <c r="K27" s="101">
        <f t="shared" si="3"/>
        <v>0</v>
      </c>
      <c r="L27" s="8">
        <f t="shared" si="16"/>
        <v>1</v>
      </c>
      <c r="M27" s="117">
        <f t="shared" si="17"/>
        <v>1</v>
      </c>
      <c r="N27" s="117">
        <v>1</v>
      </c>
      <c r="O27" s="110">
        <f t="shared" si="4"/>
        <v>1</v>
      </c>
      <c r="P27" s="110">
        <f t="shared" si="5"/>
        <v>1000</v>
      </c>
      <c r="Q27" s="11">
        <f t="shared" si="32"/>
        <v>0</v>
      </c>
      <c r="R27" s="7">
        <f t="shared" si="18"/>
        <v>0</v>
      </c>
      <c r="S27" s="110">
        <f t="shared" si="6"/>
        <v>0</v>
      </c>
      <c r="T27" s="92">
        <v>0</v>
      </c>
      <c r="U27" s="180">
        <f t="shared" si="71"/>
        <v>0</v>
      </c>
      <c r="V27" s="120">
        <f t="shared" si="19"/>
        <v>8.7999999999999995E-2</v>
      </c>
      <c r="W27" s="118">
        <f t="shared" si="20"/>
        <v>0</v>
      </c>
      <c r="X27" s="118">
        <v>252</v>
      </c>
      <c r="Y27" s="117">
        <f t="shared" si="8"/>
        <v>1</v>
      </c>
      <c r="Z27" s="110">
        <f t="shared" si="9"/>
        <v>0</v>
      </c>
      <c r="AA27" s="110">
        <f t="shared" si="10"/>
        <v>0</v>
      </c>
      <c r="AB27" s="121" t="str">
        <f t="shared" si="21"/>
        <v>A+J=</v>
      </c>
      <c r="AC27" s="115">
        <f t="shared" si="22"/>
        <v>44454</v>
      </c>
      <c r="AD27" s="4"/>
      <c r="AE27" s="125">
        <f t="shared" si="33"/>
        <v>15</v>
      </c>
      <c r="AF27" s="131">
        <f t="shared" si="34"/>
        <v>44881</v>
      </c>
      <c r="AG27" s="127">
        <f t="shared" ref="AG27:AG48" si="88">(AG26-AJ27)</f>
        <v>948.76694518999977</v>
      </c>
      <c r="AH27" s="129">
        <f t="shared" si="36"/>
        <v>20</v>
      </c>
      <c r="AI27" s="138">
        <f t="shared" ref="AI27:AI48" si="89">TRUNC(AG26*(ROUND((1+V$11)^(AH27/252),9)-1),8)</f>
        <v>6.3944844999999999</v>
      </c>
      <c r="AJ27" s="137">
        <f t="shared" ref="AJ27:AJ48" si="90">TRUNC((AG26*AK27),8)</f>
        <v>3.3323475199999999</v>
      </c>
      <c r="AK27" s="133">
        <v>3.5000000000000001E-3</v>
      </c>
      <c r="AL27" s="127">
        <f t="shared" ref="AL27:AL48" si="91">(AI27+AJ27)</f>
        <v>9.7268320199999998</v>
      </c>
      <c r="AM27" s="125">
        <f t="shared" si="39"/>
        <v>15</v>
      </c>
      <c r="AN27" s="134" t="s">
        <v>76</v>
      </c>
      <c r="AO27" s="131">
        <f t="shared" ref="AO27:AO48" si="92">AF28</f>
        <v>44910</v>
      </c>
      <c r="AP27" s="7"/>
      <c r="AQ27" s="131">
        <f t="shared" si="24"/>
        <v>44910</v>
      </c>
      <c r="AR27" s="131">
        <f t="shared" si="25"/>
        <v>44942</v>
      </c>
      <c r="AS27" s="158">
        <f>VLOOKUP(AQ27,[1]Plan1!$IS$186:$IV$304,3)</f>
        <v>6370.34</v>
      </c>
      <c r="AT27" s="157">
        <f t="shared" si="26"/>
        <v>44820</v>
      </c>
      <c r="AU27" s="158">
        <f>VLOOKUP(AR27,[1]Plan1!$IS$186:$IV$304,3)</f>
        <v>6407.93</v>
      </c>
      <c r="AV27" s="157">
        <f t="shared" si="27"/>
        <v>44850</v>
      </c>
      <c r="AW27" s="159">
        <f t="shared" si="28"/>
        <v>5.9007839455980093E-3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2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3"/>
      <c r="DN27" s="23"/>
    </row>
    <row r="28" spans="1:118" ht="12.75" x14ac:dyDescent="0.2">
      <c r="A28" s="109">
        <f t="shared" si="11"/>
        <v>44441</v>
      </c>
      <c r="B28" s="110">
        <f t="shared" si="1"/>
        <v>1000</v>
      </c>
      <c r="C28" s="110">
        <f t="shared" si="29"/>
        <v>1000</v>
      </c>
      <c r="D28" s="111">
        <f t="shared" si="12"/>
        <v>5739.56</v>
      </c>
      <c r="E28" s="112">
        <f t="shared" si="30"/>
        <v>5769.98</v>
      </c>
      <c r="F28" s="161">
        <f t="shared" si="76"/>
        <v>44362</v>
      </c>
      <c r="G28" s="114">
        <f t="shared" si="2"/>
        <v>5.3000578441551038E-3</v>
      </c>
      <c r="H28" s="115">
        <f t="shared" si="31"/>
        <v>44454</v>
      </c>
      <c r="I28" s="115">
        <f t="shared" si="14"/>
        <v>44454</v>
      </c>
      <c r="J28" s="116">
        <f t="shared" si="15"/>
        <v>21</v>
      </c>
      <c r="K28" s="101">
        <f t="shared" si="3"/>
        <v>0</v>
      </c>
      <c r="L28" s="8">
        <f t="shared" si="16"/>
        <v>1</v>
      </c>
      <c r="M28" s="117">
        <f t="shared" si="17"/>
        <v>1</v>
      </c>
      <c r="N28" s="117">
        <v>1</v>
      </c>
      <c r="O28" s="110">
        <f t="shared" si="4"/>
        <v>1</v>
      </c>
      <c r="P28" s="110">
        <f t="shared" si="5"/>
        <v>1000</v>
      </c>
      <c r="Q28" s="11">
        <f t="shared" si="32"/>
        <v>0</v>
      </c>
      <c r="R28" s="7">
        <f t="shared" si="18"/>
        <v>0</v>
      </c>
      <c r="S28" s="110">
        <f t="shared" si="6"/>
        <v>0</v>
      </c>
      <c r="T28" s="92">
        <v>0</v>
      </c>
      <c r="U28" s="180">
        <f t="shared" si="71"/>
        <v>0</v>
      </c>
      <c r="V28" s="120">
        <f t="shared" si="19"/>
        <v>8.7999999999999995E-2</v>
      </c>
      <c r="W28" s="118">
        <f t="shared" si="20"/>
        <v>0</v>
      </c>
      <c r="X28" s="118">
        <v>252</v>
      </c>
      <c r="Y28" s="117">
        <f t="shared" si="8"/>
        <v>1</v>
      </c>
      <c r="Z28" s="110">
        <f t="shared" si="9"/>
        <v>0</v>
      </c>
      <c r="AA28" s="110">
        <f t="shared" si="10"/>
        <v>0</v>
      </c>
      <c r="AB28" s="121" t="str">
        <f t="shared" si="21"/>
        <v>A+J=</v>
      </c>
      <c r="AC28" s="115">
        <f t="shared" si="22"/>
        <v>44454</v>
      </c>
      <c r="AD28" s="4"/>
      <c r="AE28" s="125">
        <f t="shared" si="33"/>
        <v>16</v>
      </c>
      <c r="AF28" s="131">
        <f t="shared" si="34"/>
        <v>44910</v>
      </c>
      <c r="AG28" s="127">
        <f t="shared" si="88"/>
        <v>945.44626088999973</v>
      </c>
      <c r="AH28" s="129">
        <f t="shared" si="36"/>
        <v>21</v>
      </c>
      <c r="AI28" s="138">
        <f t="shared" si="89"/>
        <v>6.6918297300000003</v>
      </c>
      <c r="AJ28" s="137">
        <f t="shared" si="90"/>
        <v>3.3206842999999999</v>
      </c>
      <c r="AK28" s="133">
        <v>3.5000000000000001E-3</v>
      </c>
      <c r="AL28" s="127">
        <f t="shared" si="91"/>
        <v>10.01251403</v>
      </c>
      <c r="AM28" s="125">
        <f t="shared" si="39"/>
        <v>16</v>
      </c>
      <c r="AN28" s="134" t="s">
        <v>76</v>
      </c>
      <c r="AO28" s="131">
        <f t="shared" si="92"/>
        <v>44942</v>
      </c>
      <c r="AP28" s="7"/>
      <c r="AQ28" s="131">
        <f t="shared" si="24"/>
        <v>44942</v>
      </c>
      <c r="AR28" s="131">
        <f t="shared" si="25"/>
        <v>44972</v>
      </c>
      <c r="AS28" s="158">
        <f>VLOOKUP(AQ28,[1]Plan1!$IS$186:$IV$304,3)</f>
        <v>6407.93</v>
      </c>
      <c r="AT28" s="157">
        <f t="shared" si="26"/>
        <v>44849</v>
      </c>
      <c r="AU28" s="158">
        <f>VLOOKUP(AR28,[1]Plan1!$IS$186:$IV$304,3)</f>
        <v>6434.2</v>
      </c>
      <c r="AV28" s="157">
        <f t="shared" si="27"/>
        <v>44880</v>
      </c>
      <c r="AW28" s="159">
        <f t="shared" si="28"/>
        <v>4.0996078296735572E-3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2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3"/>
      <c r="DN28" s="23"/>
    </row>
    <row r="29" spans="1:118" ht="12.75" x14ac:dyDescent="0.2">
      <c r="A29" s="109">
        <f t="shared" si="11"/>
        <v>44442</v>
      </c>
      <c r="B29" s="110">
        <f t="shared" si="1"/>
        <v>1000</v>
      </c>
      <c r="C29" s="110">
        <f t="shared" si="29"/>
        <v>1000</v>
      </c>
      <c r="D29" s="111">
        <f t="shared" si="12"/>
        <v>5739.56</v>
      </c>
      <c r="E29" s="112">
        <f t="shared" si="30"/>
        <v>5769.98</v>
      </c>
      <c r="F29" s="161">
        <f t="shared" si="76"/>
        <v>44362</v>
      </c>
      <c r="G29" s="114">
        <f t="shared" si="2"/>
        <v>5.3000578441551038E-3</v>
      </c>
      <c r="H29" s="115">
        <f t="shared" si="31"/>
        <v>44454</v>
      </c>
      <c r="I29" s="115">
        <f t="shared" si="14"/>
        <v>44454</v>
      </c>
      <c r="J29" s="116">
        <f t="shared" si="15"/>
        <v>21</v>
      </c>
      <c r="K29" s="101">
        <f t="shared" si="3"/>
        <v>0</v>
      </c>
      <c r="L29" s="8">
        <f t="shared" si="16"/>
        <v>1</v>
      </c>
      <c r="M29" s="117">
        <f t="shared" si="17"/>
        <v>1</v>
      </c>
      <c r="N29" s="117">
        <v>1</v>
      </c>
      <c r="O29" s="110">
        <f t="shared" si="4"/>
        <v>1</v>
      </c>
      <c r="P29" s="110">
        <f t="shared" si="5"/>
        <v>1000</v>
      </c>
      <c r="Q29" s="11">
        <f t="shared" si="32"/>
        <v>0</v>
      </c>
      <c r="R29" s="7">
        <f t="shared" si="18"/>
        <v>0</v>
      </c>
      <c r="S29" s="110">
        <f t="shared" si="6"/>
        <v>0</v>
      </c>
      <c r="T29" s="92">
        <v>0</v>
      </c>
      <c r="U29" s="180">
        <f t="shared" si="71"/>
        <v>0</v>
      </c>
      <c r="V29" s="120">
        <f t="shared" si="19"/>
        <v>8.7999999999999995E-2</v>
      </c>
      <c r="W29" s="118">
        <f t="shared" si="20"/>
        <v>0</v>
      </c>
      <c r="X29" s="118">
        <v>252</v>
      </c>
      <c r="Y29" s="117">
        <f t="shared" si="8"/>
        <v>1</v>
      </c>
      <c r="Z29" s="110">
        <f t="shared" si="9"/>
        <v>0</v>
      </c>
      <c r="AA29" s="110">
        <f t="shared" si="10"/>
        <v>0</v>
      </c>
      <c r="AB29" s="121" t="str">
        <f t="shared" si="21"/>
        <v>A+J=</v>
      </c>
      <c r="AC29" s="115">
        <f t="shared" si="22"/>
        <v>44454</v>
      </c>
      <c r="AD29" s="4"/>
      <c r="AE29" s="125">
        <f t="shared" si="33"/>
        <v>17</v>
      </c>
      <c r="AF29" s="131">
        <f t="shared" si="34"/>
        <v>44942</v>
      </c>
      <c r="AG29" s="127">
        <f t="shared" si="88"/>
        <v>942.13719897999977</v>
      </c>
      <c r="AH29" s="129">
        <f t="shared" si="36"/>
        <v>22</v>
      </c>
      <c r="AI29" s="138">
        <f t="shared" si="89"/>
        <v>6.9871229899999996</v>
      </c>
      <c r="AJ29" s="137">
        <f t="shared" si="90"/>
        <v>3.3090619100000001</v>
      </c>
      <c r="AK29" s="133">
        <v>3.5000000000000001E-3</v>
      </c>
      <c r="AL29" s="127">
        <f t="shared" si="91"/>
        <v>10.2961849</v>
      </c>
      <c r="AM29" s="125">
        <f t="shared" si="39"/>
        <v>17</v>
      </c>
      <c r="AN29" s="134" t="s">
        <v>76</v>
      </c>
      <c r="AO29" s="131">
        <f t="shared" si="92"/>
        <v>44972</v>
      </c>
      <c r="AP29" s="7"/>
      <c r="AQ29" s="131">
        <f t="shared" si="24"/>
        <v>44972</v>
      </c>
      <c r="AR29" s="131">
        <f t="shared" si="25"/>
        <v>45000</v>
      </c>
      <c r="AS29" s="158">
        <f>VLOOKUP(AQ29,[1]Plan1!$IS$186:$IV$304,3)</f>
        <v>6434.2</v>
      </c>
      <c r="AT29" s="157">
        <f t="shared" si="26"/>
        <v>44880</v>
      </c>
      <c r="AU29" s="158">
        <f>VLOOKUP(AR29,[1]Plan1!$IS$186:$IV$304,3)</f>
        <v>6474.09</v>
      </c>
      <c r="AV29" s="157">
        <f t="shared" si="27"/>
        <v>44910</v>
      </c>
      <c r="AW29" s="159">
        <f t="shared" si="28"/>
        <v>6.199682944266538E-3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2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3"/>
      <c r="DN29" s="23"/>
    </row>
    <row r="30" spans="1:118" ht="12.75" x14ac:dyDescent="0.2">
      <c r="A30" s="109">
        <f t="shared" si="11"/>
        <v>44443</v>
      </c>
      <c r="B30" s="110">
        <f t="shared" si="1"/>
        <v>1000</v>
      </c>
      <c r="C30" s="110">
        <f t="shared" si="29"/>
        <v>1000</v>
      </c>
      <c r="D30" s="111">
        <f t="shared" si="12"/>
        <v>5739.56</v>
      </c>
      <c r="E30" s="112">
        <f t="shared" si="30"/>
        <v>5769.98</v>
      </c>
      <c r="F30" s="161">
        <f t="shared" si="76"/>
        <v>44362</v>
      </c>
      <c r="G30" s="114">
        <f t="shared" si="2"/>
        <v>5.3000578441551038E-3</v>
      </c>
      <c r="H30" s="115">
        <f t="shared" si="31"/>
        <v>44454</v>
      </c>
      <c r="I30" s="115">
        <f t="shared" si="14"/>
        <v>44454</v>
      </c>
      <c r="J30" s="116">
        <f t="shared" si="15"/>
        <v>21</v>
      </c>
      <c r="K30" s="101">
        <f t="shared" si="3"/>
        <v>0</v>
      </c>
      <c r="L30" s="8">
        <f t="shared" si="16"/>
        <v>1</v>
      </c>
      <c r="M30" s="117">
        <f t="shared" si="17"/>
        <v>1</v>
      </c>
      <c r="N30" s="117">
        <v>1</v>
      </c>
      <c r="O30" s="110">
        <f t="shared" si="4"/>
        <v>1</v>
      </c>
      <c r="P30" s="110">
        <f t="shared" si="5"/>
        <v>1000</v>
      </c>
      <c r="Q30" s="11">
        <f t="shared" si="32"/>
        <v>0</v>
      </c>
      <c r="R30" s="7">
        <f t="shared" si="18"/>
        <v>0</v>
      </c>
      <c r="S30" s="110">
        <f t="shared" si="6"/>
        <v>0</v>
      </c>
      <c r="T30" s="92">
        <v>0</v>
      </c>
      <c r="U30" s="180">
        <f t="shared" si="71"/>
        <v>0</v>
      </c>
      <c r="V30" s="120">
        <f t="shared" si="19"/>
        <v>8.7999999999999995E-2</v>
      </c>
      <c r="W30" s="118">
        <f t="shared" si="20"/>
        <v>0</v>
      </c>
      <c r="X30" s="118">
        <v>252</v>
      </c>
      <c r="Y30" s="117">
        <f t="shared" si="8"/>
        <v>1</v>
      </c>
      <c r="Z30" s="110">
        <f t="shared" si="9"/>
        <v>0</v>
      </c>
      <c r="AA30" s="110">
        <f t="shared" si="10"/>
        <v>0</v>
      </c>
      <c r="AB30" s="121" t="str">
        <f t="shared" si="21"/>
        <v>A+J=</v>
      </c>
      <c r="AC30" s="115">
        <f t="shared" si="22"/>
        <v>44454</v>
      </c>
      <c r="AD30" s="4"/>
      <c r="AE30" s="125">
        <f t="shared" si="33"/>
        <v>18</v>
      </c>
      <c r="AF30" s="131">
        <f t="shared" si="34"/>
        <v>44972</v>
      </c>
      <c r="AG30" s="127">
        <f t="shared" si="88"/>
        <v>938.83971878999978</v>
      </c>
      <c r="AH30" s="129">
        <f t="shared" si="36"/>
        <v>22</v>
      </c>
      <c r="AI30" s="138">
        <f t="shared" si="89"/>
        <v>6.9626680600000004</v>
      </c>
      <c r="AJ30" s="137">
        <f t="shared" si="90"/>
        <v>3.2974801899999999</v>
      </c>
      <c r="AK30" s="133">
        <v>3.5000000000000001E-3</v>
      </c>
      <c r="AL30" s="127">
        <f t="shared" si="91"/>
        <v>10.26014825</v>
      </c>
      <c r="AM30" s="125">
        <f t="shared" si="39"/>
        <v>18</v>
      </c>
      <c r="AN30" s="134" t="s">
        <v>76</v>
      </c>
      <c r="AO30" s="131">
        <f t="shared" si="92"/>
        <v>45000</v>
      </c>
      <c r="AP30" s="7"/>
      <c r="AQ30" s="131">
        <f t="shared" si="24"/>
        <v>45000</v>
      </c>
      <c r="AR30" s="131">
        <f t="shared" si="25"/>
        <v>45033</v>
      </c>
      <c r="AS30" s="158">
        <f>VLOOKUP(AQ30,[1]Plan1!$IS$186:$IV$304,3)</f>
        <v>6474.09</v>
      </c>
      <c r="AT30" s="157">
        <f t="shared" si="26"/>
        <v>44912</v>
      </c>
      <c r="AU30" s="158">
        <f>VLOOKUP(AR30,[1]Plan1!$IS$186:$IV$304,3)</f>
        <v>6508.4</v>
      </c>
      <c r="AV30" s="157">
        <f t="shared" si="27"/>
        <v>44943</v>
      </c>
      <c r="AW30" s="159">
        <f t="shared" si="28"/>
        <v>5.2995865055938118E-3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2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3"/>
      <c r="DN30" s="23"/>
    </row>
    <row r="31" spans="1:118" ht="12.75" x14ac:dyDescent="0.2">
      <c r="A31" s="109">
        <f t="shared" si="11"/>
        <v>44444</v>
      </c>
      <c r="B31" s="110">
        <f t="shared" si="1"/>
        <v>1000</v>
      </c>
      <c r="C31" s="110">
        <f t="shared" si="29"/>
        <v>1000</v>
      </c>
      <c r="D31" s="111">
        <f t="shared" si="12"/>
        <v>5739.56</v>
      </c>
      <c r="E31" s="112">
        <f t="shared" si="30"/>
        <v>5769.98</v>
      </c>
      <c r="F31" s="161">
        <f t="shared" si="76"/>
        <v>44362</v>
      </c>
      <c r="G31" s="114">
        <f t="shared" si="2"/>
        <v>5.3000578441551038E-3</v>
      </c>
      <c r="H31" s="115">
        <f t="shared" si="31"/>
        <v>44454</v>
      </c>
      <c r="I31" s="115">
        <f t="shared" si="14"/>
        <v>44454</v>
      </c>
      <c r="J31" s="116">
        <f t="shared" si="15"/>
        <v>21</v>
      </c>
      <c r="K31" s="101">
        <f t="shared" si="3"/>
        <v>0</v>
      </c>
      <c r="L31" s="8">
        <f t="shared" si="16"/>
        <v>1</v>
      </c>
      <c r="M31" s="117">
        <f t="shared" si="17"/>
        <v>1</v>
      </c>
      <c r="N31" s="117">
        <v>1</v>
      </c>
      <c r="O31" s="110">
        <f t="shared" si="4"/>
        <v>1</v>
      </c>
      <c r="P31" s="110">
        <f t="shared" si="5"/>
        <v>1000</v>
      </c>
      <c r="Q31" s="11">
        <f t="shared" si="32"/>
        <v>0</v>
      </c>
      <c r="R31" s="7">
        <f t="shared" si="18"/>
        <v>0</v>
      </c>
      <c r="S31" s="110">
        <f t="shared" si="6"/>
        <v>0</v>
      </c>
      <c r="T31" s="92">
        <v>0</v>
      </c>
      <c r="U31" s="180">
        <f t="shared" si="71"/>
        <v>0</v>
      </c>
      <c r="V31" s="120">
        <f t="shared" si="19"/>
        <v>8.7999999999999995E-2</v>
      </c>
      <c r="W31" s="118">
        <f t="shared" si="20"/>
        <v>0</v>
      </c>
      <c r="X31" s="118">
        <v>252</v>
      </c>
      <c r="Y31" s="117">
        <f t="shared" si="8"/>
        <v>1</v>
      </c>
      <c r="Z31" s="110">
        <f t="shared" si="9"/>
        <v>0</v>
      </c>
      <c r="AA31" s="110">
        <f t="shared" si="10"/>
        <v>0</v>
      </c>
      <c r="AB31" s="121" t="str">
        <f t="shared" si="21"/>
        <v>A+J=</v>
      </c>
      <c r="AC31" s="115">
        <f t="shared" si="22"/>
        <v>44454</v>
      </c>
      <c r="AD31" s="4"/>
      <c r="AE31" s="125">
        <f t="shared" si="33"/>
        <v>19</v>
      </c>
      <c r="AF31" s="131">
        <f t="shared" si="34"/>
        <v>45000</v>
      </c>
      <c r="AG31" s="127">
        <f t="shared" si="88"/>
        <v>935.55377977999979</v>
      </c>
      <c r="AH31" s="129">
        <f t="shared" si="36"/>
        <v>18</v>
      </c>
      <c r="AI31" s="138">
        <f t="shared" si="89"/>
        <v>5.6729868799999998</v>
      </c>
      <c r="AJ31" s="137">
        <f t="shared" si="90"/>
        <v>3.2859390099999999</v>
      </c>
      <c r="AK31" s="133">
        <v>3.5000000000000001E-3</v>
      </c>
      <c r="AL31" s="127">
        <f t="shared" si="91"/>
        <v>8.9589258899999997</v>
      </c>
      <c r="AM31" s="125">
        <f t="shared" si="39"/>
        <v>19</v>
      </c>
      <c r="AN31" s="134" t="s">
        <v>76</v>
      </c>
      <c r="AO31" s="131">
        <f t="shared" si="92"/>
        <v>45033</v>
      </c>
      <c r="AP31" s="7"/>
      <c r="AQ31" s="131">
        <f t="shared" si="24"/>
        <v>45033</v>
      </c>
      <c r="AR31" s="131">
        <f t="shared" si="25"/>
        <v>45061</v>
      </c>
      <c r="AS31" s="158">
        <f>VLOOKUP(AQ31,[1]Plan1!$IS$186:$IV$304,3)</f>
        <v>6508.4</v>
      </c>
      <c r="AT31" s="157">
        <f t="shared" si="26"/>
        <v>44941</v>
      </c>
      <c r="AU31" s="158">
        <f>VLOOKUP(AR31,[1]Plan1!$IS$186:$IV$304,3)</f>
        <v>6563.07</v>
      </c>
      <c r="AV31" s="157">
        <f t="shared" si="27"/>
        <v>44972</v>
      </c>
      <c r="AW31" s="159">
        <f t="shared" si="28"/>
        <v>8.3999139573474046E-3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22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3"/>
      <c r="CY31" s="1"/>
      <c r="CZ31" s="1"/>
      <c r="DA31" s="1"/>
      <c r="DB31" s="1"/>
      <c r="DC31" s="1"/>
      <c r="DD31" s="1"/>
      <c r="DE31" s="1"/>
      <c r="DF31" s="1"/>
      <c r="DG31" s="1"/>
      <c r="DH31" s="4"/>
      <c r="DI31" s="15"/>
      <c r="DJ31" s="15"/>
      <c r="DK31" s="15"/>
      <c r="DL31" s="15"/>
      <c r="DM31" s="23"/>
      <c r="DN31" s="23"/>
    </row>
    <row r="32" spans="1:118" ht="15" x14ac:dyDescent="0.25">
      <c r="A32" s="109">
        <f t="shared" si="11"/>
        <v>44445</v>
      </c>
      <c r="B32" s="110">
        <f t="shared" si="1"/>
        <v>1000</v>
      </c>
      <c r="C32" s="110">
        <f t="shared" si="29"/>
        <v>1000</v>
      </c>
      <c r="D32" s="111">
        <f t="shared" si="12"/>
        <v>5739.56</v>
      </c>
      <c r="E32" s="112">
        <f t="shared" si="30"/>
        <v>5769.98</v>
      </c>
      <c r="F32" s="161">
        <f t="shared" si="76"/>
        <v>44362</v>
      </c>
      <c r="G32" s="114">
        <f t="shared" si="2"/>
        <v>5.3000578441551038E-3</v>
      </c>
      <c r="H32" s="115">
        <f t="shared" si="31"/>
        <v>44454</v>
      </c>
      <c r="I32" s="115">
        <f t="shared" si="14"/>
        <v>44454</v>
      </c>
      <c r="J32" s="116">
        <f t="shared" si="15"/>
        <v>21</v>
      </c>
      <c r="K32" s="101">
        <f t="shared" si="3"/>
        <v>0</v>
      </c>
      <c r="L32" s="8">
        <f t="shared" si="16"/>
        <v>1</v>
      </c>
      <c r="M32" s="117">
        <f t="shared" si="17"/>
        <v>1</v>
      </c>
      <c r="N32" s="117">
        <f t="shared" ref="N32:N95" si="93">IF(I32&gt;I31,N31*M32,N31)</f>
        <v>1</v>
      </c>
      <c r="O32" s="110">
        <f t="shared" si="4"/>
        <v>1</v>
      </c>
      <c r="P32" s="110">
        <f t="shared" si="5"/>
        <v>1000</v>
      </c>
      <c r="Q32" s="11">
        <f t="shared" si="32"/>
        <v>0</v>
      </c>
      <c r="R32" s="7">
        <f t="shared" si="18"/>
        <v>0</v>
      </c>
      <c r="S32" s="110">
        <f t="shared" si="6"/>
        <v>0</v>
      </c>
      <c r="T32" s="92">
        <v>0</v>
      </c>
      <c r="U32" s="180">
        <f t="shared" si="71"/>
        <v>0</v>
      </c>
      <c r="V32" s="120">
        <f t="shared" si="19"/>
        <v>8.7999999999999995E-2</v>
      </c>
      <c r="W32" s="118">
        <f t="shared" si="20"/>
        <v>0</v>
      </c>
      <c r="X32" s="118">
        <v>252</v>
      </c>
      <c r="Y32" s="117">
        <f t="shared" si="8"/>
        <v>1</v>
      </c>
      <c r="Z32" s="110">
        <f t="shared" si="9"/>
        <v>0</v>
      </c>
      <c r="AA32" s="110">
        <f t="shared" si="10"/>
        <v>0</v>
      </c>
      <c r="AB32" s="121" t="str">
        <f t="shared" si="21"/>
        <v>A+J=</v>
      </c>
      <c r="AC32" s="115">
        <f t="shared" si="22"/>
        <v>44454</v>
      </c>
      <c r="AD32" s="4"/>
      <c r="AE32" s="125">
        <f t="shared" si="33"/>
        <v>20</v>
      </c>
      <c r="AF32" s="166">
        <f t="shared" si="34"/>
        <v>45033</v>
      </c>
      <c r="AG32" s="127">
        <f t="shared" si="88"/>
        <v>935.55377977999979</v>
      </c>
      <c r="AH32" s="129">
        <f t="shared" si="36"/>
        <v>22</v>
      </c>
      <c r="AI32" s="138">
        <f t="shared" si="89"/>
        <v>6.9140146700000003</v>
      </c>
      <c r="AJ32" s="137">
        <f t="shared" si="90"/>
        <v>0</v>
      </c>
      <c r="AK32" s="215">
        <v>0</v>
      </c>
      <c r="AL32" s="127">
        <f t="shared" si="91"/>
        <v>6.9140146700000003</v>
      </c>
      <c r="AM32" s="125">
        <f t="shared" si="39"/>
        <v>20</v>
      </c>
      <c r="AN32" s="134" t="s">
        <v>76</v>
      </c>
      <c r="AO32" s="131">
        <f t="shared" si="92"/>
        <v>45061</v>
      </c>
      <c r="AP32" s="7"/>
      <c r="AQ32" s="131">
        <f t="shared" si="24"/>
        <v>45061</v>
      </c>
      <c r="AR32" s="131">
        <f t="shared" si="25"/>
        <v>45092</v>
      </c>
      <c r="AS32" s="158">
        <f>VLOOKUP(AQ32,[1]Plan1!$IS$186:$IV$304,3)</f>
        <v>6563.07</v>
      </c>
      <c r="AT32" s="157">
        <f t="shared" si="26"/>
        <v>44972</v>
      </c>
      <c r="AU32" s="158">
        <f>VLOOKUP(AR32,[1]Plan1!$IS$186:$IV$304,3)</f>
        <v>6609.67</v>
      </c>
      <c r="AV32" s="157">
        <f t="shared" si="27"/>
        <v>45000</v>
      </c>
      <c r="AW32" s="159">
        <f t="shared" si="28"/>
        <v>7.1003356660832573E-3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2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3"/>
      <c r="DN32" s="23"/>
    </row>
    <row r="33" spans="1:118" ht="15" x14ac:dyDescent="0.25">
      <c r="A33" s="109">
        <f t="shared" si="11"/>
        <v>44446</v>
      </c>
      <c r="B33" s="110">
        <f t="shared" si="1"/>
        <v>1000</v>
      </c>
      <c r="C33" s="110">
        <f t="shared" si="29"/>
        <v>1000</v>
      </c>
      <c r="D33" s="111">
        <f t="shared" si="12"/>
        <v>5739.56</v>
      </c>
      <c r="E33" s="112">
        <f t="shared" si="30"/>
        <v>5769.98</v>
      </c>
      <c r="F33" s="161">
        <f t="shared" si="76"/>
        <v>44362</v>
      </c>
      <c r="G33" s="114">
        <f t="shared" si="2"/>
        <v>5.3000578441551038E-3</v>
      </c>
      <c r="H33" s="115">
        <f t="shared" si="31"/>
        <v>44454</v>
      </c>
      <c r="I33" s="115">
        <f t="shared" si="14"/>
        <v>44454</v>
      </c>
      <c r="J33" s="116">
        <f t="shared" si="15"/>
        <v>21</v>
      </c>
      <c r="K33" s="101">
        <f t="shared" si="3"/>
        <v>0</v>
      </c>
      <c r="L33" s="8">
        <f t="shared" si="16"/>
        <v>1</v>
      </c>
      <c r="M33" s="117">
        <f t="shared" si="17"/>
        <v>1</v>
      </c>
      <c r="N33" s="117">
        <f t="shared" si="93"/>
        <v>1</v>
      </c>
      <c r="O33" s="110">
        <f t="shared" si="4"/>
        <v>1</v>
      </c>
      <c r="P33" s="110">
        <f t="shared" si="5"/>
        <v>1000</v>
      </c>
      <c r="Q33" s="11">
        <f t="shared" si="32"/>
        <v>0</v>
      </c>
      <c r="R33" s="7">
        <f t="shared" si="18"/>
        <v>0</v>
      </c>
      <c r="S33" s="110">
        <f t="shared" si="6"/>
        <v>0</v>
      </c>
      <c r="T33" s="92">
        <v>0</v>
      </c>
      <c r="U33" s="180">
        <f t="shared" si="71"/>
        <v>0</v>
      </c>
      <c r="V33" s="120">
        <f t="shared" si="19"/>
        <v>8.7999999999999995E-2</v>
      </c>
      <c r="W33" s="118">
        <f t="shared" si="20"/>
        <v>0</v>
      </c>
      <c r="X33" s="118">
        <v>252</v>
      </c>
      <c r="Y33" s="117">
        <f t="shared" si="8"/>
        <v>1</v>
      </c>
      <c r="Z33" s="110">
        <f t="shared" si="9"/>
        <v>0</v>
      </c>
      <c r="AA33" s="110">
        <f t="shared" si="10"/>
        <v>0</v>
      </c>
      <c r="AB33" s="121" t="str">
        <f t="shared" si="21"/>
        <v>A+J=</v>
      </c>
      <c r="AC33" s="115">
        <f t="shared" si="22"/>
        <v>44454</v>
      </c>
      <c r="AD33" s="4"/>
      <c r="AE33" s="125">
        <f t="shared" si="33"/>
        <v>21</v>
      </c>
      <c r="AF33" s="166">
        <f t="shared" si="34"/>
        <v>45061</v>
      </c>
      <c r="AG33" s="127">
        <f t="shared" si="88"/>
        <v>935.55377977999979</v>
      </c>
      <c r="AH33" s="129">
        <f t="shared" si="36"/>
        <v>18</v>
      </c>
      <c r="AI33" s="138">
        <f t="shared" si="89"/>
        <v>5.6531314200000002</v>
      </c>
      <c r="AJ33" s="137">
        <f t="shared" si="90"/>
        <v>0</v>
      </c>
      <c r="AK33" s="215">
        <v>0</v>
      </c>
      <c r="AL33" s="127">
        <f t="shared" si="91"/>
        <v>5.6531314200000002</v>
      </c>
      <c r="AM33" s="125">
        <f t="shared" si="39"/>
        <v>21</v>
      </c>
      <c r="AN33" s="134" t="s">
        <v>76</v>
      </c>
      <c r="AO33" s="131">
        <f t="shared" si="92"/>
        <v>45092</v>
      </c>
      <c r="AP33" s="7"/>
      <c r="AQ33" s="131">
        <f t="shared" si="24"/>
        <v>45092</v>
      </c>
      <c r="AR33" s="131">
        <f t="shared" si="25"/>
        <v>45124</v>
      </c>
      <c r="AS33" s="158">
        <f>VLOOKUP(AQ33,[1]Plan1!$IS$186:$IV$304,3)</f>
        <v>6609.67</v>
      </c>
      <c r="AT33" s="157">
        <f t="shared" si="26"/>
        <v>45002</v>
      </c>
      <c r="AU33" s="158">
        <f>VLOOKUP(AR33,[1]Plan1!$IS$186:$IV$304,3)</f>
        <v>6649.99</v>
      </c>
      <c r="AV33" s="157">
        <f t="shared" si="27"/>
        <v>45033</v>
      </c>
      <c r="AW33" s="159">
        <f t="shared" si="28"/>
        <v>6.1001532602988906E-3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2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3"/>
      <c r="DN33" s="23"/>
    </row>
    <row r="34" spans="1:118" ht="15" x14ac:dyDescent="0.25">
      <c r="A34" s="109">
        <f t="shared" si="11"/>
        <v>44447</v>
      </c>
      <c r="B34" s="110">
        <f t="shared" ref="B34:B36" si="94">(P34+Z34)</f>
        <v>1000</v>
      </c>
      <c r="C34" s="110">
        <f t="shared" ref="C34:C36" si="95">TRUNC(IF(Q33&gt;0,VLOOKUP(A33,$AF$13:$AG$141,2),C33),8)</f>
        <v>1000</v>
      </c>
      <c r="D34" s="111">
        <f t="shared" si="12"/>
        <v>5739.56</v>
      </c>
      <c r="E34" s="112">
        <f t="shared" si="30"/>
        <v>5769.98</v>
      </c>
      <c r="F34" s="161">
        <f t="shared" si="76"/>
        <v>44362</v>
      </c>
      <c r="G34" s="114">
        <f t="shared" ref="G34:G36" si="96">(E34/D34)-1</f>
        <v>5.3000578441551038E-3</v>
      </c>
      <c r="H34" s="115">
        <f t="shared" si="31"/>
        <v>44454</v>
      </c>
      <c r="I34" s="115">
        <f t="shared" ref="I34:I36" si="97">IF(A34&gt;I33,H34,I33)</f>
        <v>44454</v>
      </c>
      <c r="J34" s="116">
        <f t="shared" ref="J34:J36" si="98">IF(I34=I33,J33,NETWORKDAYS(I33,I34,$AF$149:$AF$503)-1)</f>
        <v>21</v>
      </c>
      <c r="K34" s="101">
        <f t="shared" si="3"/>
        <v>0</v>
      </c>
      <c r="L34" s="8">
        <f t="shared" si="16"/>
        <v>1</v>
      </c>
      <c r="M34" s="117">
        <f t="shared" ref="M34:M36" si="99">IF(I34&gt;I33,L33,M33)</f>
        <v>1</v>
      </c>
      <c r="N34" s="117">
        <f t="shared" ref="N34:N36" si="100">IF(I34&gt;I33,N33*M34,N33)</f>
        <v>1</v>
      </c>
      <c r="O34" s="110">
        <f t="shared" ref="O34:O36" si="101">TRUNC(TRUNC((L34*N34),15),8)</f>
        <v>1</v>
      </c>
      <c r="P34" s="110">
        <f t="shared" ref="P34:P36" si="102">TRUNC(C34*O34,8)</f>
        <v>1000</v>
      </c>
      <c r="Q34" s="11">
        <f t="shared" ref="Q34:Q36" si="103">IF(VLOOKUP(A34,AF$11:AM$141,8)=VLOOKUP(A33,AF$11:AM$141,8),0,VLOOKUP(A34,AF$11:AM$141,8))</f>
        <v>0</v>
      </c>
      <c r="R34" s="7">
        <f t="shared" ref="R34:R36" si="104">IF(Q34&gt;0,VLOOKUP($A34,$AF$11:$AK$141,6),0)</f>
        <v>0</v>
      </c>
      <c r="S34" s="110">
        <f t="shared" ref="S34:S36" si="105">IF(R34&gt;0,TRUNC(R34*P34,8),0)</f>
        <v>0</v>
      </c>
      <c r="T34" s="92">
        <v>0</v>
      </c>
      <c r="U34" s="180">
        <f t="shared" si="71"/>
        <v>0</v>
      </c>
      <c r="V34" s="120">
        <f t="shared" si="19"/>
        <v>8.7999999999999995E-2</v>
      </c>
      <c r="W34" s="118">
        <f t="shared" ref="W34:W97" si="106">IF(A33&lt;K$2,0,IF(Q33&gt;0,1,IF(K34=K33,W33,W33+1)))</f>
        <v>0</v>
      </c>
      <c r="X34" s="118">
        <v>252</v>
      </c>
      <c r="Y34" s="117">
        <f t="shared" ref="Y34:Y36" si="107">ROUND((1+V34)^TRUNC((W34/X34),9),9)</f>
        <v>1</v>
      </c>
      <c r="Z34" s="110">
        <f t="shared" ref="Z34:Z36" si="108">TRUNC((P34*(Y34-1)),8)</f>
        <v>0</v>
      </c>
      <c r="AA34" s="110">
        <f t="shared" ref="AA34:AA36" si="109">IF(Q34&gt;0,S34+Z34,0)</f>
        <v>0</v>
      </c>
      <c r="AB34" s="121" t="str">
        <f t="shared" si="21"/>
        <v>A+J=</v>
      </c>
      <c r="AC34" s="115">
        <f t="shared" si="22"/>
        <v>44454</v>
      </c>
      <c r="AD34" s="4"/>
      <c r="AE34" s="125">
        <f t="shared" si="33"/>
        <v>22</v>
      </c>
      <c r="AF34" s="166">
        <f t="shared" si="34"/>
        <v>45092</v>
      </c>
      <c r="AG34" s="127">
        <f t="shared" si="88"/>
        <v>935.55377977999979</v>
      </c>
      <c r="AH34" s="129">
        <f t="shared" si="36"/>
        <v>22</v>
      </c>
      <c r="AI34" s="138">
        <f t="shared" si="89"/>
        <v>6.9140146700000003</v>
      </c>
      <c r="AJ34" s="137">
        <f t="shared" si="90"/>
        <v>0</v>
      </c>
      <c r="AK34" s="215">
        <v>0</v>
      </c>
      <c r="AL34" s="127">
        <f t="shared" si="91"/>
        <v>6.9140146700000003</v>
      </c>
      <c r="AM34" s="125">
        <f t="shared" si="39"/>
        <v>22</v>
      </c>
      <c r="AN34" s="134" t="s">
        <v>76</v>
      </c>
      <c r="AO34" s="131">
        <f t="shared" si="92"/>
        <v>45124</v>
      </c>
      <c r="AP34" s="7"/>
      <c r="AQ34" s="131">
        <f t="shared" si="24"/>
        <v>45124</v>
      </c>
      <c r="AR34" s="131">
        <f t="shared" si="25"/>
        <v>45153</v>
      </c>
      <c r="AS34" s="158">
        <f>VLOOKUP(AQ34,[1]Plan1!$IS$186:$IV$304,3)</f>
        <v>6649.99</v>
      </c>
      <c r="AT34" s="157">
        <f t="shared" si="26"/>
        <v>45031</v>
      </c>
      <c r="AU34" s="158">
        <f>VLOOKUP(AR34,[1]Plan1!$IS$186:$IV$304,3)</f>
        <v>6665.28</v>
      </c>
      <c r="AV34" s="157">
        <f t="shared" si="27"/>
        <v>45061</v>
      </c>
      <c r="AW34" s="159">
        <f t="shared" si="28"/>
        <v>2.2992515778219591E-3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2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3"/>
      <c r="DN34" s="23"/>
    </row>
    <row r="35" spans="1:118" ht="15" x14ac:dyDescent="0.25">
      <c r="A35" s="109">
        <f t="shared" si="11"/>
        <v>44448</v>
      </c>
      <c r="B35" s="110">
        <f t="shared" si="94"/>
        <v>1000</v>
      </c>
      <c r="C35" s="110">
        <f t="shared" si="95"/>
        <v>1000</v>
      </c>
      <c r="D35" s="111">
        <f t="shared" si="12"/>
        <v>5739.56</v>
      </c>
      <c r="E35" s="112">
        <f t="shared" si="30"/>
        <v>5769.98</v>
      </c>
      <c r="F35" s="161">
        <f t="shared" si="76"/>
        <v>44362</v>
      </c>
      <c r="G35" s="114">
        <f t="shared" si="96"/>
        <v>5.3000578441551038E-3</v>
      </c>
      <c r="H35" s="115">
        <f t="shared" si="31"/>
        <v>44454</v>
      </c>
      <c r="I35" s="115">
        <f t="shared" si="97"/>
        <v>44454</v>
      </c>
      <c r="J35" s="116">
        <f t="shared" si="98"/>
        <v>21</v>
      </c>
      <c r="K35" s="101">
        <f t="shared" si="3"/>
        <v>0</v>
      </c>
      <c r="L35" s="8">
        <f t="shared" si="16"/>
        <v>1</v>
      </c>
      <c r="M35" s="117">
        <f t="shared" si="99"/>
        <v>1</v>
      </c>
      <c r="N35" s="117">
        <f t="shared" si="100"/>
        <v>1</v>
      </c>
      <c r="O35" s="110">
        <f t="shared" si="101"/>
        <v>1</v>
      </c>
      <c r="P35" s="110">
        <f t="shared" si="102"/>
        <v>1000</v>
      </c>
      <c r="Q35" s="11">
        <f t="shared" si="103"/>
        <v>0</v>
      </c>
      <c r="R35" s="7">
        <f t="shared" si="104"/>
        <v>0</v>
      </c>
      <c r="S35" s="110">
        <f t="shared" si="105"/>
        <v>0</v>
      </c>
      <c r="T35" s="92">
        <v>0</v>
      </c>
      <c r="U35" s="180">
        <f t="shared" si="71"/>
        <v>0</v>
      </c>
      <c r="V35" s="120">
        <f t="shared" si="19"/>
        <v>8.7999999999999995E-2</v>
      </c>
      <c r="W35" s="118">
        <f t="shared" si="106"/>
        <v>0</v>
      </c>
      <c r="X35" s="118">
        <v>252</v>
      </c>
      <c r="Y35" s="117">
        <f t="shared" si="107"/>
        <v>1</v>
      </c>
      <c r="Z35" s="110">
        <f t="shared" si="108"/>
        <v>0</v>
      </c>
      <c r="AA35" s="110">
        <f t="shared" si="109"/>
        <v>0</v>
      </c>
      <c r="AB35" s="121" t="str">
        <f t="shared" si="21"/>
        <v>A+J=</v>
      </c>
      <c r="AC35" s="115">
        <f t="shared" si="22"/>
        <v>44454</v>
      </c>
      <c r="AD35" s="4"/>
      <c r="AE35" s="125">
        <f t="shared" si="33"/>
        <v>23</v>
      </c>
      <c r="AF35" s="166">
        <f t="shared" si="34"/>
        <v>45124</v>
      </c>
      <c r="AG35" s="127">
        <f t="shared" si="88"/>
        <v>935.55377977999979</v>
      </c>
      <c r="AH35" s="129">
        <f t="shared" si="36"/>
        <v>22</v>
      </c>
      <c r="AI35" s="138">
        <f t="shared" si="89"/>
        <v>6.9140146700000003</v>
      </c>
      <c r="AJ35" s="137">
        <f t="shared" si="90"/>
        <v>0</v>
      </c>
      <c r="AK35" s="215">
        <v>0</v>
      </c>
      <c r="AL35" s="127">
        <f t="shared" si="91"/>
        <v>6.9140146700000003</v>
      </c>
      <c r="AM35" s="125">
        <f t="shared" si="39"/>
        <v>23</v>
      </c>
      <c r="AN35" s="134" t="s">
        <v>76</v>
      </c>
      <c r="AO35" s="131">
        <f t="shared" si="92"/>
        <v>45153</v>
      </c>
      <c r="AP35" s="7"/>
      <c r="AQ35" s="131">
        <f t="shared" si="24"/>
        <v>45153</v>
      </c>
      <c r="AR35" s="131">
        <f t="shared" si="25"/>
        <v>45184</v>
      </c>
      <c r="AS35" s="158">
        <f>VLOOKUP(AQ35,[1]Plan1!$IS$186:$IV$304,3)</f>
        <v>6665.28</v>
      </c>
      <c r="AT35" s="157">
        <f t="shared" si="26"/>
        <v>45061</v>
      </c>
      <c r="AU35" s="158">
        <f>VLOOKUP(AR35,[1]Plan1!$IS$186:$IV$304,3)</f>
        <v>6659.95</v>
      </c>
      <c r="AV35" s="157">
        <f t="shared" si="27"/>
        <v>45092</v>
      </c>
      <c r="AW35" s="159">
        <f t="shared" si="28"/>
        <v>-7.9966633059680436E-4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2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3"/>
      <c r="DN35" s="23"/>
    </row>
    <row r="36" spans="1:118" ht="15" x14ac:dyDescent="0.25">
      <c r="A36" s="109">
        <f t="shared" si="11"/>
        <v>44449</v>
      </c>
      <c r="B36" s="110">
        <f t="shared" si="94"/>
        <v>1000.58656726</v>
      </c>
      <c r="C36" s="110">
        <f t="shared" si="95"/>
        <v>1000</v>
      </c>
      <c r="D36" s="111">
        <f t="shared" si="12"/>
        <v>5739.56</v>
      </c>
      <c r="E36" s="112">
        <f t="shared" si="30"/>
        <v>5769.98</v>
      </c>
      <c r="F36" s="161">
        <f t="shared" si="76"/>
        <v>44362</v>
      </c>
      <c r="G36" s="114">
        <f t="shared" si="96"/>
        <v>5.3000578441551038E-3</v>
      </c>
      <c r="H36" s="115">
        <f t="shared" si="31"/>
        <v>44454</v>
      </c>
      <c r="I36" s="115">
        <f t="shared" si="97"/>
        <v>44454</v>
      </c>
      <c r="J36" s="116">
        <f t="shared" si="98"/>
        <v>21</v>
      </c>
      <c r="K36" s="101">
        <f t="shared" si="3"/>
        <v>1</v>
      </c>
      <c r="L36" s="8">
        <f t="shared" si="16"/>
        <v>1.0002517399999999</v>
      </c>
      <c r="M36" s="117">
        <f t="shared" si="99"/>
        <v>1</v>
      </c>
      <c r="N36" s="117">
        <f t="shared" si="100"/>
        <v>1</v>
      </c>
      <c r="O36" s="110">
        <f t="shared" si="101"/>
        <v>1.0002517399999999</v>
      </c>
      <c r="P36" s="110">
        <f t="shared" si="102"/>
        <v>1000.25174</v>
      </c>
      <c r="Q36" s="11">
        <f t="shared" si="103"/>
        <v>0</v>
      </c>
      <c r="R36" s="7">
        <f t="shared" si="104"/>
        <v>0</v>
      </c>
      <c r="S36" s="110">
        <f t="shared" si="105"/>
        <v>0</v>
      </c>
      <c r="T36" s="92">
        <v>0</v>
      </c>
      <c r="U36" s="180">
        <f t="shared" si="71"/>
        <v>0</v>
      </c>
      <c r="V36" s="120">
        <f t="shared" si="19"/>
        <v>8.7999999999999995E-2</v>
      </c>
      <c r="W36" s="118">
        <f t="shared" si="106"/>
        <v>1</v>
      </c>
      <c r="X36" s="118">
        <v>252</v>
      </c>
      <c r="Y36" s="117">
        <f t="shared" si="107"/>
        <v>1.000334743</v>
      </c>
      <c r="Z36" s="110">
        <f t="shared" si="108"/>
        <v>0.33482726000000002</v>
      </c>
      <c r="AA36" s="110">
        <f t="shared" si="109"/>
        <v>0</v>
      </c>
      <c r="AB36" s="121" t="str">
        <f t="shared" si="21"/>
        <v>A+J=</v>
      </c>
      <c r="AC36" s="115">
        <f t="shared" si="22"/>
        <v>44454</v>
      </c>
      <c r="AD36" s="4"/>
      <c r="AE36" s="125">
        <f t="shared" si="33"/>
        <v>24</v>
      </c>
      <c r="AF36" s="166">
        <f t="shared" si="34"/>
        <v>45153</v>
      </c>
      <c r="AG36" s="127">
        <f t="shared" si="88"/>
        <v>935.55377977999979</v>
      </c>
      <c r="AH36" s="129">
        <f t="shared" si="36"/>
        <v>21</v>
      </c>
      <c r="AI36" s="138">
        <f t="shared" si="89"/>
        <v>6.59863482</v>
      </c>
      <c r="AJ36" s="137">
        <f t="shared" si="90"/>
        <v>0</v>
      </c>
      <c r="AK36" s="215">
        <v>0</v>
      </c>
      <c r="AL36" s="127">
        <f t="shared" si="91"/>
        <v>6.59863482</v>
      </c>
      <c r="AM36" s="125">
        <f t="shared" si="39"/>
        <v>24</v>
      </c>
      <c r="AN36" s="134" t="s">
        <v>76</v>
      </c>
      <c r="AO36" s="131">
        <f t="shared" si="92"/>
        <v>45184</v>
      </c>
      <c r="AP36" s="7"/>
      <c r="AQ36" s="131">
        <f t="shared" si="24"/>
        <v>45184</v>
      </c>
      <c r="AR36" s="131">
        <f t="shared" si="25"/>
        <v>45215</v>
      </c>
      <c r="AS36" s="158">
        <f>VLOOKUP(AQ36,[1]Plan1!$IS$186:$IV$304,3)</f>
        <v>6659.95</v>
      </c>
      <c r="AT36" s="157">
        <f t="shared" si="26"/>
        <v>45093</v>
      </c>
      <c r="AU36" s="158">
        <f>VLOOKUP(AR36,[1]Plan1!$IS$186:$IV$304,3)</f>
        <v>6667.94</v>
      </c>
      <c r="AV36" s="157">
        <f t="shared" si="27"/>
        <v>45123</v>
      </c>
      <c r="AW36" s="159">
        <f t="shared" si="28"/>
        <v>1.1997087065218626E-3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2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3"/>
      <c r="DN36" s="23"/>
    </row>
    <row r="37" spans="1:118" ht="15" x14ac:dyDescent="0.25">
      <c r="A37" s="109">
        <f t="shared" si="11"/>
        <v>44450</v>
      </c>
      <c r="B37" s="110">
        <f t="shared" ref="B37:B44" si="110">(P37+Z37)</f>
        <v>1001.17349518</v>
      </c>
      <c r="C37" s="110">
        <f t="shared" ref="C37:C100" si="111">TRUNC(IF(Q36&gt;0,VLOOKUP(A36,$AF$13:$AG$141,2),C36),8)</f>
        <v>1000</v>
      </c>
      <c r="D37" s="111">
        <f t="shared" ref="D37:D44" si="112">IF(E37=E36,D36,E36)</f>
        <v>5739.56</v>
      </c>
      <c r="E37" s="112">
        <f t="shared" si="30"/>
        <v>5769.98</v>
      </c>
      <c r="F37" s="161">
        <f t="shared" si="76"/>
        <v>44362</v>
      </c>
      <c r="G37" s="114">
        <f t="shared" ref="G37:G44" si="113">(E37/D37)-1</f>
        <v>5.3000578441551038E-3</v>
      </c>
      <c r="H37" s="115">
        <f t="shared" si="31"/>
        <v>44454</v>
      </c>
      <c r="I37" s="115">
        <f t="shared" ref="I37:I44" si="114">IF(A37&gt;I36,H37,I36)</f>
        <v>44454</v>
      </c>
      <c r="J37" s="116">
        <f t="shared" ref="J37:J43" si="115">IF(I37=I36,J36,NETWORKDAYS(I36,I37,$AF$149:$AF$503)-1)</f>
        <v>21</v>
      </c>
      <c r="K37" s="101">
        <f t="shared" si="3"/>
        <v>2</v>
      </c>
      <c r="L37" s="8">
        <f t="shared" ref="L37:L44" si="116">TRUNC((E37/D37)^TRUNC((K37/J37),9),8)</f>
        <v>1.0005035600000001</v>
      </c>
      <c r="M37" s="117">
        <f t="shared" ref="M37:M100" si="117">IF(I37&gt;I36,L36,M36)</f>
        <v>1</v>
      </c>
      <c r="N37" s="117">
        <f t="shared" ref="N37:N44" si="118">IF(I37&gt;I36,N36*M37,N36)</f>
        <v>1</v>
      </c>
      <c r="O37" s="110">
        <f t="shared" ref="O37:O44" si="119">TRUNC(TRUNC((L37*N37),15),8)</f>
        <v>1.0005035600000001</v>
      </c>
      <c r="P37" s="110">
        <f t="shared" ref="P37:P44" si="120">TRUNC(C37*O37,8)</f>
        <v>1000.50356</v>
      </c>
      <c r="Q37" s="11">
        <f t="shared" ref="Q37:Q43" si="121">IF(VLOOKUP(A37,AF$11:AM$141,8)=VLOOKUP(A36,AF$11:AM$141,8),0,VLOOKUP(A37,AF$11:AM$141,8))</f>
        <v>0</v>
      </c>
      <c r="R37" s="7">
        <f t="shared" ref="R37:R43" si="122">IF(Q37&gt;0,VLOOKUP($A37,$AF$11:$AK$141,6),0)</f>
        <v>0</v>
      </c>
      <c r="S37" s="110">
        <f t="shared" ref="S37:S44" si="123">IF(R37&gt;0,TRUNC(R37*P37,8),0)</f>
        <v>0</v>
      </c>
      <c r="T37" s="92">
        <v>0</v>
      </c>
      <c r="U37" s="180">
        <f t="shared" si="71"/>
        <v>0</v>
      </c>
      <c r="V37" s="120">
        <f t="shared" si="19"/>
        <v>8.7999999999999995E-2</v>
      </c>
      <c r="W37" s="118">
        <f t="shared" ref="W37:W44" si="124">IF(A36&lt;K$2,0,IF(Q36&gt;0,1,IF(K37=K36,W36,W36+1)))</f>
        <v>2</v>
      </c>
      <c r="X37" s="118">
        <v>252</v>
      </c>
      <c r="Y37" s="117">
        <f t="shared" ref="Y37:Y44" si="125">ROUND((1+V37)^TRUNC((W37/X37),9),9)</f>
        <v>1.000669598</v>
      </c>
      <c r="Z37" s="110">
        <f t="shared" ref="Z37:Z44" si="126">TRUNC((P37*(Y37-1)),8)</f>
        <v>0.66993517999999996</v>
      </c>
      <c r="AA37" s="110">
        <f t="shared" ref="AA37:AA44" si="127">IF(Q37&gt;0,S37+Z37,0)</f>
        <v>0</v>
      </c>
      <c r="AB37" s="121" t="str">
        <f t="shared" si="21"/>
        <v>A+J=</v>
      </c>
      <c r="AC37" s="115">
        <f t="shared" si="22"/>
        <v>44454</v>
      </c>
      <c r="AD37" s="162"/>
      <c r="AE37" s="125">
        <f t="shared" si="33"/>
        <v>25</v>
      </c>
      <c r="AF37" s="166">
        <f t="shared" si="34"/>
        <v>45184</v>
      </c>
      <c r="AG37" s="127">
        <f t="shared" si="88"/>
        <v>935.55377977999979</v>
      </c>
      <c r="AH37" s="129">
        <f t="shared" si="36"/>
        <v>22</v>
      </c>
      <c r="AI37" s="138">
        <f t="shared" si="89"/>
        <v>6.9140146700000003</v>
      </c>
      <c r="AJ37" s="137">
        <f t="shared" si="90"/>
        <v>0</v>
      </c>
      <c r="AK37" s="215">
        <v>0</v>
      </c>
      <c r="AL37" s="127">
        <f t="shared" si="91"/>
        <v>6.9140146700000003</v>
      </c>
      <c r="AM37" s="125">
        <f t="shared" si="39"/>
        <v>25</v>
      </c>
      <c r="AN37" s="134" t="s">
        <v>76</v>
      </c>
      <c r="AO37" s="131">
        <f t="shared" si="92"/>
        <v>45215</v>
      </c>
      <c r="AP37" s="7"/>
      <c r="AQ37" s="131">
        <f t="shared" si="24"/>
        <v>45215</v>
      </c>
      <c r="AR37" s="131">
        <f t="shared" si="25"/>
        <v>45246</v>
      </c>
      <c r="AS37" s="158">
        <f>VLOOKUP(AQ37,[1]Plan1!$IS$186:$IV$304,3)</f>
        <v>6667.94</v>
      </c>
      <c r="AT37" s="157">
        <f t="shared" si="26"/>
        <v>45123</v>
      </c>
      <c r="AU37" s="158">
        <f>VLOOKUP(AR37,[1]Plan1!$IS$186:$IV$304,3)</f>
        <v>6683.28</v>
      </c>
      <c r="AV37" s="157">
        <f t="shared" si="27"/>
        <v>45154</v>
      </c>
      <c r="AW37" s="159">
        <f t="shared" si="28"/>
        <v>2.3005605929267148E-3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2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3"/>
      <c r="DN37" s="23"/>
    </row>
    <row r="38" spans="1:118" ht="15" x14ac:dyDescent="0.25">
      <c r="A38" s="109">
        <f t="shared" si="11"/>
        <v>44451</v>
      </c>
      <c r="B38" s="110">
        <f t="shared" si="110"/>
        <v>1001.17349518</v>
      </c>
      <c r="C38" s="110">
        <f t="shared" si="111"/>
        <v>1000</v>
      </c>
      <c r="D38" s="111">
        <f t="shared" si="112"/>
        <v>5739.56</v>
      </c>
      <c r="E38" s="112">
        <f t="shared" si="30"/>
        <v>5769.98</v>
      </c>
      <c r="F38" s="161">
        <f t="shared" si="76"/>
        <v>44362</v>
      </c>
      <c r="G38" s="114">
        <f t="shared" si="113"/>
        <v>5.3000578441551038E-3</v>
      </c>
      <c r="H38" s="115">
        <f t="shared" si="31"/>
        <v>44454</v>
      </c>
      <c r="I38" s="115">
        <f t="shared" si="114"/>
        <v>44454</v>
      </c>
      <c r="J38" s="116">
        <f t="shared" si="115"/>
        <v>21</v>
      </c>
      <c r="K38" s="101">
        <f t="shared" si="3"/>
        <v>2</v>
      </c>
      <c r="L38" s="8">
        <f t="shared" si="116"/>
        <v>1.0005035600000001</v>
      </c>
      <c r="M38" s="117">
        <f t="shared" si="117"/>
        <v>1</v>
      </c>
      <c r="N38" s="117">
        <f t="shared" si="118"/>
        <v>1</v>
      </c>
      <c r="O38" s="110">
        <f t="shared" si="119"/>
        <v>1.0005035600000001</v>
      </c>
      <c r="P38" s="110">
        <f t="shared" si="120"/>
        <v>1000.50356</v>
      </c>
      <c r="Q38" s="11">
        <f t="shared" si="121"/>
        <v>0</v>
      </c>
      <c r="R38" s="7">
        <f t="shared" si="122"/>
        <v>0</v>
      </c>
      <c r="S38" s="110">
        <f t="shared" si="123"/>
        <v>0</v>
      </c>
      <c r="T38" s="92">
        <v>0</v>
      </c>
      <c r="U38" s="180">
        <f t="shared" si="71"/>
        <v>0</v>
      </c>
      <c r="V38" s="120">
        <f t="shared" si="19"/>
        <v>8.7999999999999995E-2</v>
      </c>
      <c r="W38" s="118">
        <f t="shared" si="124"/>
        <v>2</v>
      </c>
      <c r="X38" s="118">
        <v>252</v>
      </c>
      <c r="Y38" s="117">
        <f t="shared" si="125"/>
        <v>1.000669598</v>
      </c>
      <c r="Z38" s="110">
        <f t="shared" si="126"/>
        <v>0.66993517999999996</v>
      </c>
      <c r="AA38" s="110">
        <f t="shared" si="127"/>
        <v>0</v>
      </c>
      <c r="AB38" s="121" t="str">
        <f t="shared" si="21"/>
        <v>A+J=</v>
      </c>
      <c r="AC38" s="115">
        <f t="shared" si="22"/>
        <v>44454</v>
      </c>
      <c r="AD38" s="4"/>
      <c r="AE38" s="125">
        <f t="shared" si="33"/>
        <v>26</v>
      </c>
      <c r="AF38" s="166">
        <f t="shared" si="34"/>
        <v>45215</v>
      </c>
      <c r="AG38" s="127">
        <f t="shared" si="88"/>
        <v>935.55377977999979</v>
      </c>
      <c r="AH38" s="129">
        <f t="shared" si="36"/>
        <v>20</v>
      </c>
      <c r="AI38" s="138">
        <f t="shared" si="89"/>
        <v>6.28336161</v>
      </c>
      <c r="AJ38" s="137">
        <f t="shared" si="90"/>
        <v>0</v>
      </c>
      <c r="AK38" s="215">
        <v>0</v>
      </c>
      <c r="AL38" s="127">
        <f t="shared" si="91"/>
        <v>6.28336161</v>
      </c>
      <c r="AM38" s="125">
        <f t="shared" si="39"/>
        <v>26</v>
      </c>
      <c r="AN38" s="134" t="s">
        <v>76</v>
      </c>
      <c r="AO38" s="131">
        <f t="shared" si="92"/>
        <v>45246</v>
      </c>
      <c r="AP38" s="7"/>
      <c r="AQ38" s="131">
        <f t="shared" si="24"/>
        <v>45246</v>
      </c>
      <c r="AR38" s="131">
        <f t="shared" si="25"/>
        <v>45275</v>
      </c>
      <c r="AS38" s="158">
        <f>VLOOKUP(AQ38,[1]Plan1!$IS$186:$IV$304,3)</f>
        <v>6683.28</v>
      </c>
      <c r="AT38" s="157">
        <f t="shared" si="26"/>
        <v>45153</v>
      </c>
      <c r="AU38" s="158">
        <f>VLOOKUP(AR38,[1]Plan1!$IS$186:$IV$304,3)</f>
        <v>6700.66</v>
      </c>
      <c r="AV38" s="157">
        <f t="shared" si="27"/>
        <v>45184</v>
      </c>
      <c r="AW38" s="159">
        <f t="shared" si="28"/>
        <v>2.60051950539264E-3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2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3"/>
      <c r="DN38" s="23"/>
    </row>
    <row r="39" spans="1:118" ht="12.75" x14ac:dyDescent="0.2">
      <c r="A39" s="109">
        <f t="shared" si="11"/>
        <v>44452</v>
      </c>
      <c r="B39" s="110">
        <f t="shared" si="110"/>
        <v>1001.17349518</v>
      </c>
      <c r="C39" s="110">
        <f t="shared" si="111"/>
        <v>1000</v>
      </c>
      <c r="D39" s="111">
        <f t="shared" si="112"/>
        <v>5739.56</v>
      </c>
      <c r="E39" s="112">
        <f t="shared" si="30"/>
        <v>5769.98</v>
      </c>
      <c r="F39" s="161">
        <f t="shared" si="76"/>
        <v>44362</v>
      </c>
      <c r="G39" s="114">
        <f t="shared" si="113"/>
        <v>5.3000578441551038E-3</v>
      </c>
      <c r="H39" s="115">
        <f t="shared" si="31"/>
        <v>44454</v>
      </c>
      <c r="I39" s="115">
        <f t="shared" si="114"/>
        <v>44454</v>
      </c>
      <c r="J39" s="116">
        <f t="shared" si="115"/>
        <v>21</v>
      </c>
      <c r="K39" s="101">
        <f t="shared" si="3"/>
        <v>2</v>
      </c>
      <c r="L39" s="8">
        <f t="shared" si="116"/>
        <v>1.0005035600000001</v>
      </c>
      <c r="M39" s="117">
        <f t="shared" si="117"/>
        <v>1</v>
      </c>
      <c r="N39" s="117">
        <f t="shared" si="118"/>
        <v>1</v>
      </c>
      <c r="O39" s="110">
        <f t="shared" si="119"/>
        <v>1.0005035600000001</v>
      </c>
      <c r="P39" s="110">
        <f t="shared" si="120"/>
        <v>1000.50356</v>
      </c>
      <c r="Q39" s="11">
        <f t="shared" si="121"/>
        <v>0</v>
      </c>
      <c r="R39" s="7">
        <f t="shared" si="122"/>
        <v>0</v>
      </c>
      <c r="S39" s="110">
        <f t="shared" si="123"/>
        <v>0</v>
      </c>
      <c r="T39" s="92">
        <v>0</v>
      </c>
      <c r="U39" s="180">
        <f t="shared" si="71"/>
        <v>0</v>
      </c>
      <c r="V39" s="120">
        <f t="shared" si="19"/>
        <v>8.7999999999999995E-2</v>
      </c>
      <c r="W39" s="118">
        <f t="shared" si="124"/>
        <v>2</v>
      </c>
      <c r="X39" s="118">
        <v>252</v>
      </c>
      <c r="Y39" s="117">
        <f t="shared" si="125"/>
        <v>1.000669598</v>
      </c>
      <c r="Z39" s="110">
        <f t="shared" si="126"/>
        <v>0.66993517999999996</v>
      </c>
      <c r="AA39" s="110">
        <f t="shared" si="127"/>
        <v>0</v>
      </c>
      <c r="AB39" s="121" t="str">
        <f t="shared" si="21"/>
        <v>A+J=</v>
      </c>
      <c r="AC39" s="115">
        <f t="shared" si="22"/>
        <v>44454</v>
      </c>
      <c r="AD39" s="4"/>
      <c r="AE39" s="125">
        <f t="shared" si="33"/>
        <v>27</v>
      </c>
      <c r="AF39" s="131">
        <f t="shared" si="34"/>
        <v>45246</v>
      </c>
      <c r="AG39" s="127">
        <f t="shared" si="88"/>
        <v>932.27934155999981</v>
      </c>
      <c r="AH39" s="129">
        <f t="shared" si="36"/>
        <v>21</v>
      </c>
      <c r="AI39" s="138">
        <f t="shared" si="89"/>
        <v>6.59863482</v>
      </c>
      <c r="AJ39" s="137">
        <f t="shared" si="90"/>
        <v>3.27443822</v>
      </c>
      <c r="AK39" s="133">
        <v>3.5000000000000001E-3</v>
      </c>
      <c r="AL39" s="127">
        <f t="shared" si="91"/>
        <v>9.8730730399999995</v>
      </c>
      <c r="AM39" s="125">
        <f t="shared" si="39"/>
        <v>27</v>
      </c>
      <c r="AN39" s="134" t="s">
        <v>76</v>
      </c>
      <c r="AO39" s="131">
        <f t="shared" si="92"/>
        <v>45275</v>
      </c>
      <c r="AP39" s="7"/>
      <c r="AQ39" s="131">
        <f t="shared" si="24"/>
        <v>45275</v>
      </c>
      <c r="AR39" s="131">
        <f t="shared" si="25"/>
        <v>45306</v>
      </c>
      <c r="AS39" s="158">
        <f>VLOOKUP(AQ39,[1]Plan1!$IS$186:$IV$304,3)</f>
        <v>6700.66</v>
      </c>
      <c r="AT39" s="157">
        <f t="shared" si="26"/>
        <v>45184</v>
      </c>
      <c r="AU39" s="158">
        <f>VLOOKUP(AR39,[1]Plan1!$IS$186:$IV$304,3)</f>
        <v>6716.74</v>
      </c>
      <c r="AV39" s="157">
        <f t="shared" si="27"/>
        <v>45214</v>
      </c>
      <c r="AW39" s="159">
        <f t="shared" si="28"/>
        <v>2.3997636053760818E-3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2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3"/>
      <c r="DN39" s="23"/>
    </row>
    <row r="40" spans="1:118" ht="12.75" x14ac:dyDescent="0.2">
      <c r="A40" s="109">
        <f t="shared" si="11"/>
        <v>44453</v>
      </c>
      <c r="B40" s="110">
        <f t="shared" si="110"/>
        <v>1001.76075387</v>
      </c>
      <c r="C40" s="110">
        <f t="shared" si="111"/>
        <v>1000</v>
      </c>
      <c r="D40" s="111">
        <f t="shared" si="112"/>
        <v>5739.56</v>
      </c>
      <c r="E40" s="112">
        <f t="shared" si="30"/>
        <v>5769.98</v>
      </c>
      <c r="F40" s="161">
        <f t="shared" si="76"/>
        <v>44362</v>
      </c>
      <c r="G40" s="114">
        <f t="shared" si="113"/>
        <v>5.3000578441551038E-3</v>
      </c>
      <c r="H40" s="115">
        <f t="shared" si="31"/>
        <v>44454</v>
      </c>
      <c r="I40" s="115">
        <f t="shared" si="114"/>
        <v>44454</v>
      </c>
      <c r="J40" s="116">
        <f t="shared" si="115"/>
        <v>21</v>
      </c>
      <c r="K40" s="101">
        <f t="shared" si="3"/>
        <v>3</v>
      </c>
      <c r="L40" s="8">
        <f t="shared" si="116"/>
        <v>1.0007554299999999</v>
      </c>
      <c r="M40" s="117">
        <f t="shared" si="117"/>
        <v>1</v>
      </c>
      <c r="N40" s="117">
        <f t="shared" si="118"/>
        <v>1</v>
      </c>
      <c r="O40" s="110">
        <f t="shared" si="119"/>
        <v>1.0007554299999999</v>
      </c>
      <c r="P40" s="110">
        <f t="shared" si="120"/>
        <v>1000.75543</v>
      </c>
      <c r="Q40" s="11">
        <f t="shared" si="121"/>
        <v>0</v>
      </c>
      <c r="R40" s="7">
        <f t="shared" si="122"/>
        <v>0</v>
      </c>
      <c r="S40" s="110">
        <f t="shared" si="123"/>
        <v>0</v>
      </c>
      <c r="T40" s="92">
        <v>0</v>
      </c>
      <c r="U40" s="180">
        <f t="shared" si="71"/>
        <v>0</v>
      </c>
      <c r="V40" s="120">
        <f t="shared" si="19"/>
        <v>8.7999999999999995E-2</v>
      </c>
      <c r="W40" s="118">
        <f t="shared" si="124"/>
        <v>3</v>
      </c>
      <c r="X40" s="118">
        <v>252</v>
      </c>
      <c r="Y40" s="117">
        <f t="shared" si="125"/>
        <v>1.0010045649999999</v>
      </c>
      <c r="Z40" s="110">
        <f t="shared" si="126"/>
        <v>1.00532387</v>
      </c>
      <c r="AA40" s="110">
        <f t="shared" si="127"/>
        <v>0</v>
      </c>
      <c r="AB40" s="121" t="str">
        <f t="shared" si="21"/>
        <v>A+J=</v>
      </c>
      <c r="AC40" s="115">
        <f t="shared" si="22"/>
        <v>44454</v>
      </c>
      <c r="AD40" s="4"/>
      <c r="AE40" s="125">
        <f t="shared" si="33"/>
        <v>28</v>
      </c>
      <c r="AF40" s="131">
        <f t="shared" si="34"/>
        <v>45275</v>
      </c>
      <c r="AG40" s="127">
        <f t="shared" si="88"/>
        <v>929.01636386999985</v>
      </c>
      <c r="AH40" s="129">
        <f t="shared" si="36"/>
        <v>21</v>
      </c>
      <c r="AI40" s="138">
        <f t="shared" si="89"/>
        <v>6.57553959</v>
      </c>
      <c r="AJ40" s="137">
        <f t="shared" si="90"/>
        <v>3.26297769</v>
      </c>
      <c r="AK40" s="133">
        <v>3.5000000000000001E-3</v>
      </c>
      <c r="AL40" s="127">
        <f t="shared" si="91"/>
        <v>9.8385172799999996</v>
      </c>
      <c r="AM40" s="125">
        <f t="shared" si="39"/>
        <v>28</v>
      </c>
      <c r="AN40" s="134" t="s">
        <v>76</v>
      </c>
      <c r="AO40" s="131">
        <f t="shared" si="92"/>
        <v>45306</v>
      </c>
      <c r="AP40" s="7"/>
      <c r="AQ40" s="131">
        <f t="shared" si="24"/>
        <v>45306</v>
      </c>
      <c r="AR40" s="131">
        <f t="shared" si="25"/>
        <v>45337</v>
      </c>
      <c r="AS40" s="158">
        <f>VLOOKUP(AQ40,[1]Plan1!$IS$186:$IV$304,3)</f>
        <v>6716.74</v>
      </c>
      <c r="AT40" s="157">
        <f t="shared" si="26"/>
        <v>45214</v>
      </c>
      <c r="AU40" s="158">
        <f>VLOOKUP(AR40,[1]Plan1!$IS$186:$IV$304,3)</f>
        <v>6735.55</v>
      </c>
      <c r="AV40" s="157">
        <f t="shared" si="27"/>
        <v>45245</v>
      </c>
      <c r="AW40" s="159">
        <f t="shared" si="28"/>
        <v>2.8004657021114543E-3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2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3"/>
      <c r="DN40" s="23"/>
    </row>
    <row r="41" spans="1:118" ht="15" x14ac:dyDescent="0.25">
      <c r="A41" s="186">
        <f t="shared" si="11"/>
        <v>44454</v>
      </c>
      <c r="B41" s="187">
        <f t="shared" si="110"/>
        <v>1002.34836451</v>
      </c>
      <c r="C41" s="187">
        <f t="shared" si="111"/>
        <v>1000</v>
      </c>
      <c r="D41" s="188">
        <f t="shared" si="112"/>
        <v>5739.56</v>
      </c>
      <c r="E41" s="189">
        <f t="shared" si="30"/>
        <v>5769.98</v>
      </c>
      <c r="F41" s="190">
        <f t="shared" si="76"/>
        <v>44362</v>
      </c>
      <c r="G41" s="191">
        <f t="shared" si="113"/>
        <v>5.3000578441551038E-3</v>
      </c>
      <c r="H41" s="186">
        <f t="shared" si="31"/>
        <v>44454</v>
      </c>
      <c r="I41" s="186">
        <f t="shared" si="114"/>
        <v>44454</v>
      </c>
      <c r="J41" s="192">
        <f t="shared" si="115"/>
        <v>21</v>
      </c>
      <c r="K41" s="192">
        <f t="shared" si="3"/>
        <v>4</v>
      </c>
      <c r="L41" s="187">
        <f t="shared" si="116"/>
        <v>1.00100737</v>
      </c>
      <c r="M41" s="193">
        <f t="shared" si="117"/>
        <v>1</v>
      </c>
      <c r="N41" s="193">
        <f t="shared" si="118"/>
        <v>1</v>
      </c>
      <c r="O41" s="187">
        <f t="shared" si="119"/>
        <v>1.00100737</v>
      </c>
      <c r="P41" s="187">
        <f t="shared" si="120"/>
        <v>1001.00737</v>
      </c>
      <c r="Q41" s="194">
        <f t="shared" si="121"/>
        <v>1</v>
      </c>
      <c r="R41" s="195">
        <f t="shared" si="122"/>
        <v>3.5000000000000001E-3</v>
      </c>
      <c r="S41" s="187">
        <f t="shared" si="123"/>
        <v>3.5035257899999999</v>
      </c>
      <c r="T41" s="187">
        <v>0</v>
      </c>
      <c r="U41" s="196">
        <f t="shared" si="71"/>
        <v>3.4999999950050317E-3</v>
      </c>
      <c r="V41" s="195">
        <f t="shared" si="19"/>
        <v>8.7999999999999995E-2</v>
      </c>
      <c r="W41" s="194">
        <f t="shared" si="124"/>
        <v>4</v>
      </c>
      <c r="X41" s="194">
        <v>252</v>
      </c>
      <c r="Y41" s="193">
        <f t="shared" si="125"/>
        <v>1.0013396450000001</v>
      </c>
      <c r="Z41" s="187">
        <f t="shared" si="126"/>
        <v>1.34099451</v>
      </c>
      <c r="AA41" s="187">
        <f t="shared" si="127"/>
        <v>4.8445203000000001</v>
      </c>
      <c r="AB41" s="197" t="str">
        <f t="shared" si="21"/>
        <v>A+J=</v>
      </c>
      <c r="AC41" s="186">
        <f t="shared" si="22"/>
        <v>44454</v>
      </c>
      <c r="AD41" s="4"/>
      <c r="AE41" s="125">
        <f t="shared" si="33"/>
        <v>29</v>
      </c>
      <c r="AF41" s="131">
        <f t="shared" si="34"/>
        <v>45306</v>
      </c>
      <c r="AG41" s="127">
        <f t="shared" si="88"/>
        <v>925.76480659999982</v>
      </c>
      <c r="AH41" s="129">
        <f t="shared" si="36"/>
        <v>19</v>
      </c>
      <c r="AI41" s="138">
        <f t="shared" si="89"/>
        <v>5.9264898800000001</v>
      </c>
      <c r="AJ41" s="137">
        <f t="shared" si="90"/>
        <v>3.2515572700000002</v>
      </c>
      <c r="AK41" s="133">
        <v>3.5000000000000001E-3</v>
      </c>
      <c r="AL41" s="127">
        <f t="shared" si="91"/>
        <v>9.1780471500000012</v>
      </c>
      <c r="AM41" s="125">
        <f t="shared" si="39"/>
        <v>29</v>
      </c>
      <c r="AN41" s="134" t="s">
        <v>76</v>
      </c>
      <c r="AO41" s="131">
        <f t="shared" si="92"/>
        <v>45337</v>
      </c>
      <c r="AP41" s="7"/>
      <c r="AQ41" s="131">
        <f t="shared" si="24"/>
        <v>45337</v>
      </c>
      <c r="AR41" s="131">
        <f t="shared" si="25"/>
        <v>45366</v>
      </c>
      <c r="AS41" s="158">
        <f>VLOOKUP(AQ41,[1]Plan1!$IS$186:$IV$304,3)</f>
        <v>6735.55</v>
      </c>
      <c r="AT41" s="157">
        <f t="shared" si="26"/>
        <v>45245</v>
      </c>
      <c r="AU41" s="158">
        <f>VLOOKUP(AR41,[1]Plan1!$IS$186:$IV$304,3)</f>
        <v>6773.27</v>
      </c>
      <c r="AV41" s="157">
        <f t="shared" si="27"/>
        <v>45275</v>
      </c>
      <c r="AW41" s="159">
        <f t="shared" si="28"/>
        <v>5.6001365886972909E-3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2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3"/>
      <c r="DN41" s="23"/>
    </row>
    <row r="42" spans="1:118" ht="12.75" x14ac:dyDescent="0.2">
      <c r="A42" s="109">
        <f t="shared" si="11"/>
        <v>44455</v>
      </c>
      <c r="B42" s="110">
        <f t="shared" ref="B42:B43" si="128">(P42+Z42)</f>
        <v>998.29180931999997</v>
      </c>
      <c r="C42" s="110">
        <f t="shared" si="111"/>
        <v>996.5</v>
      </c>
      <c r="D42" s="111">
        <f t="shared" ref="D42:D43" si="129">IF(E42=E41,D41,E41)</f>
        <v>5769.98</v>
      </c>
      <c r="E42" s="111">
        <f>IF($K42=1,VLOOKUP($A41,AQ$11:AU$131,5),E41)</f>
        <v>5825.37</v>
      </c>
      <c r="F42" s="161">
        <f t="shared" si="76"/>
        <v>44392</v>
      </c>
      <c r="G42" s="114">
        <f t="shared" ref="G42:G43" si="130">(E42/D42)-1</f>
        <v>9.5996866540266623E-3</v>
      </c>
      <c r="H42" s="115">
        <f t="shared" ref="H42:H43" si="131">IF(Q41&gt;0,VLOOKUP(A42,AJ$119:AP$451,4),H41)</f>
        <v>44484</v>
      </c>
      <c r="I42" s="115">
        <f t="shared" ref="I42:I43" si="132">IF(A42&gt;I41,H42,I41)</f>
        <v>44484</v>
      </c>
      <c r="J42" s="116">
        <f t="shared" si="115"/>
        <v>21</v>
      </c>
      <c r="K42" s="116">
        <f t="shared" ref="K42:K43" si="133">(J42-(NETWORKDAYS(A42,I42,AF$149:AF$503)-1))</f>
        <v>1</v>
      </c>
      <c r="L42" s="8">
        <f t="shared" ref="L42:L43" si="134">TRUNC((E42/D42)^TRUNC((K42/J42),9),8)</f>
        <v>1.00045505</v>
      </c>
      <c r="M42" s="117">
        <f t="shared" si="117"/>
        <v>1.00100737</v>
      </c>
      <c r="N42" s="117">
        <f t="shared" ref="N42:N43" si="135">IF(I42&gt;I41,N41*M42,N41)</f>
        <v>1.00100737</v>
      </c>
      <c r="O42" s="110">
        <f t="shared" ref="O42:O43" si="136">TRUNC(TRUNC((L42*N42),15),8)</f>
        <v>1.0014628699999999</v>
      </c>
      <c r="P42" s="110">
        <f t="shared" ref="P42:P43" si="137">TRUNC(C42*O42,8)</f>
        <v>997.95774994999999</v>
      </c>
      <c r="Q42" s="148">
        <f t="shared" si="121"/>
        <v>0</v>
      </c>
      <c r="R42" s="170">
        <f t="shared" si="122"/>
        <v>0</v>
      </c>
      <c r="S42" s="110">
        <f t="shared" ref="S42:S43" si="138">IF(R42&gt;0,TRUNC(R42*P42,8),0)</f>
        <v>0</v>
      </c>
      <c r="T42" s="92">
        <v>0</v>
      </c>
      <c r="U42" s="180">
        <f t="shared" si="71"/>
        <v>0</v>
      </c>
      <c r="V42" s="120">
        <f t="shared" si="19"/>
        <v>8.7999999999999995E-2</v>
      </c>
      <c r="W42" s="118">
        <f t="shared" ref="W42:W43" si="139">IF(A41&lt;K$2,0,IF(Q41&gt;0,1,IF(K42=K41,W41,W41+1)))</f>
        <v>1</v>
      </c>
      <c r="X42" s="118">
        <v>252</v>
      </c>
      <c r="Y42" s="117">
        <f t="shared" ref="Y42:Y43" si="140">ROUND((1+V42)^TRUNC((W42/X42),9),9)</f>
        <v>1.000334743</v>
      </c>
      <c r="Z42" s="110">
        <f t="shared" ref="Z42:Z43" si="141">TRUNC((P42*(Y42-1)),8)</f>
        <v>0.33405937000000002</v>
      </c>
      <c r="AA42" s="110">
        <f t="shared" ref="AA42:AA43" si="142">IF(Q42&gt;0,S42+Z42,0)</f>
        <v>0</v>
      </c>
      <c r="AB42" s="121" t="str">
        <f t="shared" ref="AB42:AB76" si="143">IF($Q41&gt;0,VLOOKUP($A41,$AF$11:$AO$141,9),AB41)</f>
        <v>A+J=</v>
      </c>
      <c r="AC42" s="115">
        <f t="shared" ref="AC42:AC76" si="144">IF($Q41&gt;0,VLOOKUP($A41,$AF$11:$AO$141,10),AC41)</f>
        <v>44484</v>
      </c>
      <c r="AD42" s="4"/>
      <c r="AE42" s="125">
        <f t="shared" si="33"/>
        <v>30</v>
      </c>
      <c r="AF42" s="131">
        <f t="shared" si="34"/>
        <v>45337</v>
      </c>
      <c r="AG42" s="127">
        <f t="shared" si="88"/>
        <v>922.52462977999983</v>
      </c>
      <c r="AH42" s="129">
        <f t="shared" si="36"/>
        <v>21</v>
      </c>
      <c r="AI42" s="138">
        <f t="shared" si="89"/>
        <v>6.5295913700000003</v>
      </c>
      <c r="AJ42" s="137">
        <f t="shared" si="90"/>
        <v>3.2401768199999998</v>
      </c>
      <c r="AK42" s="133">
        <v>3.5000000000000001E-3</v>
      </c>
      <c r="AL42" s="127">
        <f t="shared" si="91"/>
        <v>9.7697681900000006</v>
      </c>
      <c r="AM42" s="125">
        <f t="shared" si="39"/>
        <v>30</v>
      </c>
      <c r="AN42" s="134" t="s">
        <v>76</v>
      </c>
      <c r="AO42" s="131">
        <f t="shared" si="92"/>
        <v>45366</v>
      </c>
      <c r="AP42" s="7"/>
      <c r="AQ42" s="131">
        <f t="shared" si="24"/>
        <v>45366</v>
      </c>
      <c r="AR42" s="131">
        <f t="shared" si="25"/>
        <v>45397</v>
      </c>
      <c r="AS42" s="158">
        <f>VLOOKUP(AQ42,[1]Plan1!$IS$186:$IV$304,3)</f>
        <v>6773.27</v>
      </c>
      <c r="AT42" s="157">
        <f t="shared" si="26"/>
        <v>45275</v>
      </c>
      <c r="AU42" s="158">
        <f>VLOOKUP(AR42,[1]Plan1!$IS$186:$IV$304,3)</f>
        <v>6801.72</v>
      </c>
      <c r="AV42" s="157">
        <f t="shared" si="27"/>
        <v>45306</v>
      </c>
      <c r="AW42" s="159">
        <f t="shared" si="28"/>
        <v>4.2003345503722755E-3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2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3"/>
      <c r="DN42" s="23"/>
    </row>
    <row r="43" spans="1:118" ht="12.75" x14ac:dyDescent="0.2">
      <c r="A43" s="109">
        <f t="shared" si="11"/>
        <v>44456</v>
      </c>
      <c r="B43" s="110">
        <f t="shared" si="128"/>
        <v>999.08039955000004</v>
      </c>
      <c r="C43" s="110">
        <f t="shared" si="111"/>
        <v>996.5</v>
      </c>
      <c r="D43" s="111">
        <f t="shared" si="129"/>
        <v>5769.98</v>
      </c>
      <c r="E43" s="111">
        <f t="shared" ref="E43:E106" si="145">IF($K43=1,VLOOKUP($A42,AQ$11:AU$131,5),E42)</f>
        <v>5825.37</v>
      </c>
      <c r="F43" s="161">
        <f t="shared" si="76"/>
        <v>44392</v>
      </c>
      <c r="G43" s="114">
        <f t="shared" si="130"/>
        <v>9.5996866540266623E-3</v>
      </c>
      <c r="H43" s="115">
        <f t="shared" si="131"/>
        <v>44484</v>
      </c>
      <c r="I43" s="115">
        <f t="shared" si="132"/>
        <v>44484</v>
      </c>
      <c r="J43" s="116">
        <f t="shared" si="115"/>
        <v>21</v>
      </c>
      <c r="K43" s="116">
        <f t="shared" si="133"/>
        <v>2</v>
      </c>
      <c r="L43" s="8">
        <f t="shared" si="134"/>
        <v>1.0009102999999999</v>
      </c>
      <c r="M43" s="117">
        <f t="shared" si="117"/>
        <v>1.00100737</v>
      </c>
      <c r="N43" s="117">
        <f t="shared" si="135"/>
        <v>1.00100737</v>
      </c>
      <c r="O43" s="110">
        <f t="shared" si="136"/>
        <v>1.0019185799999999</v>
      </c>
      <c r="P43" s="110">
        <f t="shared" si="137"/>
        <v>998.41186497000001</v>
      </c>
      <c r="Q43" s="148">
        <f t="shared" si="121"/>
        <v>0</v>
      </c>
      <c r="R43" s="170">
        <f t="shared" si="122"/>
        <v>0</v>
      </c>
      <c r="S43" s="110">
        <f t="shared" si="138"/>
        <v>0</v>
      </c>
      <c r="T43" s="92">
        <v>0</v>
      </c>
      <c r="U43" s="180">
        <f t="shared" si="71"/>
        <v>0</v>
      </c>
      <c r="V43" s="120">
        <f t="shared" si="19"/>
        <v>8.7999999999999995E-2</v>
      </c>
      <c r="W43" s="118">
        <f t="shared" si="139"/>
        <v>2</v>
      </c>
      <c r="X43" s="118">
        <v>252</v>
      </c>
      <c r="Y43" s="117">
        <f t="shared" si="140"/>
        <v>1.000669598</v>
      </c>
      <c r="Z43" s="110">
        <f t="shared" si="141"/>
        <v>0.66853457999999999</v>
      </c>
      <c r="AA43" s="110">
        <f t="shared" si="142"/>
        <v>0</v>
      </c>
      <c r="AB43" s="121" t="str">
        <f t="shared" si="143"/>
        <v>A+J=</v>
      </c>
      <c r="AC43" s="115">
        <f t="shared" si="144"/>
        <v>44484</v>
      </c>
      <c r="AD43" s="4"/>
      <c r="AE43" s="125">
        <f t="shared" si="33"/>
        <v>31</v>
      </c>
      <c r="AF43" s="131">
        <f t="shared" si="34"/>
        <v>45366</v>
      </c>
      <c r="AG43" s="127">
        <f t="shared" si="88"/>
        <v>919.29579357999978</v>
      </c>
      <c r="AH43" s="129">
        <f t="shared" si="36"/>
        <v>21</v>
      </c>
      <c r="AI43" s="138">
        <f t="shared" si="89"/>
        <v>6.5067377999999998</v>
      </c>
      <c r="AJ43" s="137">
        <f t="shared" si="90"/>
        <v>3.2288361999999999</v>
      </c>
      <c r="AK43" s="133">
        <v>3.5000000000000001E-3</v>
      </c>
      <c r="AL43" s="127">
        <f t="shared" si="91"/>
        <v>9.7355739999999997</v>
      </c>
      <c r="AM43" s="125">
        <f t="shared" si="39"/>
        <v>31</v>
      </c>
      <c r="AN43" s="134" t="s">
        <v>76</v>
      </c>
      <c r="AO43" s="131">
        <f t="shared" si="92"/>
        <v>45397</v>
      </c>
      <c r="AP43" s="7"/>
      <c r="AQ43" s="131">
        <f t="shared" si="24"/>
        <v>45397</v>
      </c>
      <c r="AR43" s="131">
        <f t="shared" si="25"/>
        <v>45427</v>
      </c>
      <c r="AS43" s="158">
        <f>VLOOKUP(AQ43,[1]Plan1!$IS$186:$IV$304,3)</f>
        <v>6801.72</v>
      </c>
      <c r="AT43" s="157">
        <f t="shared" si="26"/>
        <v>45306</v>
      </c>
      <c r="AU43" s="158">
        <f>VLOOKUP(AR43,[1]Plan1!$IS$186:$IV$304,3)</f>
        <v>6858.17</v>
      </c>
      <c r="AV43" s="157">
        <f t="shared" si="27"/>
        <v>45337</v>
      </c>
      <c r="AW43" s="159">
        <f t="shared" si="28"/>
        <v>8.2993713354857501E-3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25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26"/>
      <c r="DI43" s="27"/>
      <c r="DJ43" s="27"/>
      <c r="DK43" s="27"/>
      <c r="DL43" s="27"/>
      <c r="DM43" s="27"/>
      <c r="DN43" s="27"/>
    </row>
    <row r="44" spans="1:118" ht="12.75" x14ac:dyDescent="0.2">
      <c r="A44" s="109">
        <f t="shared" si="11"/>
        <v>44457</v>
      </c>
      <c r="B44" s="110">
        <f t="shared" si="110"/>
        <v>999.86962523</v>
      </c>
      <c r="C44" s="110">
        <f t="shared" si="111"/>
        <v>996.5</v>
      </c>
      <c r="D44" s="111">
        <f t="shared" si="112"/>
        <v>5769.98</v>
      </c>
      <c r="E44" s="111">
        <f t="shared" si="145"/>
        <v>5825.37</v>
      </c>
      <c r="F44" s="161">
        <f t="shared" si="76"/>
        <v>44392</v>
      </c>
      <c r="G44" s="114">
        <f t="shared" si="113"/>
        <v>9.5996866540266623E-3</v>
      </c>
      <c r="H44" s="115">
        <f>IF(Q43&gt;0,VLOOKUP(A44,AJ$119:AP$451,4),H43)</f>
        <v>44484</v>
      </c>
      <c r="I44" s="115">
        <f t="shared" si="114"/>
        <v>44484</v>
      </c>
      <c r="J44" s="116">
        <f>IF(I44=I43,J43,NETWORKDAYS(I43,I44,$AF$149:$AF$503)-1)</f>
        <v>21</v>
      </c>
      <c r="K44" s="116">
        <f>(J44-(NETWORKDAYS(A44,I44,AF$149:AF$503)-1))</f>
        <v>3</v>
      </c>
      <c r="L44" s="8">
        <f t="shared" si="116"/>
        <v>1.00136577</v>
      </c>
      <c r="M44" s="117">
        <f t="shared" si="117"/>
        <v>1.00100737</v>
      </c>
      <c r="N44" s="117">
        <f t="shared" si="118"/>
        <v>1.00100737</v>
      </c>
      <c r="O44" s="110">
        <f t="shared" si="119"/>
        <v>1.0023745100000001</v>
      </c>
      <c r="P44" s="110">
        <f t="shared" si="120"/>
        <v>998.86619920999999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3"/>
        <v>0</v>
      </c>
      <c r="T44" s="92">
        <v>0</v>
      </c>
      <c r="U44" s="180">
        <f t="shared" ref="U44:U107" si="146">IF(Q44&gt;0,(S44+T44)/P44,0)</f>
        <v>0</v>
      </c>
      <c r="V44" s="120">
        <f t="shared" si="19"/>
        <v>8.7999999999999995E-2</v>
      </c>
      <c r="W44" s="118">
        <f t="shared" si="124"/>
        <v>3</v>
      </c>
      <c r="X44" s="118">
        <v>252</v>
      </c>
      <c r="Y44" s="117">
        <f t="shared" si="125"/>
        <v>1.0010045649999999</v>
      </c>
      <c r="Z44" s="110">
        <f t="shared" si="126"/>
        <v>1.00342602</v>
      </c>
      <c r="AA44" s="110">
        <f t="shared" si="127"/>
        <v>0</v>
      </c>
      <c r="AB44" s="121" t="str">
        <f t="shared" si="143"/>
        <v>A+J=</v>
      </c>
      <c r="AC44" s="115">
        <f t="shared" si="144"/>
        <v>44484</v>
      </c>
      <c r="AD44" s="4"/>
      <c r="AE44" s="125">
        <f t="shared" si="33"/>
        <v>32</v>
      </c>
      <c r="AF44" s="131">
        <f t="shared" si="34"/>
        <v>45397</v>
      </c>
      <c r="AG44" s="127">
        <f t="shared" si="88"/>
        <v>916.0782583099998</v>
      </c>
      <c r="AH44" s="129">
        <f t="shared" si="36"/>
        <v>20</v>
      </c>
      <c r="AI44" s="138">
        <f t="shared" si="89"/>
        <v>6.1741698100000004</v>
      </c>
      <c r="AJ44" s="137">
        <f t="shared" si="90"/>
        <v>3.2175352699999999</v>
      </c>
      <c r="AK44" s="133">
        <v>3.5000000000000001E-3</v>
      </c>
      <c r="AL44" s="127">
        <f t="shared" si="91"/>
        <v>9.3917050800000013</v>
      </c>
      <c r="AM44" s="125">
        <f t="shared" si="39"/>
        <v>32</v>
      </c>
      <c r="AN44" s="134" t="s">
        <v>76</v>
      </c>
      <c r="AO44" s="131">
        <f t="shared" si="92"/>
        <v>45427</v>
      </c>
      <c r="AP44" s="7"/>
      <c r="AQ44" s="131">
        <f t="shared" si="24"/>
        <v>45427</v>
      </c>
      <c r="AR44" s="131">
        <f t="shared" si="25"/>
        <v>45460</v>
      </c>
      <c r="AS44" s="158">
        <f>VLOOKUP(AQ44,[1]Plan1!$IS$186:$IV$304,3)</f>
        <v>6858.17</v>
      </c>
      <c r="AT44" s="157">
        <f t="shared" si="26"/>
        <v>45339</v>
      </c>
      <c r="AU44" s="158">
        <f>VLOOKUP(AR44,[1]Plan1!$IS$186:$IV$304,3)</f>
        <v>6869.14</v>
      </c>
      <c r="AV44" s="157">
        <f t="shared" si="27"/>
        <v>45368</v>
      </c>
      <c r="AW44" s="159">
        <f t="shared" si="28"/>
        <v>1.5995520670966101E-3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2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3"/>
      <c r="DN44" s="23"/>
    </row>
    <row r="45" spans="1:118" ht="12.75" x14ac:dyDescent="0.2">
      <c r="A45" s="109">
        <f t="shared" si="11"/>
        <v>44458</v>
      </c>
      <c r="B45" s="110">
        <f t="shared" si="1"/>
        <v>999.86962523</v>
      </c>
      <c r="C45" s="110">
        <f t="shared" si="111"/>
        <v>996.5</v>
      </c>
      <c r="D45" s="111">
        <f t="shared" si="12"/>
        <v>5769.98</v>
      </c>
      <c r="E45" s="111">
        <f t="shared" si="145"/>
        <v>5825.37</v>
      </c>
      <c r="F45" s="161">
        <f t="shared" si="76"/>
        <v>44392</v>
      </c>
      <c r="G45" s="114">
        <f t="shared" si="2"/>
        <v>9.5996866540266623E-3</v>
      </c>
      <c r="H45" s="115">
        <f t="shared" ref="H45:H82" si="147">IF(Q44&gt;0,VLOOKUP(A45,AJ$119:AP$451,4),H44)</f>
        <v>44484</v>
      </c>
      <c r="I45" s="115">
        <f t="shared" si="14"/>
        <v>44484</v>
      </c>
      <c r="J45" s="116">
        <f t="shared" si="15"/>
        <v>21</v>
      </c>
      <c r="K45" s="116">
        <f t="shared" ref="K45:K53" si="148">(J45-(NETWORKDAYS(A45,I45,AF$149:AF$503)-1))</f>
        <v>3</v>
      </c>
      <c r="L45" s="8">
        <f t="shared" si="16"/>
        <v>1.00136577</v>
      </c>
      <c r="M45" s="117">
        <f t="shared" si="117"/>
        <v>1.00100737</v>
      </c>
      <c r="N45" s="117">
        <f t="shared" si="93"/>
        <v>1.00100737</v>
      </c>
      <c r="O45" s="110">
        <f t="shared" ref="O45:O105" si="149">TRUNC(TRUNC((L45*N45),15),8)</f>
        <v>1.0023745100000001</v>
      </c>
      <c r="P45" s="110">
        <f t="shared" si="5"/>
        <v>998.86619920999999</v>
      </c>
      <c r="Q45" s="148">
        <f t="shared" si="32"/>
        <v>0</v>
      </c>
      <c r="R45" s="170">
        <f t="shared" si="18"/>
        <v>0</v>
      </c>
      <c r="S45" s="110">
        <f t="shared" si="6"/>
        <v>0</v>
      </c>
      <c r="T45" s="92">
        <v>0</v>
      </c>
      <c r="U45" s="180">
        <f t="shared" si="146"/>
        <v>0</v>
      </c>
      <c r="V45" s="120">
        <f t="shared" si="19"/>
        <v>8.7999999999999995E-2</v>
      </c>
      <c r="W45" s="118">
        <f t="shared" si="106"/>
        <v>3</v>
      </c>
      <c r="X45" s="118">
        <v>252</v>
      </c>
      <c r="Y45" s="117">
        <f t="shared" si="8"/>
        <v>1.0010045649999999</v>
      </c>
      <c r="Z45" s="110">
        <f t="shared" si="9"/>
        <v>1.00342602</v>
      </c>
      <c r="AA45" s="110">
        <f t="shared" si="10"/>
        <v>0</v>
      </c>
      <c r="AB45" s="121" t="str">
        <f t="shared" si="143"/>
        <v>A+J=</v>
      </c>
      <c r="AC45" s="115">
        <f t="shared" si="144"/>
        <v>44484</v>
      </c>
      <c r="AD45" s="4"/>
      <c r="AE45" s="125">
        <f t="shared" si="33"/>
        <v>33</v>
      </c>
      <c r="AF45" s="131">
        <f t="shared" ref="AF45:AF48" si="150">VLOOKUP(AE45,$AI$149:$AM$331,4,FALSE)</f>
        <v>45427</v>
      </c>
      <c r="AG45" s="127">
        <f t="shared" si="88"/>
        <v>912.87198440999975</v>
      </c>
      <c r="AH45" s="129">
        <f t="shared" ref="AH45:AH48" si="151">NETWORKDAYS(AF44,AF45,AF$149:AF$503)-1</f>
        <v>21</v>
      </c>
      <c r="AI45" s="138">
        <f t="shared" si="89"/>
        <v>6.4612703399999996</v>
      </c>
      <c r="AJ45" s="137">
        <f t="shared" si="90"/>
        <v>3.2062738999999998</v>
      </c>
      <c r="AK45" s="133">
        <v>3.5000000000000001E-3</v>
      </c>
      <c r="AL45" s="127">
        <f t="shared" si="91"/>
        <v>9.6675442399999998</v>
      </c>
      <c r="AM45" s="125">
        <f t="shared" si="39"/>
        <v>33</v>
      </c>
      <c r="AN45" s="134" t="s">
        <v>76</v>
      </c>
      <c r="AO45" s="131">
        <f t="shared" si="92"/>
        <v>45460</v>
      </c>
      <c r="AP45" s="7"/>
      <c r="AQ45" s="131">
        <f t="shared" si="24"/>
        <v>45460</v>
      </c>
      <c r="AR45" s="131">
        <f t="shared" si="25"/>
        <v>45488</v>
      </c>
      <c r="AS45" s="158">
        <f>VLOOKUP(AQ45,[1]Plan1!$IS$186:$IV$304,3)</f>
        <v>6869.14</v>
      </c>
      <c r="AT45" s="157">
        <f t="shared" si="26"/>
        <v>45366</v>
      </c>
      <c r="AU45" s="158">
        <f>VLOOKUP(AR45,[1]Plan1!$IS$186:$IV$304,3)</f>
        <v>6895.24</v>
      </c>
      <c r="AV45" s="157">
        <f t="shared" si="27"/>
        <v>45397</v>
      </c>
      <c r="AW45" s="159">
        <f t="shared" si="28"/>
        <v>3.7996022791790818E-3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2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3"/>
      <c r="DN45" s="23"/>
    </row>
    <row r="46" spans="1:118" ht="12.75" x14ac:dyDescent="0.2">
      <c r="A46" s="109">
        <f t="shared" si="11"/>
        <v>44459</v>
      </c>
      <c r="B46" s="110">
        <f t="shared" si="1"/>
        <v>999.86962523</v>
      </c>
      <c r="C46" s="110">
        <f t="shared" si="111"/>
        <v>996.5</v>
      </c>
      <c r="D46" s="111">
        <f t="shared" si="12"/>
        <v>5769.98</v>
      </c>
      <c r="E46" s="111">
        <f t="shared" si="145"/>
        <v>5825.37</v>
      </c>
      <c r="F46" s="161">
        <f t="shared" si="76"/>
        <v>44392</v>
      </c>
      <c r="G46" s="114">
        <f t="shared" si="2"/>
        <v>9.5996866540266623E-3</v>
      </c>
      <c r="H46" s="115">
        <f t="shared" si="147"/>
        <v>44484</v>
      </c>
      <c r="I46" s="115">
        <f t="shared" si="14"/>
        <v>44484</v>
      </c>
      <c r="J46" s="116">
        <f t="shared" si="15"/>
        <v>21</v>
      </c>
      <c r="K46" s="116">
        <f t="shared" si="148"/>
        <v>3</v>
      </c>
      <c r="L46" s="8">
        <f t="shared" si="16"/>
        <v>1.00136577</v>
      </c>
      <c r="M46" s="117">
        <f t="shared" si="117"/>
        <v>1.00100737</v>
      </c>
      <c r="N46" s="117">
        <f t="shared" si="93"/>
        <v>1.00100737</v>
      </c>
      <c r="O46" s="110">
        <f t="shared" si="149"/>
        <v>1.0023745100000001</v>
      </c>
      <c r="P46" s="110">
        <f t="shared" si="5"/>
        <v>998.86619920999999</v>
      </c>
      <c r="Q46" s="148">
        <f t="shared" si="32"/>
        <v>0</v>
      </c>
      <c r="R46" s="170">
        <f t="shared" si="18"/>
        <v>0</v>
      </c>
      <c r="S46" s="110">
        <f t="shared" si="6"/>
        <v>0</v>
      </c>
      <c r="T46" s="92">
        <v>0</v>
      </c>
      <c r="U46" s="180">
        <f t="shared" si="146"/>
        <v>0</v>
      </c>
      <c r="V46" s="120">
        <f t="shared" si="19"/>
        <v>8.7999999999999995E-2</v>
      </c>
      <c r="W46" s="118">
        <f t="shared" si="106"/>
        <v>3</v>
      </c>
      <c r="X46" s="118">
        <v>252</v>
      </c>
      <c r="Y46" s="117">
        <f t="shared" si="8"/>
        <v>1.0010045649999999</v>
      </c>
      <c r="Z46" s="110">
        <f t="shared" si="9"/>
        <v>1.00342602</v>
      </c>
      <c r="AA46" s="110">
        <f t="shared" si="10"/>
        <v>0</v>
      </c>
      <c r="AB46" s="121" t="str">
        <f t="shared" si="143"/>
        <v>A+J=</v>
      </c>
      <c r="AC46" s="115">
        <f t="shared" si="144"/>
        <v>44484</v>
      </c>
      <c r="AD46" s="4"/>
      <c r="AE46" s="125">
        <f t="shared" si="33"/>
        <v>34</v>
      </c>
      <c r="AF46" s="131">
        <f t="shared" si="150"/>
        <v>45460</v>
      </c>
      <c r="AG46" s="127">
        <f t="shared" si="88"/>
        <v>909.67693246999977</v>
      </c>
      <c r="AH46" s="129">
        <f t="shared" si="151"/>
        <v>22</v>
      </c>
      <c r="AI46" s="138">
        <f t="shared" si="89"/>
        <v>6.7463896099999996</v>
      </c>
      <c r="AJ46" s="137">
        <f t="shared" si="90"/>
        <v>3.1950519399999999</v>
      </c>
      <c r="AK46" s="133">
        <v>3.5000000000000001E-3</v>
      </c>
      <c r="AL46" s="127">
        <f t="shared" si="91"/>
        <v>9.9414415500000004</v>
      </c>
      <c r="AM46" s="125">
        <f t="shared" si="39"/>
        <v>34</v>
      </c>
      <c r="AN46" s="134" t="s">
        <v>76</v>
      </c>
      <c r="AO46" s="131">
        <f t="shared" si="92"/>
        <v>45488</v>
      </c>
      <c r="AP46" s="7"/>
      <c r="AQ46" s="131">
        <f t="shared" si="24"/>
        <v>45488</v>
      </c>
      <c r="AR46" s="131">
        <f t="shared" si="25"/>
        <v>45519</v>
      </c>
      <c r="AS46" s="158">
        <f>VLOOKUP(AQ46,[1]Plan1!$IS$186:$IV$304,3)</f>
        <v>6895.24</v>
      </c>
      <c r="AT46" s="157">
        <f t="shared" si="26"/>
        <v>45397</v>
      </c>
      <c r="AU46" s="158">
        <f>VLOOKUP(AR46,[1]Plan1!$IS$186:$IV$304,3)</f>
        <v>6926.96</v>
      </c>
      <c r="AV46" s="157">
        <f t="shared" si="27"/>
        <v>45427</v>
      </c>
      <c r="AW46" s="159">
        <f t="shared" si="28"/>
        <v>4.600274972299756E-3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2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3"/>
      <c r="DN46" s="23"/>
    </row>
    <row r="47" spans="1:118" ht="12.75" x14ac:dyDescent="0.2">
      <c r="A47" s="109">
        <f t="shared" si="11"/>
        <v>44460</v>
      </c>
      <c r="B47" s="110">
        <f t="shared" si="1"/>
        <v>1000.65946778</v>
      </c>
      <c r="C47" s="110">
        <f t="shared" si="111"/>
        <v>996.5</v>
      </c>
      <c r="D47" s="111">
        <f t="shared" si="12"/>
        <v>5769.98</v>
      </c>
      <c r="E47" s="111">
        <f t="shared" si="145"/>
        <v>5825.37</v>
      </c>
      <c r="F47" s="161">
        <f t="shared" si="76"/>
        <v>44392</v>
      </c>
      <c r="G47" s="114">
        <f t="shared" si="2"/>
        <v>9.5996866540266623E-3</v>
      </c>
      <c r="H47" s="115">
        <f t="shared" si="147"/>
        <v>44484</v>
      </c>
      <c r="I47" s="115">
        <f t="shared" si="14"/>
        <v>44484</v>
      </c>
      <c r="J47" s="116">
        <f t="shared" si="15"/>
        <v>21</v>
      </c>
      <c r="K47" s="116">
        <f t="shared" si="148"/>
        <v>4</v>
      </c>
      <c r="L47" s="8">
        <f t="shared" si="16"/>
        <v>1.0018214400000001</v>
      </c>
      <c r="M47" s="117">
        <f t="shared" si="117"/>
        <v>1.00100737</v>
      </c>
      <c r="N47" s="117">
        <f t="shared" si="93"/>
        <v>1.00100737</v>
      </c>
      <c r="O47" s="110">
        <f t="shared" si="149"/>
        <v>1.00283064</v>
      </c>
      <c r="P47" s="110">
        <f t="shared" si="5"/>
        <v>999.32073276000006</v>
      </c>
      <c r="Q47" s="148">
        <f t="shared" si="32"/>
        <v>0</v>
      </c>
      <c r="R47" s="170">
        <f t="shared" si="18"/>
        <v>0</v>
      </c>
      <c r="S47" s="110">
        <f t="shared" si="6"/>
        <v>0</v>
      </c>
      <c r="T47" s="92">
        <v>0</v>
      </c>
      <c r="U47" s="180">
        <f t="shared" si="146"/>
        <v>0</v>
      </c>
      <c r="V47" s="120">
        <f t="shared" si="19"/>
        <v>8.7999999999999995E-2</v>
      </c>
      <c r="W47" s="118">
        <f t="shared" si="106"/>
        <v>4</v>
      </c>
      <c r="X47" s="118">
        <v>252</v>
      </c>
      <c r="Y47" s="117">
        <f t="shared" si="8"/>
        <v>1.0013396450000001</v>
      </c>
      <c r="Z47" s="110">
        <f t="shared" si="9"/>
        <v>1.3387350200000001</v>
      </c>
      <c r="AA47" s="110">
        <f t="shared" si="10"/>
        <v>0</v>
      </c>
      <c r="AB47" s="121" t="str">
        <f t="shared" si="143"/>
        <v>A+J=</v>
      </c>
      <c r="AC47" s="115">
        <f t="shared" si="144"/>
        <v>44484</v>
      </c>
      <c r="AD47" s="4"/>
      <c r="AE47" s="125">
        <f t="shared" si="33"/>
        <v>35</v>
      </c>
      <c r="AF47" s="131">
        <f t="shared" si="150"/>
        <v>45488</v>
      </c>
      <c r="AG47" s="127">
        <f t="shared" si="88"/>
        <v>906.49306320999972</v>
      </c>
      <c r="AH47" s="129">
        <f t="shared" si="151"/>
        <v>20</v>
      </c>
      <c r="AI47" s="138">
        <f t="shared" si="89"/>
        <v>6.1095676599999997</v>
      </c>
      <c r="AJ47" s="137">
        <f t="shared" si="90"/>
        <v>3.1838692599999998</v>
      </c>
      <c r="AK47" s="133">
        <v>3.5000000000000001E-3</v>
      </c>
      <c r="AL47" s="127">
        <f t="shared" si="91"/>
        <v>9.2934369199999995</v>
      </c>
      <c r="AM47" s="125">
        <f t="shared" si="39"/>
        <v>35</v>
      </c>
      <c r="AN47" s="134" t="s">
        <v>76</v>
      </c>
      <c r="AO47" s="131">
        <f t="shared" si="92"/>
        <v>45519</v>
      </c>
      <c r="AP47" s="7"/>
      <c r="AQ47" s="131">
        <f t="shared" si="24"/>
        <v>45519</v>
      </c>
      <c r="AR47" s="131">
        <f t="shared" si="25"/>
        <v>45551</v>
      </c>
      <c r="AS47" s="158">
        <f>VLOOKUP(AQ47,[1]Plan1!$IS$186:$IV$304,3)</f>
        <v>6926.96</v>
      </c>
      <c r="AT47" s="157">
        <f t="shared" si="26"/>
        <v>45428</v>
      </c>
      <c r="AU47" s="158">
        <f>VLOOKUP(AR47,[1]Plan1!$IS$186:$IV$304,3)</f>
        <v>6941.51</v>
      </c>
      <c r="AV47" s="157">
        <f t="shared" si="27"/>
        <v>45459</v>
      </c>
      <c r="AW47" s="159">
        <f t="shared" si="28"/>
        <v>2.1004885259912065E-3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2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3"/>
      <c r="DN47" s="23"/>
    </row>
    <row r="48" spans="1:118" ht="12.75" x14ac:dyDescent="0.2">
      <c r="A48" s="109">
        <f t="shared" si="11"/>
        <v>44461</v>
      </c>
      <c r="B48" s="110">
        <f t="shared" si="1"/>
        <v>1001.4499355200001</v>
      </c>
      <c r="C48" s="110">
        <f t="shared" si="111"/>
        <v>996.5</v>
      </c>
      <c r="D48" s="111">
        <f t="shared" si="12"/>
        <v>5769.98</v>
      </c>
      <c r="E48" s="111">
        <f t="shared" si="145"/>
        <v>5825.37</v>
      </c>
      <c r="F48" s="161">
        <f t="shared" si="76"/>
        <v>44392</v>
      </c>
      <c r="G48" s="114">
        <f t="shared" si="2"/>
        <v>9.5996866540266623E-3</v>
      </c>
      <c r="H48" s="115">
        <f t="shared" si="147"/>
        <v>44484</v>
      </c>
      <c r="I48" s="115">
        <f t="shared" si="14"/>
        <v>44484</v>
      </c>
      <c r="J48" s="116">
        <f t="shared" si="15"/>
        <v>21</v>
      </c>
      <c r="K48" s="116">
        <f t="shared" si="148"/>
        <v>5</v>
      </c>
      <c r="L48" s="8">
        <f t="shared" si="16"/>
        <v>1.0022773199999999</v>
      </c>
      <c r="M48" s="117">
        <f t="shared" si="117"/>
        <v>1.00100737</v>
      </c>
      <c r="N48" s="117">
        <f t="shared" si="93"/>
        <v>1.00100737</v>
      </c>
      <c r="O48" s="110">
        <f t="shared" si="149"/>
        <v>1.0032869799999999</v>
      </c>
      <c r="P48" s="110">
        <f t="shared" si="5"/>
        <v>999.77547557000003</v>
      </c>
      <c r="Q48" s="148">
        <f t="shared" si="32"/>
        <v>0</v>
      </c>
      <c r="R48" s="170">
        <f t="shared" si="18"/>
        <v>0</v>
      </c>
      <c r="S48" s="110">
        <f t="shared" si="6"/>
        <v>0</v>
      </c>
      <c r="T48" s="92">
        <v>0</v>
      </c>
      <c r="U48" s="180">
        <f t="shared" si="146"/>
        <v>0</v>
      </c>
      <c r="V48" s="120">
        <f t="shared" si="19"/>
        <v>8.7999999999999995E-2</v>
      </c>
      <c r="W48" s="118">
        <f t="shared" si="106"/>
        <v>5</v>
      </c>
      <c r="X48" s="118">
        <v>252</v>
      </c>
      <c r="Y48" s="117">
        <f t="shared" si="8"/>
        <v>1.0016748360000001</v>
      </c>
      <c r="Z48" s="110">
        <f t="shared" si="9"/>
        <v>1.6744599499999999</v>
      </c>
      <c r="AA48" s="110">
        <f t="shared" si="10"/>
        <v>0</v>
      </c>
      <c r="AB48" s="121" t="str">
        <f t="shared" si="143"/>
        <v>A+J=</v>
      </c>
      <c r="AC48" s="115">
        <f t="shared" si="144"/>
        <v>44484</v>
      </c>
      <c r="AD48" s="4"/>
      <c r="AE48" s="125">
        <f t="shared" si="33"/>
        <v>36</v>
      </c>
      <c r="AF48" s="131">
        <f t="shared" si="150"/>
        <v>45519</v>
      </c>
      <c r="AG48" s="127">
        <f t="shared" si="88"/>
        <v>903.3203374899997</v>
      </c>
      <c r="AH48" s="129">
        <f t="shared" si="151"/>
        <v>23</v>
      </c>
      <c r="AI48" s="138">
        <f t="shared" si="89"/>
        <v>7.0049314899999997</v>
      </c>
      <c r="AJ48" s="137">
        <f t="shared" si="90"/>
        <v>3.1727257199999999</v>
      </c>
      <c r="AK48" s="133">
        <v>3.5000000000000001E-3</v>
      </c>
      <c r="AL48" s="127">
        <f t="shared" si="91"/>
        <v>10.17765721</v>
      </c>
      <c r="AM48" s="125">
        <f t="shared" si="39"/>
        <v>36</v>
      </c>
      <c r="AN48" s="134" t="s">
        <v>76</v>
      </c>
      <c r="AO48" s="131">
        <f t="shared" si="92"/>
        <v>45551</v>
      </c>
      <c r="AP48" s="7"/>
      <c r="AQ48" s="131">
        <f t="shared" ref="AQ48" si="152">AL186</f>
        <v>45551</v>
      </c>
      <c r="AR48" s="131">
        <f t="shared" ref="AR48" si="153">AL187</f>
        <v>45580</v>
      </c>
      <c r="AS48" s="158">
        <f>VLOOKUP(AQ48,[1]Plan1!$IS$186:$IV$304,3)</f>
        <v>6941.51</v>
      </c>
      <c r="AT48" s="157">
        <f t="shared" si="26"/>
        <v>45458</v>
      </c>
      <c r="AU48" s="158">
        <f>VLOOKUP(AR48,[1]Plan1!$IS$186:$IV$304,3)</f>
        <v>6967.89</v>
      </c>
      <c r="AV48" s="157">
        <f t="shared" si="27"/>
        <v>45488</v>
      </c>
      <c r="AW48" s="159">
        <f t="shared" ref="AW48" si="154">(AU48/AS48)-1</f>
        <v>3.8003258656977845E-3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22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3"/>
      <c r="CY48" s="1"/>
      <c r="CZ48" s="1"/>
      <c r="DA48" s="1"/>
      <c r="DB48" s="1"/>
      <c r="DC48" s="1"/>
      <c r="DD48" s="1"/>
      <c r="DE48" s="1"/>
      <c r="DF48" s="1"/>
      <c r="DG48" s="1"/>
      <c r="DH48" s="4"/>
      <c r="DI48" s="15"/>
      <c r="DJ48" s="15"/>
      <c r="DK48" s="15"/>
      <c r="DL48" s="15"/>
      <c r="DM48" s="23"/>
      <c r="DN48" s="23"/>
    </row>
    <row r="49" spans="1:118" ht="12.75" x14ac:dyDescent="0.2">
      <c r="A49" s="109">
        <f t="shared" si="11"/>
        <v>44462</v>
      </c>
      <c r="B49" s="110">
        <f t="shared" si="1"/>
        <v>1002.24103083</v>
      </c>
      <c r="C49" s="110">
        <f t="shared" si="111"/>
        <v>996.5</v>
      </c>
      <c r="D49" s="111">
        <f t="shared" si="12"/>
        <v>5769.98</v>
      </c>
      <c r="E49" s="111">
        <f t="shared" si="145"/>
        <v>5825.37</v>
      </c>
      <c r="F49" s="161">
        <f t="shared" si="76"/>
        <v>44392</v>
      </c>
      <c r="G49" s="114">
        <f t="shared" si="2"/>
        <v>9.5996866540266623E-3</v>
      </c>
      <c r="H49" s="115">
        <f t="shared" si="147"/>
        <v>44484</v>
      </c>
      <c r="I49" s="115">
        <f t="shared" si="14"/>
        <v>44484</v>
      </c>
      <c r="J49" s="116">
        <f t="shared" si="15"/>
        <v>21</v>
      </c>
      <c r="K49" s="116">
        <f t="shared" si="148"/>
        <v>6</v>
      </c>
      <c r="L49" s="8">
        <f t="shared" si="16"/>
        <v>1.00273341</v>
      </c>
      <c r="M49" s="117">
        <f t="shared" si="117"/>
        <v>1.00100737</v>
      </c>
      <c r="N49" s="117">
        <f t="shared" si="93"/>
        <v>1.00100737</v>
      </c>
      <c r="O49" s="110">
        <f t="shared" si="149"/>
        <v>1.0037435299999999</v>
      </c>
      <c r="P49" s="110">
        <f t="shared" si="5"/>
        <v>1000.23042764</v>
      </c>
      <c r="Q49" s="148">
        <f t="shared" si="32"/>
        <v>0</v>
      </c>
      <c r="R49" s="170">
        <f t="shared" si="18"/>
        <v>0</v>
      </c>
      <c r="S49" s="110">
        <f t="shared" si="6"/>
        <v>0</v>
      </c>
      <c r="T49" s="92">
        <v>0</v>
      </c>
      <c r="U49" s="180">
        <f t="shared" si="146"/>
        <v>0</v>
      </c>
      <c r="V49" s="120">
        <f t="shared" si="19"/>
        <v>8.7999999999999995E-2</v>
      </c>
      <c r="W49" s="118">
        <f t="shared" si="106"/>
        <v>6</v>
      </c>
      <c r="X49" s="118">
        <v>252</v>
      </c>
      <c r="Y49" s="117">
        <f t="shared" si="8"/>
        <v>1.0020101400000001</v>
      </c>
      <c r="Z49" s="110">
        <f t="shared" si="9"/>
        <v>2.0106031899999999</v>
      </c>
      <c r="AA49" s="110">
        <f t="shared" si="10"/>
        <v>0</v>
      </c>
      <c r="AB49" s="121" t="str">
        <f t="shared" si="143"/>
        <v>A+J=</v>
      </c>
      <c r="AC49" s="115">
        <f t="shared" si="144"/>
        <v>44484</v>
      </c>
      <c r="AD49" s="4"/>
      <c r="AE49" s="125">
        <f t="shared" si="33"/>
        <v>37</v>
      </c>
      <c r="AF49" s="131">
        <f t="shared" ref="AF49:AF50" si="155">VLOOKUP(AE49,$AI$149:$AM$331,4,FALSE)</f>
        <v>45551</v>
      </c>
      <c r="AG49" s="127">
        <f t="shared" ref="AG49:AG50" si="156">(AG48-AJ49)</f>
        <v>900.1587163099997</v>
      </c>
      <c r="AH49" s="129">
        <f t="shared" ref="AH49:AH50" si="157">NETWORKDAYS(AF48,AF49,AF$149:AF$503)-1</f>
        <v>22</v>
      </c>
      <c r="AI49" s="138">
        <f t="shared" ref="AI49:AI50" si="158">TRUNC(AG48*(ROUND((1+V$11)^(AH49/252),9)-1),8)</f>
        <v>6.6758001599999997</v>
      </c>
      <c r="AJ49" s="137">
        <f t="shared" ref="AJ49:AJ50" si="159">TRUNC((AG48*AK49),8)</f>
        <v>3.16162118</v>
      </c>
      <c r="AK49" s="133">
        <v>3.5000000000000001E-3</v>
      </c>
      <c r="AL49" s="127">
        <f t="shared" ref="AL49:AL50" si="160">(AI49+AJ49)</f>
        <v>9.8374213399999988</v>
      </c>
      <c r="AM49" s="125">
        <f t="shared" si="39"/>
        <v>37</v>
      </c>
      <c r="AN49" s="134" t="s">
        <v>76</v>
      </c>
      <c r="AO49" s="131">
        <f t="shared" ref="AO49:AO50" si="161">AF50</f>
        <v>45580</v>
      </c>
      <c r="AP49" s="7"/>
      <c r="AQ49" s="131">
        <f t="shared" ref="AQ49:AQ77" si="162">AL187</f>
        <v>45580</v>
      </c>
      <c r="AR49" s="131">
        <f t="shared" ref="AR49:AR77" si="163">AL188</f>
        <v>45614</v>
      </c>
      <c r="AS49" s="158">
        <f>VLOOKUP(AQ49,[1]Plan1!$IS$186:$IV$304,3)</f>
        <v>6967.89</v>
      </c>
      <c r="AT49" s="157">
        <f t="shared" si="26"/>
        <v>45491</v>
      </c>
      <c r="AU49" s="158">
        <f>VLOOKUP(AR49,[1]Plan1!$IS$186:$IV$304,3)</f>
        <v>6966.5</v>
      </c>
      <c r="AV49" s="157">
        <f t="shared" si="27"/>
        <v>45522</v>
      </c>
      <c r="AW49" s="159">
        <f t="shared" ref="AW49:AW77" si="164">(AU49/AS49)-1</f>
        <v>-1.9948650165257931E-4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2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3"/>
      <c r="DN49" s="23"/>
    </row>
    <row r="50" spans="1:118" ht="12.75" x14ac:dyDescent="0.2">
      <c r="A50" s="109">
        <f t="shared" si="11"/>
        <v>44463</v>
      </c>
      <c r="B50" s="110">
        <f t="shared" si="1"/>
        <v>1003.03275306</v>
      </c>
      <c r="C50" s="110">
        <f t="shared" si="111"/>
        <v>996.5</v>
      </c>
      <c r="D50" s="111">
        <f t="shared" si="12"/>
        <v>5769.98</v>
      </c>
      <c r="E50" s="111">
        <f t="shared" si="145"/>
        <v>5825.37</v>
      </c>
      <c r="F50" s="161">
        <f t="shared" si="76"/>
        <v>44392</v>
      </c>
      <c r="G50" s="114">
        <f t="shared" si="2"/>
        <v>9.5996866540266623E-3</v>
      </c>
      <c r="H50" s="115">
        <f t="shared" si="147"/>
        <v>44484</v>
      </c>
      <c r="I50" s="115">
        <f t="shared" si="14"/>
        <v>44484</v>
      </c>
      <c r="J50" s="116">
        <f t="shared" si="15"/>
        <v>21</v>
      </c>
      <c r="K50" s="116">
        <f t="shared" si="148"/>
        <v>7</v>
      </c>
      <c r="L50" s="8">
        <f t="shared" si="16"/>
        <v>1.00318971</v>
      </c>
      <c r="M50" s="117">
        <f t="shared" si="117"/>
        <v>1.00100737</v>
      </c>
      <c r="N50" s="117">
        <f t="shared" si="93"/>
        <v>1.00100737</v>
      </c>
      <c r="O50" s="110">
        <f t="shared" si="149"/>
        <v>1.00420029</v>
      </c>
      <c r="P50" s="110">
        <f t="shared" si="5"/>
        <v>1000.68558898</v>
      </c>
      <c r="Q50" s="148">
        <f t="shared" si="32"/>
        <v>0</v>
      </c>
      <c r="R50" s="170">
        <f t="shared" si="18"/>
        <v>0</v>
      </c>
      <c r="S50" s="110">
        <f t="shared" si="6"/>
        <v>0</v>
      </c>
      <c r="T50" s="92">
        <v>0</v>
      </c>
      <c r="U50" s="180">
        <f t="shared" si="146"/>
        <v>0</v>
      </c>
      <c r="V50" s="120">
        <f t="shared" si="19"/>
        <v>8.7999999999999995E-2</v>
      </c>
      <c r="W50" s="118">
        <f t="shared" si="106"/>
        <v>7</v>
      </c>
      <c r="X50" s="118">
        <v>252</v>
      </c>
      <c r="Y50" s="117">
        <f t="shared" si="8"/>
        <v>1.0023455560000001</v>
      </c>
      <c r="Z50" s="110">
        <f t="shared" si="9"/>
        <v>2.3471640800000002</v>
      </c>
      <c r="AA50" s="110">
        <f t="shared" si="10"/>
        <v>0</v>
      </c>
      <c r="AB50" s="121" t="str">
        <f t="shared" si="143"/>
        <v>A+J=</v>
      </c>
      <c r="AC50" s="115">
        <f t="shared" si="144"/>
        <v>44484</v>
      </c>
      <c r="AD50" s="4"/>
      <c r="AE50" s="125">
        <f t="shared" si="33"/>
        <v>38</v>
      </c>
      <c r="AF50" s="131">
        <f t="shared" si="155"/>
        <v>45580</v>
      </c>
      <c r="AG50" s="127">
        <f t="shared" si="156"/>
        <v>-3.4106051316484809E-13</v>
      </c>
      <c r="AH50" s="129">
        <f t="shared" si="157"/>
        <v>21</v>
      </c>
      <c r="AI50" s="138">
        <f t="shared" si="158"/>
        <v>6.3489868500000002</v>
      </c>
      <c r="AJ50" s="137">
        <f t="shared" si="159"/>
        <v>900.15871631000005</v>
      </c>
      <c r="AK50" s="133">
        <v>1</v>
      </c>
      <c r="AL50" s="127">
        <f t="shared" si="160"/>
        <v>906.50770316000001</v>
      </c>
      <c r="AM50" s="125">
        <f t="shared" si="39"/>
        <v>38</v>
      </c>
      <c r="AN50" s="134" t="s">
        <v>76</v>
      </c>
      <c r="AO50" s="131">
        <f t="shared" si="161"/>
        <v>0</v>
      </c>
      <c r="AP50" s="7"/>
      <c r="AQ50" s="131">
        <f t="shared" si="162"/>
        <v>45614</v>
      </c>
      <c r="AR50" s="131">
        <f t="shared" si="163"/>
        <v>45642</v>
      </c>
      <c r="AS50" s="158">
        <f>VLOOKUP(AQ50,[1]Plan1!$IS$186:$IV$304,3)</f>
        <v>6966.5</v>
      </c>
      <c r="AT50" s="157">
        <f t="shared" si="26"/>
        <v>45520</v>
      </c>
      <c r="AU50" s="158">
        <f>VLOOKUP(AR50,[1]Plan1!$IS$186:$IV$304,3)</f>
        <v>6997.15</v>
      </c>
      <c r="AV50" s="157">
        <f t="shared" si="27"/>
        <v>45551</v>
      </c>
      <c r="AW50" s="159">
        <f t="shared" si="164"/>
        <v>4.39962678532968E-3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2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M50" s="16"/>
    </row>
    <row r="51" spans="1:118" ht="12.75" customHeight="1" x14ac:dyDescent="0.2">
      <c r="A51" s="109">
        <f t="shared" si="11"/>
        <v>44464</v>
      </c>
      <c r="B51" s="110">
        <f t="shared" si="1"/>
        <v>1003.8250926000001</v>
      </c>
      <c r="C51" s="110">
        <f t="shared" si="111"/>
        <v>996.5</v>
      </c>
      <c r="D51" s="111">
        <f t="shared" si="12"/>
        <v>5769.98</v>
      </c>
      <c r="E51" s="111">
        <f t="shared" si="145"/>
        <v>5825.37</v>
      </c>
      <c r="F51" s="161">
        <f t="shared" ref="F51:F82" si="165">IF($K51=1,VLOOKUP($A50,$AQ$11:$AV$47,6),F50)</f>
        <v>44392</v>
      </c>
      <c r="G51" s="114">
        <f t="shared" si="2"/>
        <v>9.5996866540266623E-3</v>
      </c>
      <c r="H51" s="115">
        <f t="shared" si="147"/>
        <v>44484</v>
      </c>
      <c r="I51" s="115">
        <f t="shared" si="14"/>
        <v>44484</v>
      </c>
      <c r="J51" s="116">
        <f t="shared" si="15"/>
        <v>21</v>
      </c>
      <c r="K51" s="116">
        <f t="shared" si="148"/>
        <v>8</v>
      </c>
      <c r="L51" s="8">
        <f t="shared" si="16"/>
        <v>1.0036462100000001</v>
      </c>
      <c r="M51" s="117">
        <f t="shared" si="117"/>
        <v>1.00100737</v>
      </c>
      <c r="N51" s="117">
        <f t="shared" si="93"/>
        <v>1.00100737</v>
      </c>
      <c r="O51" s="110">
        <f t="shared" si="149"/>
        <v>1.0046572499999999</v>
      </c>
      <c r="P51" s="110">
        <f t="shared" si="5"/>
        <v>1001.14094962</v>
      </c>
      <c r="Q51" s="148">
        <f t="shared" si="32"/>
        <v>0</v>
      </c>
      <c r="R51" s="170">
        <f t="shared" si="18"/>
        <v>0</v>
      </c>
      <c r="S51" s="110">
        <f t="shared" si="6"/>
        <v>0</v>
      </c>
      <c r="T51" s="92">
        <v>0</v>
      </c>
      <c r="U51" s="180">
        <f t="shared" si="146"/>
        <v>0</v>
      </c>
      <c r="V51" s="120">
        <f t="shared" si="19"/>
        <v>8.7999999999999995E-2</v>
      </c>
      <c r="W51" s="118">
        <f t="shared" si="106"/>
        <v>8</v>
      </c>
      <c r="X51" s="118">
        <v>252</v>
      </c>
      <c r="Y51" s="117">
        <f t="shared" si="8"/>
        <v>1.002681084</v>
      </c>
      <c r="Z51" s="110">
        <f t="shared" si="9"/>
        <v>2.6841429799999998</v>
      </c>
      <c r="AA51" s="110">
        <f t="shared" si="10"/>
        <v>0</v>
      </c>
      <c r="AB51" s="121" t="str">
        <f t="shared" si="143"/>
        <v>A+J=</v>
      </c>
      <c r="AC51" s="115">
        <f t="shared" si="144"/>
        <v>44484</v>
      </c>
      <c r="AD51" s="4"/>
      <c r="AE51" s="125"/>
      <c r="AF51" s="131"/>
      <c r="AG51" s="127"/>
      <c r="AH51" s="129"/>
      <c r="AI51" s="138"/>
      <c r="AJ51" s="137"/>
      <c r="AK51" s="133"/>
      <c r="AL51" s="127"/>
      <c r="AM51" s="125"/>
      <c r="AN51" s="134"/>
      <c r="AO51" s="131"/>
      <c r="AP51" s="7"/>
      <c r="AQ51" s="131">
        <f t="shared" si="162"/>
        <v>45642</v>
      </c>
      <c r="AR51" s="131">
        <f t="shared" si="163"/>
        <v>45672</v>
      </c>
      <c r="AS51" s="158">
        <f>VLOOKUP(AQ51,[1]Plan1!$IS$186:$IV$304,3)</f>
        <v>6997.15</v>
      </c>
      <c r="AT51" s="157">
        <f t="shared" si="26"/>
        <v>45550</v>
      </c>
      <c r="AU51" s="158">
        <f>VLOOKUP(AR51,[1]Plan1!$IS$186:$IV$304,3)</f>
        <v>7036.33</v>
      </c>
      <c r="AV51" s="157">
        <f t="shared" si="27"/>
        <v>45580</v>
      </c>
      <c r="AW51" s="159">
        <f t="shared" si="164"/>
        <v>5.5994226220676957E-3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2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M51" s="16"/>
    </row>
    <row r="52" spans="1:118" ht="12.75" customHeight="1" x14ac:dyDescent="0.2">
      <c r="A52" s="109">
        <f t="shared" si="11"/>
        <v>44465</v>
      </c>
      <c r="B52" s="110">
        <f t="shared" si="1"/>
        <v>1003.8250926000001</v>
      </c>
      <c r="C52" s="110">
        <f t="shared" si="111"/>
        <v>996.5</v>
      </c>
      <c r="D52" s="111">
        <f t="shared" si="12"/>
        <v>5769.98</v>
      </c>
      <c r="E52" s="111">
        <f t="shared" si="145"/>
        <v>5825.37</v>
      </c>
      <c r="F52" s="161">
        <f t="shared" si="165"/>
        <v>44392</v>
      </c>
      <c r="G52" s="114">
        <f t="shared" si="2"/>
        <v>9.5996866540266623E-3</v>
      </c>
      <c r="H52" s="115">
        <f t="shared" si="147"/>
        <v>44484</v>
      </c>
      <c r="I52" s="115">
        <f t="shared" si="14"/>
        <v>44484</v>
      </c>
      <c r="J52" s="116">
        <f t="shared" si="15"/>
        <v>21</v>
      </c>
      <c r="K52" s="116">
        <f t="shared" si="148"/>
        <v>8</v>
      </c>
      <c r="L52" s="8">
        <f t="shared" si="16"/>
        <v>1.0036462100000001</v>
      </c>
      <c r="M52" s="117">
        <f t="shared" si="117"/>
        <v>1.00100737</v>
      </c>
      <c r="N52" s="117">
        <f t="shared" si="93"/>
        <v>1.00100737</v>
      </c>
      <c r="O52" s="110">
        <f t="shared" si="149"/>
        <v>1.0046572499999999</v>
      </c>
      <c r="P52" s="110">
        <f t="shared" si="5"/>
        <v>1001.14094962</v>
      </c>
      <c r="Q52" s="148">
        <f t="shared" si="32"/>
        <v>0</v>
      </c>
      <c r="R52" s="170">
        <f t="shared" si="18"/>
        <v>0</v>
      </c>
      <c r="S52" s="110">
        <f t="shared" si="6"/>
        <v>0</v>
      </c>
      <c r="T52" s="92">
        <v>0</v>
      </c>
      <c r="U52" s="180">
        <f t="shared" si="146"/>
        <v>0</v>
      </c>
      <c r="V52" s="120">
        <f t="shared" si="19"/>
        <v>8.7999999999999995E-2</v>
      </c>
      <c r="W52" s="118">
        <f t="shared" si="106"/>
        <v>8</v>
      </c>
      <c r="X52" s="118">
        <v>252</v>
      </c>
      <c r="Y52" s="117">
        <f t="shared" si="8"/>
        <v>1.002681084</v>
      </c>
      <c r="Z52" s="110">
        <f t="shared" si="9"/>
        <v>2.6841429799999998</v>
      </c>
      <c r="AA52" s="110">
        <f t="shared" si="10"/>
        <v>0</v>
      </c>
      <c r="AB52" s="121" t="str">
        <f t="shared" si="143"/>
        <v>A+J=</v>
      </c>
      <c r="AC52" s="115">
        <f t="shared" si="144"/>
        <v>44484</v>
      </c>
      <c r="AD52" s="4"/>
      <c r="AE52" s="125"/>
      <c r="AF52" s="131"/>
      <c r="AG52" s="127"/>
      <c r="AH52" s="129"/>
      <c r="AI52" s="138"/>
      <c r="AJ52" s="137"/>
      <c r="AK52" s="133"/>
      <c r="AL52" s="127"/>
      <c r="AM52" s="125"/>
      <c r="AN52" s="134"/>
      <c r="AO52" s="131"/>
      <c r="AP52" s="7"/>
      <c r="AQ52" s="131">
        <f t="shared" si="162"/>
        <v>45672</v>
      </c>
      <c r="AR52" s="131">
        <f t="shared" si="163"/>
        <v>45705</v>
      </c>
      <c r="AS52" s="158">
        <f>VLOOKUP(AQ52,[1]Plan1!$IS$186:$IV$304,3)</f>
        <v>7036.33</v>
      </c>
      <c r="AT52" s="157">
        <f t="shared" si="26"/>
        <v>45582</v>
      </c>
      <c r="AU52" s="158">
        <f>VLOOKUP(AR52,[1]Plan1!$IS$186:$IV$304,3)</f>
        <v>7063.77</v>
      </c>
      <c r="AV52" s="157">
        <f t="shared" si="27"/>
        <v>45613</v>
      </c>
      <c r="AW52" s="159">
        <f t="shared" si="164"/>
        <v>3.8997602443320289E-3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2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30"/>
      <c r="DJ52" s="30"/>
      <c r="DK52" s="16"/>
      <c r="DL52" s="16"/>
      <c r="DM52" s="16"/>
      <c r="DN52" s="16"/>
    </row>
    <row r="53" spans="1:118" ht="12.75" customHeight="1" x14ac:dyDescent="0.2">
      <c r="A53" s="109">
        <f t="shared" si="11"/>
        <v>44466</v>
      </c>
      <c r="B53" s="110">
        <f t="shared" si="1"/>
        <v>1003.8250926000001</v>
      </c>
      <c r="C53" s="110">
        <f t="shared" si="111"/>
        <v>996.5</v>
      </c>
      <c r="D53" s="111">
        <f t="shared" si="12"/>
        <v>5769.98</v>
      </c>
      <c r="E53" s="111">
        <f t="shared" si="145"/>
        <v>5825.37</v>
      </c>
      <c r="F53" s="161">
        <f t="shared" si="165"/>
        <v>44392</v>
      </c>
      <c r="G53" s="114">
        <f t="shared" si="2"/>
        <v>9.5996866540266623E-3</v>
      </c>
      <c r="H53" s="115">
        <f t="shared" si="147"/>
        <v>44484</v>
      </c>
      <c r="I53" s="115">
        <f t="shared" si="14"/>
        <v>44484</v>
      </c>
      <c r="J53" s="116">
        <f t="shared" si="15"/>
        <v>21</v>
      </c>
      <c r="K53" s="116">
        <f t="shared" si="148"/>
        <v>8</v>
      </c>
      <c r="L53" s="8">
        <f t="shared" si="16"/>
        <v>1.0036462100000001</v>
      </c>
      <c r="M53" s="117">
        <f t="shared" si="117"/>
        <v>1.00100737</v>
      </c>
      <c r="N53" s="117">
        <f t="shared" si="93"/>
        <v>1.00100737</v>
      </c>
      <c r="O53" s="110">
        <f t="shared" si="149"/>
        <v>1.0046572499999999</v>
      </c>
      <c r="P53" s="110">
        <f t="shared" si="5"/>
        <v>1001.14094962</v>
      </c>
      <c r="Q53" s="148">
        <f t="shared" si="32"/>
        <v>0</v>
      </c>
      <c r="R53" s="170">
        <f t="shared" si="18"/>
        <v>0</v>
      </c>
      <c r="S53" s="110">
        <f t="shared" si="6"/>
        <v>0</v>
      </c>
      <c r="T53" s="92">
        <v>0</v>
      </c>
      <c r="U53" s="180">
        <f t="shared" si="146"/>
        <v>0</v>
      </c>
      <c r="V53" s="120">
        <f t="shared" si="19"/>
        <v>8.7999999999999995E-2</v>
      </c>
      <c r="W53" s="118">
        <f t="shared" si="106"/>
        <v>8</v>
      </c>
      <c r="X53" s="118">
        <v>252</v>
      </c>
      <c r="Y53" s="117">
        <f t="shared" si="8"/>
        <v>1.002681084</v>
      </c>
      <c r="Z53" s="110">
        <f t="shared" si="9"/>
        <v>2.6841429799999998</v>
      </c>
      <c r="AA53" s="110">
        <f t="shared" si="10"/>
        <v>0</v>
      </c>
      <c r="AB53" s="121" t="str">
        <f t="shared" si="143"/>
        <v>A+J=</v>
      </c>
      <c r="AC53" s="115">
        <f t="shared" si="144"/>
        <v>44484</v>
      </c>
      <c r="AD53" s="4"/>
      <c r="AE53" s="125"/>
      <c r="AF53" s="131"/>
      <c r="AG53" s="127"/>
      <c r="AH53" s="129"/>
      <c r="AI53" s="138"/>
      <c r="AJ53" s="137"/>
      <c r="AK53" s="133"/>
      <c r="AL53" s="127"/>
      <c r="AM53" s="125"/>
      <c r="AN53" s="134"/>
      <c r="AO53" s="131"/>
      <c r="AP53" s="7"/>
      <c r="AQ53" s="131">
        <f t="shared" si="162"/>
        <v>45705</v>
      </c>
      <c r="AR53" s="131">
        <f t="shared" si="163"/>
        <v>45733</v>
      </c>
      <c r="AS53" s="158">
        <f>VLOOKUP(AQ53,[1]Plan1!$IS$186:$IV$304,3)</f>
        <v>7063.77</v>
      </c>
      <c r="AT53" s="157">
        <f t="shared" si="26"/>
        <v>45613</v>
      </c>
      <c r="AU53" s="158">
        <f>VLOOKUP(AR53,[1]Plan1!$IS$186:$IV$304,3)</f>
        <v>7100.5</v>
      </c>
      <c r="AV53" s="157">
        <f t="shared" si="27"/>
        <v>45643</v>
      </c>
      <c r="AW53" s="159">
        <f t="shared" si="164"/>
        <v>5.1997729257888814E-3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2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31"/>
      <c r="DJ53" s="31"/>
      <c r="DK53" s="24"/>
      <c r="DL53" s="15"/>
      <c r="DM53" s="16"/>
      <c r="DN53" s="21"/>
    </row>
    <row r="54" spans="1:118" ht="12.75" customHeight="1" x14ac:dyDescent="0.2">
      <c r="A54" s="109">
        <f t="shared" si="11"/>
        <v>44467</v>
      </c>
      <c r="B54" s="110">
        <f t="shared" si="1"/>
        <v>1004.6180607900001</v>
      </c>
      <c r="C54" s="110">
        <f t="shared" si="111"/>
        <v>996.5</v>
      </c>
      <c r="D54" s="111">
        <f t="shared" si="12"/>
        <v>5769.98</v>
      </c>
      <c r="E54" s="111">
        <f t="shared" si="145"/>
        <v>5825.37</v>
      </c>
      <c r="F54" s="161">
        <f t="shared" si="165"/>
        <v>44392</v>
      </c>
      <c r="G54" s="114">
        <f t="shared" si="2"/>
        <v>9.5996866540266623E-3</v>
      </c>
      <c r="H54" s="115">
        <f t="shared" si="147"/>
        <v>44484</v>
      </c>
      <c r="I54" s="115">
        <f t="shared" si="14"/>
        <v>44484</v>
      </c>
      <c r="J54" s="116">
        <f t="shared" si="15"/>
        <v>21</v>
      </c>
      <c r="K54" s="116">
        <f t="shared" ref="K54:K110" si="166">(J54-(NETWORKDAYS(A54,I54,AF$149:AF$503)-1))</f>
        <v>9</v>
      </c>
      <c r="L54" s="8">
        <f t="shared" si="16"/>
        <v>1.00410292</v>
      </c>
      <c r="M54" s="117">
        <f t="shared" si="117"/>
        <v>1.00100737</v>
      </c>
      <c r="N54" s="117">
        <f t="shared" si="93"/>
        <v>1.00100737</v>
      </c>
      <c r="O54" s="110">
        <f t="shared" si="149"/>
        <v>1.00511442</v>
      </c>
      <c r="P54" s="110">
        <f t="shared" si="5"/>
        <v>1001.59651953</v>
      </c>
      <c r="Q54" s="148">
        <f t="shared" si="32"/>
        <v>0</v>
      </c>
      <c r="R54" s="170">
        <f t="shared" si="18"/>
        <v>0</v>
      </c>
      <c r="S54" s="110">
        <f t="shared" si="6"/>
        <v>0</v>
      </c>
      <c r="T54" s="92">
        <v>0</v>
      </c>
      <c r="U54" s="180">
        <f t="shared" si="146"/>
        <v>0</v>
      </c>
      <c r="V54" s="120">
        <f t="shared" si="19"/>
        <v>8.7999999999999995E-2</v>
      </c>
      <c r="W54" s="118">
        <f t="shared" si="106"/>
        <v>9</v>
      </c>
      <c r="X54" s="118">
        <v>252</v>
      </c>
      <c r="Y54" s="117">
        <f t="shared" si="8"/>
        <v>1.0030167249999999</v>
      </c>
      <c r="Z54" s="110">
        <f t="shared" si="9"/>
        <v>3.0215412599999998</v>
      </c>
      <c r="AA54" s="110">
        <f t="shared" si="10"/>
        <v>0</v>
      </c>
      <c r="AB54" s="121" t="str">
        <f t="shared" si="143"/>
        <v>A+J=</v>
      </c>
      <c r="AC54" s="115">
        <f t="shared" si="144"/>
        <v>44484</v>
      </c>
      <c r="AD54" s="4"/>
      <c r="AE54" s="125"/>
      <c r="AF54" s="131"/>
      <c r="AG54" s="127"/>
      <c r="AH54" s="129"/>
      <c r="AI54" s="138"/>
      <c r="AJ54" s="137"/>
      <c r="AK54" s="133"/>
      <c r="AL54" s="127"/>
      <c r="AM54" s="125"/>
      <c r="AN54" s="134"/>
      <c r="AO54" s="131"/>
      <c r="AP54" s="7"/>
      <c r="AQ54" s="131">
        <f t="shared" si="162"/>
        <v>45733</v>
      </c>
      <c r="AR54" s="131">
        <f t="shared" si="163"/>
        <v>45762</v>
      </c>
      <c r="AS54" s="158">
        <f>VLOOKUP(AQ54,[1]Plan1!$IS$186:$IV$304,3)</f>
        <v>7100.5</v>
      </c>
      <c r="AT54" s="157">
        <f t="shared" si="26"/>
        <v>45641</v>
      </c>
      <c r="AU54" s="158">
        <f>VLOOKUP(AR54,[1]Plan1!$IS$186:$IV$304,3)</f>
        <v>7111.86</v>
      </c>
      <c r="AV54" s="157">
        <f t="shared" si="27"/>
        <v>45672</v>
      </c>
      <c r="AW54" s="159">
        <f t="shared" si="164"/>
        <v>1.5998873318778806E-3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2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24"/>
      <c r="DL54" s="15"/>
      <c r="DM54" s="16"/>
      <c r="DN54" s="15"/>
    </row>
    <row r="55" spans="1:118" ht="12.75" customHeight="1" x14ac:dyDescent="0.2">
      <c r="A55" s="109">
        <f t="shared" si="11"/>
        <v>44468</v>
      </c>
      <c r="B55" s="110">
        <f t="shared" si="1"/>
        <v>1005.4116569800001</v>
      </c>
      <c r="C55" s="110">
        <f t="shared" si="111"/>
        <v>996.5</v>
      </c>
      <c r="D55" s="111">
        <f t="shared" si="12"/>
        <v>5769.98</v>
      </c>
      <c r="E55" s="111">
        <f t="shared" si="145"/>
        <v>5825.37</v>
      </c>
      <c r="F55" s="161">
        <f t="shared" si="165"/>
        <v>44392</v>
      </c>
      <c r="G55" s="114">
        <f t="shared" si="2"/>
        <v>9.5996866540266623E-3</v>
      </c>
      <c r="H55" s="115">
        <f t="shared" si="147"/>
        <v>44484</v>
      </c>
      <c r="I55" s="115">
        <f t="shared" si="14"/>
        <v>44484</v>
      </c>
      <c r="J55" s="116">
        <f t="shared" si="15"/>
        <v>21</v>
      </c>
      <c r="K55" s="116">
        <f t="shared" si="166"/>
        <v>10</v>
      </c>
      <c r="L55" s="8">
        <f t="shared" si="16"/>
        <v>1.00455984</v>
      </c>
      <c r="M55" s="117">
        <f t="shared" si="117"/>
        <v>1.00100737</v>
      </c>
      <c r="N55" s="117">
        <f t="shared" si="93"/>
        <v>1.00100737</v>
      </c>
      <c r="O55" s="110">
        <f t="shared" si="149"/>
        <v>1.0055718</v>
      </c>
      <c r="P55" s="110">
        <f t="shared" si="5"/>
        <v>1002.0522987000001</v>
      </c>
      <c r="Q55" s="148">
        <f t="shared" si="32"/>
        <v>0</v>
      </c>
      <c r="R55" s="170">
        <f t="shared" si="18"/>
        <v>0</v>
      </c>
      <c r="S55" s="110">
        <f t="shared" si="6"/>
        <v>0</v>
      </c>
      <c r="T55" s="92">
        <v>0</v>
      </c>
      <c r="U55" s="180">
        <f t="shared" si="146"/>
        <v>0</v>
      </c>
      <c r="V55" s="120">
        <f t="shared" si="19"/>
        <v>8.7999999999999995E-2</v>
      </c>
      <c r="W55" s="118">
        <f t="shared" si="106"/>
        <v>10</v>
      </c>
      <c r="X55" s="118">
        <v>252</v>
      </c>
      <c r="Y55" s="117">
        <f t="shared" si="8"/>
        <v>1.003352478</v>
      </c>
      <c r="Z55" s="110">
        <f t="shared" si="9"/>
        <v>3.3593582799999999</v>
      </c>
      <c r="AA55" s="110">
        <f t="shared" si="10"/>
        <v>0</v>
      </c>
      <c r="AB55" s="121" t="str">
        <f t="shared" si="143"/>
        <v>A+J=</v>
      </c>
      <c r="AC55" s="115">
        <f t="shared" si="144"/>
        <v>44484</v>
      </c>
      <c r="AD55" s="4"/>
      <c r="AE55" s="125"/>
      <c r="AF55" s="131"/>
      <c r="AG55" s="127"/>
      <c r="AH55" s="129"/>
      <c r="AI55" s="138"/>
      <c r="AJ55" s="137"/>
      <c r="AK55" s="133"/>
      <c r="AL55" s="127"/>
      <c r="AM55" s="125"/>
      <c r="AN55" s="134"/>
      <c r="AO55" s="131"/>
      <c r="AP55" s="7"/>
      <c r="AQ55" s="131">
        <f t="shared" si="162"/>
        <v>45762</v>
      </c>
      <c r="AR55" s="131">
        <f t="shared" si="163"/>
        <v>45792</v>
      </c>
      <c r="AS55" s="158">
        <f>VLOOKUP(AQ55,[1]Plan1!$IS$186:$IV$304,3)</f>
        <v>7111.86</v>
      </c>
      <c r="AT55" s="157">
        <f t="shared" si="26"/>
        <v>45672</v>
      </c>
      <c r="AU55" s="158">
        <f>VLOOKUP(AR55,[1]Plan1!$IS$186:$IV$304,3)</f>
        <v>7205.03</v>
      </c>
      <c r="AV55" s="157">
        <f t="shared" si="27"/>
        <v>45703</v>
      </c>
      <c r="AW55" s="159">
        <f t="shared" si="164"/>
        <v>1.3100651587629741E-2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2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15"/>
      <c r="DJ55" s="15"/>
      <c r="DK55" s="24"/>
      <c r="DL55" s="15"/>
      <c r="DM55" s="16"/>
      <c r="DN55" s="15"/>
    </row>
    <row r="56" spans="1:118" ht="12.75" customHeight="1" x14ac:dyDescent="0.2">
      <c r="A56" s="109">
        <f t="shared" si="11"/>
        <v>44469</v>
      </c>
      <c r="B56" s="110">
        <f t="shared" si="1"/>
        <v>1006.2058715500001</v>
      </c>
      <c r="C56" s="110">
        <f t="shared" si="111"/>
        <v>996.5</v>
      </c>
      <c r="D56" s="111">
        <f t="shared" si="12"/>
        <v>5769.98</v>
      </c>
      <c r="E56" s="111">
        <f t="shared" si="145"/>
        <v>5825.37</v>
      </c>
      <c r="F56" s="161">
        <f t="shared" si="165"/>
        <v>44392</v>
      </c>
      <c r="G56" s="114">
        <f t="shared" si="2"/>
        <v>9.5996866540266623E-3</v>
      </c>
      <c r="H56" s="115">
        <f t="shared" si="147"/>
        <v>44484</v>
      </c>
      <c r="I56" s="115">
        <f t="shared" si="14"/>
        <v>44484</v>
      </c>
      <c r="J56" s="116">
        <f t="shared" si="15"/>
        <v>21</v>
      </c>
      <c r="K56" s="116">
        <f t="shared" si="166"/>
        <v>11</v>
      </c>
      <c r="L56" s="8">
        <f t="shared" si="16"/>
        <v>1.0050169600000001</v>
      </c>
      <c r="M56" s="117">
        <f t="shared" si="117"/>
        <v>1.00100737</v>
      </c>
      <c r="N56" s="117">
        <f t="shared" si="93"/>
        <v>1.00100737</v>
      </c>
      <c r="O56" s="110">
        <f t="shared" si="149"/>
        <v>1.00602938</v>
      </c>
      <c r="P56" s="110">
        <f t="shared" si="5"/>
        <v>1002.50827717</v>
      </c>
      <c r="Q56" s="148">
        <f t="shared" si="32"/>
        <v>0</v>
      </c>
      <c r="R56" s="170">
        <f t="shared" si="18"/>
        <v>0</v>
      </c>
      <c r="S56" s="110">
        <f t="shared" si="6"/>
        <v>0</v>
      </c>
      <c r="T56" s="92">
        <v>0</v>
      </c>
      <c r="U56" s="180">
        <f t="shared" si="146"/>
        <v>0</v>
      </c>
      <c r="V56" s="120">
        <f t="shared" si="19"/>
        <v>8.7999999999999995E-2</v>
      </c>
      <c r="W56" s="118">
        <f t="shared" si="106"/>
        <v>11</v>
      </c>
      <c r="X56" s="118">
        <v>252</v>
      </c>
      <c r="Y56" s="117">
        <f t="shared" si="8"/>
        <v>1.0036883430000001</v>
      </c>
      <c r="Z56" s="110">
        <f t="shared" si="9"/>
        <v>3.69759438</v>
      </c>
      <c r="AA56" s="110">
        <f t="shared" si="10"/>
        <v>0</v>
      </c>
      <c r="AB56" s="121" t="str">
        <f t="shared" si="143"/>
        <v>A+J=</v>
      </c>
      <c r="AC56" s="115">
        <f t="shared" si="144"/>
        <v>44484</v>
      </c>
      <c r="AD56" s="4"/>
      <c r="AE56" s="125"/>
      <c r="AF56" s="131"/>
      <c r="AG56" s="127"/>
      <c r="AH56" s="129"/>
      <c r="AI56" s="138"/>
      <c r="AJ56" s="137"/>
      <c r="AK56" s="133"/>
      <c r="AL56" s="127"/>
      <c r="AM56" s="125"/>
      <c r="AN56" s="134"/>
      <c r="AO56" s="131"/>
      <c r="AP56" s="7"/>
      <c r="AQ56" s="131">
        <f t="shared" si="162"/>
        <v>45792</v>
      </c>
      <c r="AR56" s="131">
        <f t="shared" si="163"/>
        <v>45824</v>
      </c>
      <c r="AS56" s="158">
        <f>VLOOKUP(AQ56,[1]Plan1!$IS$186:$IV$304,3)</f>
        <v>7205.03</v>
      </c>
      <c r="AT56" s="157">
        <f t="shared" si="26"/>
        <v>45704</v>
      </c>
      <c r="AU56" s="158">
        <f>VLOOKUP(AR56,[1]Plan1!$IS$186:$IV$304,3)</f>
        <v>7245.38</v>
      </c>
      <c r="AV56" s="157">
        <f t="shared" si="27"/>
        <v>45732</v>
      </c>
      <c r="AW56" s="159">
        <f t="shared" si="164"/>
        <v>5.6002542668107669E-3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2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I56" s="15"/>
      <c r="DJ56" s="15"/>
      <c r="DK56" s="24"/>
      <c r="DL56" s="15"/>
      <c r="DM56" s="16"/>
      <c r="DN56" s="15"/>
    </row>
    <row r="57" spans="1:118" ht="12.75" x14ac:dyDescent="0.2">
      <c r="A57" s="109">
        <f t="shared" si="11"/>
        <v>44470</v>
      </c>
      <c r="B57" s="110">
        <f t="shared" si="1"/>
        <v>1007.00072586</v>
      </c>
      <c r="C57" s="110">
        <f t="shared" si="111"/>
        <v>996.5</v>
      </c>
      <c r="D57" s="111">
        <f t="shared" si="12"/>
        <v>5769.98</v>
      </c>
      <c r="E57" s="111">
        <f t="shared" si="145"/>
        <v>5825.37</v>
      </c>
      <c r="F57" s="161">
        <f t="shared" si="165"/>
        <v>44392</v>
      </c>
      <c r="G57" s="114">
        <f t="shared" si="2"/>
        <v>9.5996866540266623E-3</v>
      </c>
      <c r="H57" s="115">
        <f t="shared" si="147"/>
        <v>44484</v>
      </c>
      <c r="I57" s="115">
        <f t="shared" si="14"/>
        <v>44484</v>
      </c>
      <c r="J57" s="116">
        <f t="shared" si="15"/>
        <v>21</v>
      </c>
      <c r="K57" s="116">
        <f t="shared" si="166"/>
        <v>12</v>
      </c>
      <c r="L57" s="8">
        <f t="shared" si="16"/>
        <v>1.0054742999999999</v>
      </c>
      <c r="M57" s="117">
        <f t="shared" si="117"/>
        <v>1.00100737</v>
      </c>
      <c r="N57" s="117">
        <f t="shared" si="93"/>
        <v>1.00100737</v>
      </c>
      <c r="O57" s="110">
        <f t="shared" si="149"/>
        <v>1.0064871799999999</v>
      </c>
      <c r="P57" s="110">
        <f t="shared" si="5"/>
        <v>1002.96447487</v>
      </c>
      <c r="Q57" s="148">
        <f t="shared" si="32"/>
        <v>0</v>
      </c>
      <c r="R57" s="170">
        <f t="shared" si="18"/>
        <v>0</v>
      </c>
      <c r="S57" s="110">
        <f t="shared" si="6"/>
        <v>0</v>
      </c>
      <c r="T57" s="92">
        <v>0</v>
      </c>
      <c r="U57" s="180">
        <f t="shared" si="146"/>
        <v>0</v>
      </c>
      <c r="V57" s="120">
        <f t="shared" si="19"/>
        <v>8.7999999999999995E-2</v>
      </c>
      <c r="W57" s="118">
        <f t="shared" si="106"/>
        <v>12</v>
      </c>
      <c r="X57" s="118">
        <v>252</v>
      </c>
      <c r="Y57" s="117">
        <f t="shared" si="8"/>
        <v>1.0040243209999999</v>
      </c>
      <c r="Z57" s="110">
        <f t="shared" si="9"/>
        <v>4.0362509900000001</v>
      </c>
      <c r="AA57" s="110">
        <f t="shared" si="10"/>
        <v>0</v>
      </c>
      <c r="AB57" s="121" t="str">
        <f t="shared" si="143"/>
        <v>A+J=</v>
      </c>
      <c r="AC57" s="115">
        <f t="shared" si="144"/>
        <v>44484</v>
      </c>
      <c r="AD57" s="4"/>
      <c r="AE57" s="125"/>
      <c r="AF57" s="131"/>
      <c r="AG57" s="127"/>
      <c r="AH57" s="129"/>
      <c r="AI57" s="138"/>
      <c r="AJ57" s="137"/>
      <c r="AK57" s="133"/>
      <c r="AL57" s="127"/>
      <c r="AM57" s="125"/>
      <c r="AN57" s="134"/>
      <c r="AO57" s="131"/>
      <c r="AP57" s="7"/>
      <c r="AQ57" s="131">
        <f t="shared" si="162"/>
        <v>45824</v>
      </c>
      <c r="AR57" s="131">
        <f t="shared" si="163"/>
        <v>45853</v>
      </c>
      <c r="AS57" s="158">
        <f>VLOOKUP(AQ57,[1]Plan1!$IS$186:$IV$304,3)</f>
        <v>7245.38</v>
      </c>
      <c r="AT57" s="157">
        <f t="shared" si="26"/>
        <v>45731</v>
      </c>
      <c r="AU57" s="158">
        <f>VLOOKUP(AR57,[1]Plan1!$IS$186:$IV$304,3)</f>
        <v>7276.54</v>
      </c>
      <c r="AV57" s="157">
        <f t="shared" si="27"/>
        <v>45762</v>
      </c>
      <c r="AW57" s="159">
        <f t="shared" si="164"/>
        <v>4.3006716003852752E-3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2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15"/>
      <c r="DJ57" s="15"/>
      <c r="DK57" s="24"/>
      <c r="DL57" s="15"/>
      <c r="DM57" s="16"/>
      <c r="DN57" s="15"/>
    </row>
    <row r="58" spans="1:118" ht="12.75" customHeight="1" x14ac:dyDescent="0.2">
      <c r="A58" s="109">
        <f t="shared" si="11"/>
        <v>44471</v>
      </c>
      <c r="B58" s="110">
        <f t="shared" si="1"/>
        <v>1007.79619927</v>
      </c>
      <c r="C58" s="110">
        <f t="shared" si="111"/>
        <v>996.5</v>
      </c>
      <c r="D58" s="111">
        <f t="shared" si="12"/>
        <v>5769.98</v>
      </c>
      <c r="E58" s="111">
        <f t="shared" si="145"/>
        <v>5825.37</v>
      </c>
      <c r="F58" s="161">
        <f t="shared" si="165"/>
        <v>44392</v>
      </c>
      <c r="G58" s="114">
        <f t="shared" si="2"/>
        <v>9.5996866540266623E-3</v>
      </c>
      <c r="H58" s="115">
        <f t="shared" si="147"/>
        <v>44484</v>
      </c>
      <c r="I58" s="115">
        <f t="shared" si="14"/>
        <v>44484</v>
      </c>
      <c r="J58" s="116">
        <f t="shared" si="15"/>
        <v>21</v>
      </c>
      <c r="K58" s="116">
        <f t="shared" si="166"/>
        <v>13</v>
      </c>
      <c r="L58" s="8">
        <f t="shared" si="16"/>
        <v>1.0059318399999999</v>
      </c>
      <c r="M58" s="117">
        <f t="shared" si="117"/>
        <v>1.00100737</v>
      </c>
      <c r="N58" s="117">
        <f t="shared" si="93"/>
        <v>1.00100737</v>
      </c>
      <c r="O58" s="110">
        <f t="shared" si="149"/>
        <v>1.00694518</v>
      </c>
      <c r="P58" s="110">
        <f t="shared" si="5"/>
        <v>1003.42087187</v>
      </c>
      <c r="Q58" s="148">
        <f t="shared" si="32"/>
        <v>0</v>
      </c>
      <c r="R58" s="170">
        <f t="shared" si="18"/>
        <v>0</v>
      </c>
      <c r="S58" s="110">
        <f t="shared" si="6"/>
        <v>0</v>
      </c>
      <c r="T58" s="92">
        <v>0</v>
      </c>
      <c r="U58" s="180">
        <f t="shared" si="146"/>
        <v>0</v>
      </c>
      <c r="V58" s="120">
        <f t="shared" si="19"/>
        <v>8.7999999999999995E-2</v>
      </c>
      <c r="W58" s="118">
        <f t="shared" si="106"/>
        <v>13</v>
      </c>
      <c r="X58" s="118">
        <v>252</v>
      </c>
      <c r="Y58" s="117">
        <f t="shared" si="8"/>
        <v>1.004360411</v>
      </c>
      <c r="Z58" s="110">
        <f t="shared" si="9"/>
        <v>4.3753273999999998</v>
      </c>
      <c r="AA58" s="110">
        <f t="shared" si="10"/>
        <v>0</v>
      </c>
      <c r="AB58" s="121" t="str">
        <f t="shared" si="143"/>
        <v>A+J=</v>
      </c>
      <c r="AC58" s="115">
        <f t="shared" si="144"/>
        <v>44484</v>
      </c>
      <c r="AD58" s="4"/>
      <c r="AE58" s="125"/>
      <c r="AF58" s="131"/>
      <c r="AG58" s="127"/>
      <c r="AH58" s="129"/>
      <c r="AI58" s="138"/>
      <c r="AJ58" s="137"/>
      <c r="AK58" s="133"/>
      <c r="AL58" s="127"/>
      <c r="AM58" s="125"/>
      <c r="AN58" s="134"/>
      <c r="AO58" s="131"/>
      <c r="AP58" s="7"/>
      <c r="AQ58" s="131">
        <f t="shared" si="162"/>
        <v>45853</v>
      </c>
      <c r="AR58" s="131">
        <f t="shared" si="163"/>
        <v>45884</v>
      </c>
      <c r="AS58" s="158">
        <f>VLOOKUP(AQ58,[1]Plan1!$IS$186:$IV$304,3)</f>
        <v>7276.54</v>
      </c>
      <c r="AT58" s="157">
        <f t="shared" si="26"/>
        <v>45762</v>
      </c>
      <c r="AU58" s="158">
        <f>VLOOKUP(AR58,[1]Plan1!$IS$186:$IV$304,3)</f>
        <v>7276.54</v>
      </c>
      <c r="AV58" s="157">
        <f t="shared" si="27"/>
        <v>45792</v>
      </c>
      <c r="AW58" s="159">
        <f t="shared" si="164"/>
        <v>0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2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15"/>
      <c r="DJ58" s="15"/>
      <c r="DK58" s="24"/>
      <c r="DL58" s="15"/>
      <c r="DM58" s="16"/>
      <c r="DN58" s="15"/>
    </row>
    <row r="59" spans="1:118" ht="12.75" customHeight="1" x14ac:dyDescent="0.2">
      <c r="A59" s="109">
        <f t="shared" si="11"/>
        <v>44472</v>
      </c>
      <c r="B59" s="110">
        <f t="shared" si="1"/>
        <v>1007.79619927</v>
      </c>
      <c r="C59" s="110">
        <f t="shared" si="111"/>
        <v>996.5</v>
      </c>
      <c r="D59" s="111">
        <f t="shared" si="12"/>
        <v>5769.98</v>
      </c>
      <c r="E59" s="111">
        <f t="shared" si="145"/>
        <v>5825.37</v>
      </c>
      <c r="F59" s="161">
        <f t="shared" si="165"/>
        <v>44392</v>
      </c>
      <c r="G59" s="114">
        <f t="shared" si="2"/>
        <v>9.5996866540266623E-3</v>
      </c>
      <c r="H59" s="115">
        <f t="shared" si="147"/>
        <v>44484</v>
      </c>
      <c r="I59" s="115">
        <f t="shared" si="14"/>
        <v>44484</v>
      </c>
      <c r="J59" s="116">
        <f t="shared" si="15"/>
        <v>21</v>
      </c>
      <c r="K59" s="116">
        <f t="shared" si="166"/>
        <v>13</v>
      </c>
      <c r="L59" s="8">
        <f t="shared" si="16"/>
        <v>1.0059318399999999</v>
      </c>
      <c r="M59" s="117">
        <f t="shared" si="117"/>
        <v>1.00100737</v>
      </c>
      <c r="N59" s="117">
        <f t="shared" si="93"/>
        <v>1.00100737</v>
      </c>
      <c r="O59" s="110">
        <f t="shared" si="149"/>
        <v>1.00694518</v>
      </c>
      <c r="P59" s="110">
        <f t="shared" si="5"/>
        <v>1003.42087187</v>
      </c>
      <c r="Q59" s="148">
        <f t="shared" si="32"/>
        <v>0</v>
      </c>
      <c r="R59" s="170">
        <f t="shared" si="18"/>
        <v>0</v>
      </c>
      <c r="S59" s="110">
        <f t="shared" si="6"/>
        <v>0</v>
      </c>
      <c r="T59" s="92">
        <v>0</v>
      </c>
      <c r="U59" s="180">
        <f t="shared" si="146"/>
        <v>0</v>
      </c>
      <c r="V59" s="120">
        <f t="shared" si="19"/>
        <v>8.7999999999999995E-2</v>
      </c>
      <c r="W59" s="118">
        <f t="shared" si="106"/>
        <v>13</v>
      </c>
      <c r="X59" s="118">
        <v>252</v>
      </c>
      <c r="Y59" s="117">
        <f t="shared" si="8"/>
        <v>1.004360411</v>
      </c>
      <c r="Z59" s="110">
        <f t="shared" si="9"/>
        <v>4.3753273999999998</v>
      </c>
      <c r="AA59" s="110">
        <f t="shared" si="10"/>
        <v>0</v>
      </c>
      <c r="AB59" s="121" t="str">
        <f t="shared" si="143"/>
        <v>A+J=</v>
      </c>
      <c r="AC59" s="115">
        <f t="shared" si="144"/>
        <v>44484</v>
      </c>
      <c r="AD59" s="4"/>
      <c r="AE59" s="125"/>
      <c r="AF59" s="131"/>
      <c r="AG59" s="127"/>
      <c r="AH59" s="129"/>
      <c r="AI59" s="138"/>
      <c r="AJ59" s="137"/>
      <c r="AK59" s="133"/>
      <c r="AL59" s="127"/>
      <c r="AM59" s="125"/>
      <c r="AN59" s="134"/>
      <c r="AO59" s="131"/>
      <c r="AP59" s="7"/>
      <c r="AQ59" s="131">
        <f t="shared" si="162"/>
        <v>45884</v>
      </c>
      <c r="AR59" s="131">
        <f t="shared" si="163"/>
        <v>45915</v>
      </c>
      <c r="AS59" s="158">
        <f>VLOOKUP(AQ59,[1]Plan1!$IS$186:$IV$304,3)</f>
        <v>7276.54</v>
      </c>
      <c r="AT59" s="157">
        <f t="shared" si="26"/>
        <v>45792</v>
      </c>
      <c r="AU59" s="158">
        <f>VLOOKUP(AR59,[1]Plan1!$IS$186:$IV$304,3)</f>
        <v>7276.54</v>
      </c>
      <c r="AV59" s="157">
        <f t="shared" si="27"/>
        <v>45823</v>
      </c>
      <c r="AW59" s="159">
        <f t="shared" si="164"/>
        <v>0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2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4"/>
      <c r="DL59" s="15"/>
      <c r="DM59" s="16"/>
      <c r="DN59" s="15"/>
    </row>
    <row r="60" spans="1:118" ht="12.75" customHeight="1" x14ac:dyDescent="0.2">
      <c r="A60" s="109">
        <f t="shared" si="11"/>
        <v>44473</v>
      </c>
      <c r="B60" s="110">
        <f t="shared" si="1"/>
        <v>1007.79619927</v>
      </c>
      <c r="C60" s="110">
        <f t="shared" si="111"/>
        <v>996.5</v>
      </c>
      <c r="D60" s="111">
        <f t="shared" si="12"/>
        <v>5769.98</v>
      </c>
      <c r="E60" s="111">
        <f t="shared" si="145"/>
        <v>5825.37</v>
      </c>
      <c r="F60" s="161">
        <f t="shared" si="165"/>
        <v>44392</v>
      </c>
      <c r="G60" s="114">
        <f t="shared" si="2"/>
        <v>9.5996866540266623E-3</v>
      </c>
      <c r="H60" s="115">
        <f t="shared" si="147"/>
        <v>44484</v>
      </c>
      <c r="I60" s="115">
        <f t="shared" si="14"/>
        <v>44484</v>
      </c>
      <c r="J60" s="116">
        <f t="shared" si="15"/>
        <v>21</v>
      </c>
      <c r="K60" s="116">
        <f t="shared" si="166"/>
        <v>13</v>
      </c>
      <c r="L60" s="8">
        <f t="shared" si="16"/>
        <v>1.0059318399999999</v>
      </c>
      <c r="M60" s="117">
        <f t="shared" si="117"/>
        <v>1.00100737</v>
      </c>
      <c r="N60" s="117">
        <f t="shared" si="93"/>
        <v>1.00100737</v>
      </c>
      <c r="O60" s="110">
        <f t="shared" si="149"/>
        <v>1.00694518</v>
      </c>
      <c r="P60" s="110">
        <f t="shared" si="5"/>
        <v>1003.42087187</v>
      </c>
      <c r="Q60" s="148">
        <f t="shared" si="32"/>
        <v>0</v>
      </c>
      <c r="R60" s="170">
        <f t="shared" si="18"/>
        <v>0</v>
      </c>
      <c r="S60" s="110">
        <f t="shared" si="6"/>
        <v>0</v>
      </c>
      <c r="T60" s="92">
        <v>0</v>
      </c>
      <c r="U60" s="180">
        <f t="shared" si="146"/>
        <v>0</v>
      </c>
      <c r="V60" s="120">
        <f t="shared" si="19"/>
        <v>8.7999999999999995E-2</v>
      </c>
      <c r="W60" s="118">
        <f t="shared" si="106"/>
        <v>13</v>
      </c>
      <c r="X60" s="118">
        <v>252</v>
      </c>
      <c r="Y60" s="117">
        <f t="shared" si="8"/>
        <v>1.004360411</v>
      </c>
      <c r="Z60" s="110">
        <f t="shared" si="9"/>
        <v>4.3753273999999998</v>
      </c>
      <c r="AA60" s="110">
        <f t="shared" si="10"/>
        <v>0</v>
      </c>
      <c r="AB60" s="121" t="str">
        <f t="shared" si="143"/>
        <v>A+J=</v>
      </c>
      <c r="AC60" s="115">
        <f t="shared" si="144"/>
        <v>44484</v>
      </c>
      <c r="AD60" s="4"/>
      <c r="AE60" s="125"/>
      <c r="AF60" s="131"/>
      <c r="AG60" s="127"/>
      <c r="AH60" s="129"/>
      <c r="AI60" s="138"/>
      <c r="AJ60" s="137"/>
      <c r="AK60" s="133"/>
      <c r="AL60" s="127"/>
      <c r="AM60" s="125"/>
      <c r="AN60" s="134"/>
      <c r="AO60" s="131"/>
      <c r="AP60" s="7"/>
      <c r="AQ60" s="131">
        <f t="shared" si="162"/>
        <v>45915</v>
      </c>
      <c r="AR60" s="131">
        <f t="shared" si="163"/>
        <v>45945</v>
      </c>
      <c r="AS60" s="158">
        <f>VLOOKUP(AQ60,[1]Plan1!$IS$186:$IV$304,3)</f>
        <v>7276.54</v>
      </c>
      <c r="AT60" s="157">
        <f t="shared" si="26"/>
        <v>45823</v>
      </c>
      <c r="AU60" s="158">
        <f>VLOOKUP(AR60,[1]Plan1!$IS$186:$IV$304,3)</f>
        <v>7276.54</v>
      </c>
      <c r="AV60" s="157">
        <f t="shared" si="27"/>
        <v>45853</v>
      </c>
      <c r="AW60" s="159">
        <f t="shared" si="164"/>
        <v>0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2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4"/>
      <c r="DL60" s="15"/>
      <c r="DM60" s="16"/>
      <c r="DN60" s="15"/>
    </row>
    <row r="61" spans="1:118" ht="12.75" customHeight="1" x14ac:dyDescent="0.2">
      <c r="A61" s="109">
        <f t="shared" si="11"/>
        <v>44474</v>
      </c>
      <c r="B61" s="110">
        <f t="shared" si="1"/>
        <v>1008.59230314</v>
      </c>
      <c r="C61" s="110">
        <f t="shared" si="111"/>
        <v>996.5</v>
      </c>
      <c r="D61" s="111">
        <f t="shared" si="12"/>
        <v>5769.98</v>
      </c>
      <c r="E61" s="111">
        <f t="shared" si="145"/>
        <v>5825.37</v>
      </c>
      <c r="F61" s="161">
        <f t="shared" si="165"/>
        <v>44392</v>
      </c>
      <c r="G61" s="114">
        <f t="shared" si="2"/>
        <v>9.5996866540266623E-3</v>
      </c>
      <c r="H61" s="115">
        <f t="shared" si="147"/>
        <v>44484</v>
      </c>
      <c r="I61" s="115">
        <f t="shared" si="14"/>
        <v>44484</v>
      </c>
      <c r="J61" s="116">
        <f t="shared" si="15"/>
        <v>21</v>
      </c>
      <c r="K61" s="116">
        <f t="shared" si="166"/>
        <v>14</v>
      </c>
      <c r="L61" s="8">
        <f t="shared" si="16"/>
        <v>1.0063895899999999</v>
      </c>
      <c r="M61" s="117">
        <f t="shared" si="117"/>
        <v>1.00100737</v>
      </c>
      <c r="N61" s="117">
        <f t="shared" si="93"/>
        <v>1.00100737</v>
      </c>
      <c r="O61" s="110">
        <f t="shared" si="149"/>
        <v>1.0074033899999999</v>
      </c>
      <c r="P61" s="110">
        <f t="shared" si="5"/>
        <v>1003.87747813</v>
      </c>
      <c r="Q61" s="148">
        <f t="shared" si="32"/>
        <v>0</v>
      </c>
      <c r="R61" s="170">
        <f t="shared" si="18"/>
        <v>0</v>
      </c>
      <c r="S61" s="110">
        <f t="shared" si="6"/>
        <v>0</v>
      </c>
      <c r="T61" s="92">
        <v>0</v>
      </c>
      <c r="U61" s="180">
        <f t="shared" si="146"/>
        <v>0</v>
      </c>
      <c r="V61" s="120">
        <f t="shared" si="19"/>
        <v>8.7999999999999995E-2</v>
      </c>
      <c r="W61" s="118">
        <f t="shared" si="106"/>
        <v>14</v>
      </c>
      <c r="X61" s="118">
        <v>252</v>
      </c>
      <c r="Y61" s="117">
        <f t="shared" si="8"/>
        <v>1.004696614</v>
      </c>
      <c r="Z61" s="110">
        <f t="shared" si="9"/>
        <v>4.7148250100000002</v>
      </c>
      <c r="AA61" s="110">
        <f t="shared" si="10"/>
        <v>0</v>
      </c>
      <c r="AB61" s="121" t="str">
        <f t="shared" si="143"/>
        <v>A+J=</v>
      </c>
      <c r="AC61" s="115">
        <f t="shared" si="144"/>
        <v>44484</v>
      </c>
      <c r="AD61" s="4"/>
      <c r="AE61" s="125"/>
      <c r="AF61" s="131"/>
      <c r="AG61" s="127"/>
      <c r="AH61" s="129"/>
      <c r="AI61" s="138"/>
      <c r="AJ61" s="137"/>
      <c r="AK61" s="133"/>
      <c r="AL61" s="127"/>
      <c r="AM61" s="125"/>
      <c r="AN61" s="134"/>
      <c r="AO61" s="131"/>
      <c r="AP61" s="7"/>
      <c r="AQ61" s="131">
        <f t="shared" si="162"/>
        <v>45945</v>
      </c>
      <c r="AR61" s="131">
        <f t="shared" si="163"/>
        <v>45978</v>
      </c>
      <c r="AS61" s="158">
        <f>VLOOKUP(AQ61,[1]Plan1!$IS$186:$IV$304,3)</f>
        <v>7276.54</v>
      </c>
      <c r="AT61" s="157">
        <f t="shared" si="26"/>
        <v>45855</v>
      </c>
      <c r="AU61" s="158">
        <f>VLOOKUP(AR61,[1]Plan1!$IS$186:$IV$304,3)</f>
        <v>7276.54</v>
      </c>
      <c r="AV61" s="157">
        <f t="shared" si="27"/>
        <v>45886</v>
      </c>
      <c r="AW61" s="159">
        <f t="shared" si="164"/>
        <v>0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2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4"/>
      <c r="DL61" s="15"/>
      <c r="DM61" s="16"/>
      <c r="DN61" s="15"/>
    </row>
    <row r="62" spans="1:118" ht="12.75" customHeight="1" x14ac:dyDescent="0.2">
      <c r="A62" s="109">
        <f t="shared" si="11"/>
        <v>44475</v>
      </c>
      <c r="B62" s="110">
        <f t="shared" si="1"/>
        <v>1009.3890368499999</v>
      </c>
      <c r="C62" s="110">
        <f t="shared" si="111"/>
        <v>996.5</v>
      </c>
      <c r="D62" s="111">
        <f t="shared" si="12"/>
        <v>5769.98</v>
      </c>
      <c r="E62" s="111">
        <f t="shared" si="145"/>
        <v>5825.37</v>
      </c>
      <c r="F62" s="161">
        <f t="shared" si="165"/>
        <v>44392</v>
      </c>
      <c r="G62" s="114">
        <f t="shared" si="2"/>
        <v>9.5996866540266623E-3</v>
      </c>
      <c r="H62" s="115">
        <f t="shared" si="147"/>
        <v>44484</v>
      </c>
      <c r="I62" s="115">
        <f t="shared" si="14"/>
        <v>44484</v>
      </c>
      <c r="J62" s="116">
        <f t="shared" si="15"/>
        <v>21</v>
      </c>
      <c r="K62" s="116">
        <f t="shared" si="166"/>
        <v>15</v>
      </c>
      <c r="L62" s="8">
        <f t="shared" si="16"/>
        <v>1.00684755</v>
      </c>
      <c r="M62" s="117">
        <f t="shared" si="117"/>
        <v>1.00100737</v>
      </c>
      <c r="N62" s="117">
        <f t="shared" si="93"/>
        <v>1.00100737</v>
      </c>
      <c r="O62" s="110">
        <f t="shared" si="149"/>
        <v>1.0078618100000001</v>
      </c>
      <c r="P62" s="110">
        <f t="shared" si="5"/>
        <v>1004.33429366</v>
      </c>
      <c r="Q62" s="148">
        <f t="shared" si="32"/>
        <v>0</v>
      </c>
      <c r="R62" s="170">
        <f t="shared" si="18"/>
        <v>0</v>
      </c>
      <c r="S62" s="110">
        <f t="shared" si="6"/>
        <v>0</v>
      </c>
      <c r="T62" s="92">
        <v>0</v>
      </c>
      <c r="U62" s="180">
        <f t="shared" si="146"/>
        <v>0</v>
      </c>
      <c r="V62" s="120">
        <f t="shared" si="19"/>
        <v>8.7999999999999995E-2</v>
      </c>
      <c r="W62" s="118">
        <f t="shared" si="106"/>
        <v>15</v>
      </c>
      <c r="X62" s="118">
        <v>252</v>
      </c>
      <c r="Y62" s="117">
        <f t="shared" si="8"/>
        <v>1.005032929</v>
      </c>
      <c r="Z62" s="110">
        <f t="shared" si="9"/>
        <v>5.0547431899999999</v>
      </c>
      <c r="AA62" s="110">
        <f t="shared" si="10"/>
        <v>0</v>
      </c>
      <c r="AB62" s="121" t="str">
        <f t="shared" si="143"/>
        <v>A+J=</v>
      </c>
      <c r="AC62" s="115">
        <f t="shared" si="144"/>
        <v>44484</v>
      </c>
      <c r="AD62" s="4"/>
      <c r="AE62" s="125"/>
      <c r="AF62" s="131"/>
      <c r="AG62" s="127"/>
      <c r="AH62" s="129"/>
      <c r="AI62" s="138"/>
      <c r="AJ62" s="137"/>
      <c r="AK62" s="133"/>
      <c r="AL62" s="127"/>
      <c r="AM62" s="125"/>
      <c r="AN62" s="134"/>
      <c r="AO62" s="131"/>
      <c r="AP62" s="7"/>
      <c r="AQ62" s="131">
        <f t="shared" si="162"/>
        <v>45978</v>
      </c>
      <c r="AR62" s="131">
        <f t="shared" si="163"/>
        <v>46006</v>
      </c>
      <c r="AS62" s="158">
        <f>VLOOKUP(AQ62,[1]Plan1!$IS$186:$IV$304,3)</f>
        <v>7276.54</v>
      </c>
      <c r="AT62" s="157">
        <f t="shared" si="26"/>
        <v>45884</v>
      </c>
      <c r="AU62" s="158">
        <f>VLOOKUP(AR62,[1]Plan1!$IS$186:$IV$304,3)</f>
        <v>7276.54</v>
      </c>
      <c r="AV62" s="157">
        <f t="shared" si="27"/>
        <v>45915</v>
      </c>
      <c r="AW62" s="159">
        <f t="shared" si="164"/>
        <v>0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2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4"/>
      <c r="DL62" s="15"/>
      <c r="DM62" s="16"/>
      <c r="DN62" s="15"/>
    </row>
    <row r="63" spans="1:118" ht="12.75" customHeight="1" x14ac:dyDescent="0.2">
      <c r="A63" s="109">
        <f t="shared" si="11"/>
        <v>44476</v>
      </c>
      <c r="B63" s="110">
        <f t="shared" si="1"/>
        <v>1010.18640175</v>
      </c>
      <c r="C63" s="110">
        <f t="shared" si="111"/>
        <v>996.5</v>
      </c>
      <c r="D63" s="111">
        <f t="shared" si="12"/>
        <v>5769.98</v>
      </c>
      <c r="E63" s="111">
        <f t="shared" si="145"/>
        <v>5825.37</v>
      </c>
      <c r="F63" s="161">
        <f t="shared" si="165"/>
        <v>44392</v>
      </c>
      <c r="G63" s="114">
        <f t="shared" si="2"/>
        <v>9.5996866540266623E-3</v>
      </c>
      <c r="H63" s="115">
        <f t="shared" si="147"/>
        <v>44484</v>
      </c>
      <c r="I63" s="115">
        <f t="shared" si="14"/>
        <v>44484</v>
      </c>
      <c r="J63" s="116">
        <f t="shared" si="15"/>
        <v>21</v>
      </c>
      <c r="K63" s="116">
        <f t="shared" si="166"/>
        <v>16</v>
      </c>
      <c r="L63" s="8">
        <f t="shared" si="16"/>
        <v>1.00730572</v>
      </c>
      <c r="M63" s="117">
        <f t="shared" si="117"/>
        <v>1.00100737</v>
      </c>
      <c r="N63" s="117">
        <f t="shared" si="93"/>
        <v>1.00100737</v>
      </c>
      <c r="O63" s="110">
        <f t="shared" si="149"/>
        <v>1.0083204400000001</v>
      </c>
      <c r="P63" s="110">
        <f t="shared" si="5"/>
        <v>1004.79131846</v>
      </c>
      <c r="Q63" s="148">
        <f t="shared" si="32"/>
        <v>0</v>
      </c>
      <c r="R63" s="170">
        <f t="shared" si="18"/>
        <v>0</v>
      </c>
      <c r="S63" s="110">
        <f t="shared" si="6"/>
        <v>0</v>
      </c>
      <c r="T63" s="92">
        <v>0</v>
      </c>
      <c r="U63" s="180">
        <f t="shared" si="146"/>
        <v>0</v>
      </c>
      <c r="V63" s="120">
        <f t="shared" si="19"/>
        <v>8.7999999999999995E-2</v>
      </c>
      <c r="W63" s="118">
        <f t="shared" si="106"/>
        <v>16</v>
      </c>
      <c r="X63" s="118">
        <v>252</v>
      </c>
      <c r="Y63" s="117">
        <f t="shared" si="8"/>
        <v>1.005369357</v>
      </c>
      <c r="Z63" s="110">
        <f t="shared" si="9"/>
        <v>5.3950832899999996</v>
      </c>
      <c r="AA63" s="110">
        <f t="shared" si="10"/>
        <v>0</v>
      </c>
      <c r="AB63" s="121" t="str">
        <f t="shared" si="143"/>
        <v>A+J=</v>
      </c>
      <c r="AC63" s="115">
        <f t="shared" si="144"/>
        <v>44484</v>
      </c>
      <c r="AD63" s="4"/>
      <c r="AE63" s="125"/>
      <c r="AF63" s="131"/>
      <c r="AG63" s="127"/>
      <c r="AH63" s="129"/>
      <c r="AI63" s="138"/>
      <c r="AJ63" s="137"/>
      <c r="AK63" s="133"/>
      <c r="AL63" s="127"/>
      <c r="AM63" s="125"/>
      <c r="AN63" s="134"/>
      <c r="AO63" s="131"/>
      <c r="AP63" s="7"/>
      <c r="AQ63" s="131">
        <f t="shared" si="162"/>
        <v>46006</v>
      </c>
      <c r="AR63" s="131">
        <f t="shared" si="163"/>
        <v>46037</v>
      </c>
      <c r="AS63" s="158">
        <f>VLOOKUP(AQ63,[1]Plan1!$IS$186:$IV$304,3)</f>
        <v>7276.54</v>
      </c>
      <c r="AT63" s="157">
        <f t="shared" si="26"/>
        <v>45915</v>
      </c>
      <c r="AU63" s="158">
        <f>VLOOKUP(AR63,[1]Plan1!$IS$186:$IV$304,3)</f>
        <v>7276.54</v>
      </c>
      <c r="AV63" s="157">
        <f t="shared" si="27"/>
        <v>45945</v>
      </c>
      <c r="AW63" s="159">
        <f t="shared" si="164"/>
        <v>0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2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4"/>
      <c r="DL63" s="15"/>
      <c r="DM63" s="16"/>
      <c r="DN63" s="15"/>
    </row>
    <row r="64" spans="1:118" ht="12.75" x14ac:dyDescent="0.2">
      <c r="A64" s="109">
        <f t="shared" si="11"/>
        <v>44477</v>
      </c>
      <c r="B64" s="110">
        <f t="shared" si="1"/>
        <v>1010.98439822</v>
      </c>
      <c r="C64" s="110">
        <f t="shared" si="111"/>
        <v>996.5</v>
      </c>
      <c r="D64" s="111">
        <f t="shared" si="12"/>
        <v>5769.98</v>
      </c>
      <c r="E64" s="111">
        <f t="shared" si="145"/>
        <v>5825.37</v>
      </c>
      <c r="F64" s="161">
        <f t="shared" si="165"/>
        <v>44392</v>
      </c>
      <c r="G64" s="114">
        <f t="shared" si="2"/>
        <v>9.5996866540266623E-3</v>
      </c>
      <c r="H64" s="115">
        <f t="shared" si="147"/>
        <v>44484</v>
      </c>
      <c r="I64" s="115">
        <f t="shared" si="14"/>
        <v>44484</v>
      </c>
      <c r="J64" s="116">
        <f t="shared" si="15"/>
        <v>21</v>
      </c>
      <c r="K64" s="116">
        <f t="shared" si="166"/>
        <v>17</v>
      </c>
      <c r="L64" s="8">
        <f t="shared" si="16"/>
        <v>1.00776409</v>
      </c>
      <c r="M64" s="117">
        <f t="shared" si="117"/>
        <v>1.00100737</v>
      </c>
      <c r="N64" s="117">
        <f t="shared" si="93"/>
        <v>1.00100737</v>
      </c>
      <c r="O64" s="110">
        <f t="shared" si="149"/>
        <v>1.0087792799999999</v>
      </c>
      <c r="P64" s="110">
        <f t="shared" si="5"/>
        <v>1005.24855252</v>
      </c>
      <c r="Q64" s="148">
        <f t="shared" si="32"/>
        <v>0</v>
      </c>
      <c r="R64" s="170">
        <f t="shared" si="18"/>
        <v>0</v>
      </c>
      <c r="S64" s="110">
        <f t="shared" si="6"/>
        <v>0</v>
      </c>
      <c r="T64" s="92">
        <v>0</v>
      </c>
      <c r="U64" s="180">
        <f t="shared" si="146"/>
        <v>0</v>
      </c>
      <c r="V64" s="120">
        <f t="shared" si="19"/>
        <v>8.7999999999999995E-2</v>
      </c>
      <c r="W64" s="118">
        <f t="shared" si="106"/>
        <v>17</v>
      </c>
      <c r="X64" s="118">
        <v>252</v>
      </c>
      <c r="Y64" s="117">
        <f t="shared" si="8"/>
        <v>1.005705898</v>
      </c>
      <c r="Z64" s="110">
        <f t="shared" si="9"/>
        <v>5.7358456999999996</v>
      </c>
      <c r="AA64" s="110">
        <f t="shared" si="10"/>
        <v>0</v>
      </c>
      <c r="AB64" s="121" t="str">
        <f t="shared" si="143"/>
        <v>A+J=</v>
      </c>
      <c r="AC64" s="115">
        <f t="shared" si="144"/>
        <v>44484</v>
      </c>
      <c r="AD64" s="4"/>
      <c r="AE64" s="125"/>
      <c r="AF64" s="131"/>
      <c r="AG64" s="127"/>
      <c r="AH64" s="129"/>
      <c r="AI64" s="138"/>
      <c r="AJ64" s="137"/>
      <c r="AK64" s="133"/>
      <c r="AL64" s="127"/>
      <c r="AM64" s="125"/>
      <c r="AN64" s="134"/>
      <c r="AO64" s="131"/>
      <c r="AP64" s="7"/>
      <c r="AQ64" s="131">
        <f t="shared" si="162"/>
        <v>46037</v>
      </c>
      <c r="AR64" s="131">
        <f t="shared" si="163"/>
        <v>46071</v>
      </c>
      <c r="AS64" s="158">
        <f>VLOOKUP(AQ64,[1]Plan1!$IS$186:$IV$304,3)</f>
        <v>7276.54</v>
      </c>
      <c r="AT64" s="157">
        <f t="shared" si="26"/>
        <v>45948</v>
      </c>
      <c r="AU64" s="158">
        <f>VLOOKUP(AR64,[1]Plan1!$IS$186:$IV$304,3)</f>
        <v>7276.54</v>
      </c>
      <c r="AV64" s="157">
        <f t="shared" si="27"/>
        <v>45979</v>
      </c>
      <c r="AW64" s="159">
        <f t="shared" si="164"/>
        <v>0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2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4"/>
      <c r="DL64" s="15"/>
      <c r="DM64" s="16"/>
      <c r="DN64" s="15"/>
    </row>
    <row r="65" spans="1:118" ht="12.75" customHeight="1" x14ac:dyDescent="0.2">
      <c r="A65" s="109">
        <f t="shared" si="11"/>
        <v>44478</v>
      </c>
      <c r="B65" s="110">
        <f t="shared" si="1"/>
        <v>1011.78302561</v>
      </c>
      <c r="C65" s="110">
        <f t="shared" si="111"/>
        <v>996.5</v>
      </c>
      <c r="D65" s="111">
        <f t="shared" si="12"/>
        <v>5769.98</v>
      </c>
      <c r="E65" s="111">
        <f t="shared" si="145"/>
        <v>5825.37</v>
      </c>
      <c r="F65" s="161">
        <f t="shared" si="165"/>
        <v>44392</v>
      </c>
      <c r="G65" s="114">
        <f t="shared" si="2"/>
        <v>9.5996866540266623E-3</v>
      </c>
      <c r="H65" s="115">
        <f t="shared" si="147"/>
        <v>44484</v>
      </c>
      <c r="I65" s="115">
        <f t="shared" si="14"/>
        <v>44484</v>
      </c>
      <c r="J65" s="116">
        <f t="shared" si="15"/>
        <v>21</v>
      </c>
      <c r="K65" s="116">
        <f t="shared" si="166"/>
        <v>18</v>
      </c>
      <c r="L65" s="8">
        <f t="shared" si="16"/>
        <v>1.00822268</v>
      </c>
      <c r="M65" s="117">
        <f t="shared" si="117"/>
        <v>1.00100737</v>
      </c>
      <c r="N65" s="117">
        <f t="shared" si="93"/>
        <v>1.00100737</v>
      </c>
      <c r="O65" s="110">
        <f t="shared" si="149"/>
        <v>1.0092383300000001</v>
      </c>
      <c r="P65" s="110">
        <f t="shared" si="5"/>
        <v>1005.70599584</v>
      </c>
      <c r="Q65" s="148">
        <f t="shared" si="32"/>
        <v>0</v>
      </c>
      <c r="R65" s="170">
        <f t="shared" si="18"/>
        <v>0</v>
      </c>
      <c r="S65" s="110">
        <f t="shared" si="6"/>
        <v>0</v>
      </c>
      <c r="T65" s="92">
        <v>0</v>
      </c>
      <c r="U65" s="180">
        <f t="shared" si="146"/>
        <v>0</v>
      </c>
      <c r="V65" s="120">
        <f t="shared" si="19"/>
        <v>8.7999999999999995E-2</v>
      </c>
      <c r="W65" s="118">
        <f t="shared" si="106"/>
        <v>18</v>
      </c>
      <c r="X65" s="118">
        <v>252</v>
      </c>
      <c r="Y65" s="117">
        <f t="shared" si="8"/>
        <v>1.006042551</v>
      </c>
      <c r="Z65" s="110">
        <f t="shared" si="9"/>
        <v>6.0770297700000002</v>
      </c>
      <c r="AA65" s="110">
        <f t="shared" si="10"/>
        <v>0</v>
      </c>
      <c r="AB65" s="121" t="str">
        <f t="shared" si="143"/>
        <v>A+J=</v>
      </c>
      <c r="AC65" s="115">
        <f t="shared" si="144"/>
        <v>44484</v>
      </c>
      <c r="AD65" s="4"/>
      <c r="AE65" s="125"/>
      <c r="AF65" s="131"/>
      <c r="AG65" s="127"/>
      <c r="AH65" s="129"/>
      <c r="AI65" s="138"/>
      <c r="AJ65" s="137"/>
      <c r="AK65" s="133"/>
      <c r="AL65" s="127"/>
      <c r="AM65" s="125"/>
      <c r="AN65" s="134"/>
      <c r="AO65" s="131"/>
      <c r="AP65" s="7"/>
      <c r="AQ65" s="131">
        <f t="shared" si="162"/>
        <v>46071</v>
      </c>
      <c r="AR65" s="131">
        <f t="shared" si="163"/>
        <v>46097</v>
      </c>
      <c r="AS65" s="158">
        <f>VLOOKUP(AQ65,[1]Plan1!$IS$186:$IV$304,3)</f>
        <v>7276.54</v>
      </c>
      <c r="AT65" s="157">
        <f t="shared" si="26"/>
        <v>45977</v>
      </c>
      <c r="AU65" s="158">
        <f>VLOOKUP(AR65,[1]Plan1!$IS$186:$IV$304,3)</f>
        <v>7276.54</v>
      </c>
      <c r="AV65" s="157">
        <f t="shared" si="27"/>
        <v>46007</v>
      </c>
      <c r="AW65" s="159">
        <f t="shared" si="164"/>
        <v>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2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4"/>
      <c r="DL65" s="15"/>
      <c r="DM65" s="16"/>
      <c r="DN65" s="15"/>
    </row>
    <row r="66" spans="1:118" ht="12.75" customHeight="1" x14ac:dyDescent="0.2">
      <c r="A66" s="109">
        <f t="shared" si="11"/>
        <v>44479</v>
      </c>
      <c r="B66" s="110">
        <f t="shared" si="1"/>
        <v>1011.78302561</v>
      </c>
      <c r="C66" s="110">
        <f t="shared" si="111"/>
        <v>996.5</v>
      </c>
      <c r="D66" s="111">
        <f t="shared" si="12"/>
        <v>5769.98</v>
      </c>
      <c r="E66" s="111">
        <f t="shared" si="145"/>
        <v>5825.37</v>
      </c>
      <c r="F66" s="161">
        <f t="shared" si="165"/>
        <v>44392</v>
      </c>
      <c r="G66" s="114">
        <f t="shared" si="2"/>
        <v>9.5996866540266623E-3</v>
      </c>
      <c r="H66" s="115">
        <f t="shared" si="147"/>
        <v>44484</v>
      </c>
      <c r="I66" s="115">
        <f t="shared" si="14"/>
        <v>44484</v>
      </c>
      <c r="J66" s="116">
        <f t="shared" si="15"/>
        <v>21</v>
      </c>
      <c r="K66" s="116">
        <f t="shared" si="166"/>
        <v>18</v>
      </c>
      <c r="L66" s="8">
        <f t="shared" si="16"/>
        <v>1.00822268</v>
      </c>
      <c r="M66" s="117">
        <f t="shared" si="117"/>
        <v>1.00100737</v>
      </c>
      <c r="N66" s="117">
        <f t="shared" si="93"/>
        <v>1.00100737</v>
      </c>
      <c r="O66" s="110">
        <f t="shared" si="149"/>
        <v>1.0092383300000001</v>
      </c>
      <c r="P66" s="110">
        <f t="shared" si="5"/>
        <v>1005.70599584</v>
      </c>
      <c r="Q66" s="148">
        <f t="shared" si="32"/>
        <v>0</v>
      </c>
      <c r="R66" s="170">
        <f t="shared" si="18"/>
        <v>0</v>
      </c>
      <c r="S66" s="110">
        <f t="shared" si="6"/>
        <v>0</v>
      </c>
      <c r="T66" s="92">
        <v>0</v>
      </c>
      <c r="U66" s="180">
        <f t="shared" si="146"/>
        <v>0</v>
      </c>
      <c r="V66" s="120">
        <f t="shared" si="19"/>
        <v>8.7999999999999995E-2</v>
      </c>
      <c r="W66" s="118">
        <f t="shared" si="106"/>
        <v>18</v>
      </c>
      <c r="X66" s="118">
        <v>252</v>
      </c>
      <c r="Y66" s="117">
        <f t="shared" si="8"/>
        <v>1.006042551</v>
      </c>
      <c r="Z66" s="110">
        <f t="shared" si="9"/>
        <v>6.0770297700000002</v>
      </c>
      <c r="AA66" s="110">
        <f t="shared" si="10"/>
        <v>0</v>
      </c>
      <c r="AB66" s="121" t="str">
        <f t="shared" si="143"/>
        <v>A+J=</v>
      </c>
      <c r="AC66" s="115">
        <f t="shared" si="144"/>
        <v>44484</v>
      </c>
      <c r="AD66" s="4"/>
      <c r="AE66" s="125"/>
      <c r="AF66" s="131"/>
      <c r="AG66" s="127"/>
      <c r="AH66" s="129"/>
      <c r="AI66" s="138"/>
      <c r="AJ66" s="137"/>
      <c r="AK66" s="133"/>
      <c r="AL66" s="127"/>
      <c r="AM66" s="125"/>
      <c r="AN66" s="134"/>
      <c r="AO66" s="131"/>
      <c r="AP66" s="7"/>
      <c r="AQ66" s="131">
        <f t="shared" si="162"/>
        <v>46097</v>
      </c>
      <c r="AR66" s="131">
        <f t="shared" si="163"/>
        <v>46127</v>
      </c>
      <c r="AS66" s="158">
        <f>VLOOKUP(AQ66,[1]Plan1!$IS$186:$IV$304,3)</f>
        <v>7276.54</v>
      </c>
      <c r="AT66" s="157">
        <f t="shared" si="26"/>
        <v>46006</v>
      </c>
      <c r="AU66" s="158">
        <f>VLOOKUP(AR66,[1]Plan1!$IS$186:$IV$304,3)</f>
        <v>7276.54</v>
      </c>
      <c r="AV66" s="157">
        <f t="shared" si="27"/>
        <v>46037</v>
      </c>
      <c r="AW66" s="159">
        <f t="shared" si="164"/>
        <v>0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2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4"/>
      <c r="DL66" s="15"/>
      <c r="DM66" s="16"/>
      <c r="DN66" s="27"/>
    </row>
    <row r="67" spans="1:118" ht="12.75" customHeight="1" x14ac:dyDescent="0.2">
      <c r="A67" s="109">
        <f t="shared" si="11"/>
        <v>44480</v>
      </c>
      <c r="B67" s="110">
        <f t="shared" si="1"/>
        <v>1011.78302561</v>
      </c>
      <c r="C67" s="110">
        <f t="shared" si="111"/>
        <v>996.5</v>
      </c>
      <c r="D67" s="111">
        <f t="shared" si="12"/>
        <v>5769.98</v>
      </c>
      <c r="E67" s="111">
        <f t="shared" si="145"/>
        <v>5825.37</v>
      </c>
      <c r="F67" s="161">
        <f t="shared" si="165"/>
        <v>44392</v>
      </c>
      <c r="G67" s="114">
        <f t="shared" si="2"/>
        <v>9.5996866540266623E-3</v>
      </c>
      <c r="H67" s="115">
        <f t="shared" si="147"/>
        <v>44484</v>
      </c>
      <c r="I67" s="115">
        <f t="shared" si="14"/>
        <v>44484</v>
      </c>
      <c r="J67" s="116">
        <f t="shared" si="15"/>
        <v>21</v>
      </c>
      <c r="K67" s="116">
        <f t="shared" si="166"/>
        <v>18</v>
      </c>
      <c r="L67" s="8">
        <f t="shared" si="16"/>
        <v>1.00822268</v>
      </c>
      <c r="M67" s="117">
        <f t="shared" si="117"/>
        <v>1.00100737</v>
      </c>
      <c r="N67" s="117">
        <f t="shared" si="93"/>
        <v>1.00100737</v>
      </c>
      <c r="O67" s="110">
        <f t="shared" si="149"/>
        <v>1.0092383300000001</v>
      </c>
      <c r="P67" s="110">
        <f t="shared" si="5"/>
        <v>1005.70599584</v>
      </c>
      <c r="Q67" s="148">
        <f t="shared" si="32"/>
        <v>0</v>
      </c>
      <c r="R67" s="170">
        <f t="shared" si="18"/>
        <v>0</v>
      </c>
      <c r="S67" s="110">
        <f t="shared" si="6"/>
        <v>0</v>
      </c>
      <c r="T67" s="92">
        <v>0</v>
      </c>
      <c r="U67" s="180">
        <f t="shared" si="146"/>
        <v>0</v>
      </c>
      <c r="V67" s="120">
        <f t="shared" si="19"/>
        <v>8.7999999999999995E-2</v>
      </c>
      <c r="W67" s="118">
        <f t="shared" si="106"/>
        <v>18</v>
      </c>
      <c r="X67" s="118">
        <v>252</v>
      </c>
      <c r="Y67" s="117">
        <f t="shared" si="8"/>
        <v>1.006042551</v>
      </c>
      <c r="Z67" s="110">
        <f t="shared" si="9"/>
        <v>6.0770297700000002</v>
      </c>
      <c r="AA67" s="110">
        <f t="shared" si="10"/>
        <v>0</v>
      </c>
      <c r="AB67" s="121" t="str">
        <f t="shared" si="143"/>
        <v>A+J=</v>
      </c>
      <c r="AC67" s="115">
        <f t="shared" si="144"/>
        <v>44484</v>
      </c>
      <c r="AD67" s="4"/>
      <c r="AE67" s="125"/>
      <c r="AF67" s="131"/>
      <c r="AG67" s="127"/>
      <c r="AH67" s="129"/>
      <c r="AI67" s="138"/>
      <c r="AJ67" s="137"/>
      <c r="AK67" s="133"/>
      <c r="AL67" s="127"/>
      <c r="AM67" s="125"/>
      <c r="AN67" s="134"/>
      <c r="AO67" s="131"/>
      <c r="AP67" s="7"/>
      <c r="AQ67" s="131">
        <f t="shared" si="162"/>
        <v>46127</v>
      </c>
      <c r="AR67" s="131">
        <f t="shared" si="163"/>
        <v>46157</v>
      </c>
      <c r="AS67" s="158">
        <f>VLOOKUP(AQ67,[1]Plan1!$IS$186:$IV$304,3)</f>
        <v>7276.54</v>
      </c>
      <c r="AT67" s="157">
        <f t="shared" si="26"/>
        <v>46037</v>
      </c>
      <c r="AU67" s="158">
        <f>VLOOKUP(AR67,[1]Plan1!$IS$186:$IV$304,3)</f>
        <v>7276.54</v>
      </c>
      <c r="AV67" s="157">
        <f t="shared" si="27"/>
        <v>46068</v>
      </c>
      <c r="AW67" s="159">
        <f t="shared" si="164"/>
        <v>0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2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4"/>
      <c r="DL67" s="15"/>
      <c r="DM67" s="16"/>
      <c r="DN67" s="15"/>
    </row>
    <row r="68" spans="1:118" ht="12.75" customHeight="1" x14ac:dyDescent="0.2">
      <c r="A68" s="109">
        <f t="shared" si="11"/>
        <v>44481</v>
      </c>
      <c r="B68" s="110">
        <f t="shared" si="1"/>
        <v>1012.58227527</v>
      </c>
      <c r="C68" s="110">
        <f t="shared" si="111"/>
        <v>996.5</v>
      </c>
      <c r="D68" s="111">
        <f t="shared" si="12"/>
        <v>5769.98</v>
      </c>
      <c r="E68" s="111">
        <f t="shared" si="145"/>
        <v>5825.37</v>
      </c>
      <c r="F68" s="161">
        <f t="shared" si="165"/>
        <v>44392</v>
      </c>
      <c r="G68" s="114">
        <f t="shared" si="2"/>
        <v>9.5996866540266623E-3</v>
      </c>
      <c r="H68" s="115">
        <f t="shared" si="147"/>
        <v>44484</v>
      </c>
      <c r="I68" s="115">
        <f t="shared" si="14"/>
        <v>44484</v>
      </c>
      <c r="J68" s="116">
        <f t="shared" si="15"/>
        <v>21</v>
      </c>
      <c r="K68" s="116">
        <f t="shared" si="166"/>
        <v>19</v>
      </c>
      <c r="L68" s="8">
        <f t="shared" si="16"/>
        <v>1.00868147</v>
      </c>
      <c r="M68" s="117">
        <f t="shared" si="117"/>
        <v>1.00100737</v>
      </c>
      <c r="N68" s="117">
        <f t="shared" si="93"/>
        <v>1.00100737</v>
      </c>
      <c r="O68" s="110">
        <f t="shared" si="149"/>
        <v>1.0096975800000001</v>
      </c>
      <c r="P68" s="110">
        <f t="shared" si="5"/>
        <v>1006.16363847</v>
      </c>
      <c r="Q68" s="148">
        <f t="shared" si="32"/>
        <v>0</v>
      </c>
      <c r="R68" s="170">
        <f t="shared" si="18"/>
        <v>0</v>
      </c>
      <c r="S68" s="110">
        <f t="shared" si="6"/>
        <v>0</v>
      </c>
      <c r="T68" s="92">
        <v>0</v>
      </c>
      <c r="U68" s="180">
        <f t="shared" si="146"/>
        <v>0</v>
      </c>
      <c r="V68" s="120">
        <f t="shared" si="19"/>
        <v>8.7999999999999995E-2</v>
      </c>
      <c r="W68" s="118">
        <f t="shared" si="106"/>
        <v>19</v>
      </c>
      <c r="X68" s="118">
        <v>252</v>
      </c>
      <c r="Y68" s="117">
        <f t="shared" si="8"/>
        <v>1.0063793169999999</v>
      </c>
      <c r="Z68" s="110">
        <f t="shared" si="9"/>
        <v>6.4186367999999998</v>
      </c>
      <c r="AA68" s="110">
        <f t="shared" si="10"/>
        <v>0</v>
      </c>
      <c r="AB68" s="121" t="str">
        <f t="shared" si="143"/>
        <v>A+J=</v>
      </c>
      <c r="AC68" s="115">
        <f t="shared" si="144"/>
        <v>44484</v>
      </c>
      <c r="AD68" s="4"/>
      <c r="AE68" s="125"/>
      <c r="AF68" s="131"/>
      <c r="AG68" s="127"/>
      <c r="AH68" s="129"/>
      <c r="AI68" s="138"/>
      <c r="AJ68" s="137"/>
      <c r="AK68" s="133"/>
      <c r="AL68" s="127"/>
      <c r="AM68" s="125"/>
      <c r="AN68" s="134"/>
      <c r="AO68" s="131"/>
      <c r="AP68" s="7"/>
      <c r="AQ68" s="131">
        <f t="shared" si="162"/>
        <v>46157</v>
      </c>
      <c r="AR68" s="131">
        <f t="shared" si="163"/>
        <v>46188</v>
      </c>
      <c r="AS68" s="158">
        <f>VLOOKUP(AQ68,[1]Plan1!$IS$186:$IV$304,3)</f>
        <v>7276.54</v>
      </c>
      <c r="AT68" s="157">
        <f t="shared" si="26"/>
        <v>46068</v>
      </c>
      <c r="AU68" s="158">
        <f>VLOOKUP(AR68,[1]Plan1!$IS$186:$IV$304,3)</f>
        <v>7276.54</v>
      </c>
      <c r="AV68" s="157">
        <f t="shared" si="27"/>
        <v>46096</v>
      </c>
      <c r="AW68" s="159">
        <f t="shared" si="164"/>
        <v>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2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4"/>
      <c r="DL68" s="15"/>
      <c r="DM68" s="16"/>
      <c r="DN68" s="15"/>
    </row>
    <row r="69" spans="1:118" ht="12.75" customHeight="1" x14ac:dyDescent="0.2">
      <c r="A69" s="109">
        <f t="shared" si="11"/>
        <v>44482</v>
      </c>
      <c r="B69" s="110">
        <f t="shared" si="1"/>
        <v>1012.58227527</v>
      </c>
      <c r="C69" s="110">
        <f t="shared" si="111"/>
        <v>996.5</v>
      </c>
      <c r="D69" s="111">
        <f t="shared" si="12"/>
        <v>5769.98</v>
      </c>
      <c r="E69" s="111">
        <f t="shared" si="145"/>
        <v>5825.37</v>
      </c>
      <c r="F69" s="161">
        <f t="shared" si="165"/>
        <v>44392</v>
      </c>
      <c r="G69" s="114">
        <f t="shared" si="2"/>
        <v>9.5996866540266623E-3</v>
      </c>
      <c r="H69" s="115">
        <f t="shared" si="147"/>
        <v>44484</v>
      </c>
      <c r="I69" s="115">
        <f t="shared" si="14"/>
        <v>44484</v>
      </c>
      <c r="J69" s="116">
        <f t="shared" si="15"/>
        <v>21</v>
      </c>
      <c r="K69" s="116">
        <f t="shared" si="166"/>
        <v>19</v>
      </c>
      <c r="L69" s="8">
        <f t="shared" si="16"/>
        <v>1.00868147</v>
      </c>
      <c r="M69" s="117">
        <f t="shared" si="117"/>
        <v>1.00100737</v>
      </c>
      <c r="N69" s="117">
        <f t="shared" si="93"/>
        <v>1.00100737</v>
      </c>
      <c r="O69" s="110">
        <f t="shared" si="149"/>
        <v>1.0096975800000001</v>
      </c>
      <c r="P69" s="110">
        <f t="shared" si="5"/>
        <v>1006.16363847</v>
      </c>
      <c r="Q69" s="148">
        <f t="shared" si="32"/>
        <v>0</v>
      </c>
      <c r="R69" s="170">
        <f t="shared" si="18"/>
        <v>0</v>
      </c>
      <c r="S69" s="110">
        <f t="shared" si="6"/>
        <v>0</v>
      </c>
      <c r="T69" s="92">
        <v>0</v>
      </c>
      <c r="U69" s="180">
        <f t="shared" si="146"/>
        <v>0</v>
      </c>
      <c r="V69" s="120">
        <f t="shared" si="19"/>
        <v>8.7999999999999995E-2</v>
      </c>
      <c r="W69" s="118">
        <f t="shared" si="106"/>
        <v>19</v>
      </c>
      <c r="X69" s="118">
        <v>252</v>
      </c>
      <c r="Y69" s="117">
        <f t="shared" si="8"/>
        <v>1.0063793169999999</v>
      </c>
      <c r="Z69" s="110">
        <f t="shared" si="9"/>
        <v>6.4186367999999998</v>
      </c>
      <c r="AA69" s="110">
        <f t="shared" si="10"/>
        <v>0</v>
      </c>
      <c r="AB69" s="121" t="str">
        <f t="shared" si="143"/>
        <v>A+J=</v>
      </c>
      <c r="AC69" s="115">
        <f t="shared" si="144"/>
        <v>44484</v>
      </c>
      <c r="AD69" s="4"/>
      <c r="AE69" s="125"/>
      <c r="AF69" s="131"/>
      <c r="AG69" s="127"/>
      <c r="AH69" s="129"/>
      <c r="AI69" s="138"/>
      <c r="AJ69" s="137"/>
      <c r="AK69" s="133"/>
      <c r="AL69" s="127"/>
      <c r="AM69" s="125"/>
      <c r="AN69" s="134"/>
      <c r="AO69" s="131"/>
      <c r="AP69" s="7"/>
      <c r="AQ69" s="131">
        <f t="shared" si="162"/>
        <v>46188</v>
      </c>
      <c r="AR69" s="131">
        <f t="shared" si="163"/>
        <v>46218</v>
      </c>
      <c r="AS69" s="158">
        <f>VLOOKUP(AQ69,[1]Plan1!$IS$186:$IV$304,3)</f>
        <v>7276.54</v>
      </c>
      <c r="AT69" s="157">
        <f t="shared" si="26"/>
        <v>46096</v>
      </c>
      <c r="AU69" s="158">
        <f>VLOOKUP(AR69,[1]Plan1!$IS$186:$IV$304,3)</f>
        <v>7276.54</v>
      </c>
      <c r="AV69" s="157">
        <f t="shared" si="27"/>
        <v>46127</v>
      </c>
      <c r="AW69" s="159">
        <f t="shared" si="164"/>
        <v>0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2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4"/>
      <c r="DL69" s="15"/>
      <c r="DM69" s="16"/>
      <c r="DN69" s="15"/>
    </row>
    <row r="70" spans="1:118" ht="12.75" x14ac:dyDescent="0.2">
      <c r="A70" s="109">
        <f t="shared" si="11"/>
        <v>44483</v>
      </c>
      <c r="B70" s="110">
        <f t="shared" si="1"/>
        <v>1013.38215658</v>
      </c>
      <c r="C70" s="110">
        <f t="shared" si="111"/>
        <v>996.5</v>
      </c>
      <c r="D70" s="111">
        <f t="shared" si="12"/>
        <v>5769.98</v>
      </c>
      <c r="E70" s="111">
        <f t="shared" si="145"/>
        <v>5825.37</v>
      </c>
      <c r="F70" s="161">
        <f t="shared" si="165"/>
        <v>44392</v>
      </c>
      <c r="G70" s="114">
        <f t="shared" si="2"/>
        <v>9.5996866540266623E-3</v>
      </c>
      <c r="H70" s="115">
        <f t="shared" si="147"/>
        <v>44484</v>
      </c>
      <c r="I70" s="115">
        <f t="shared" si="14"/>
        <v>44484</v>
      </c>
      <c r="J70" s="116">
        <f t="shared" si="15"/>
        <v>21</v>
      </c>
      <c r="K70" s="116">
        <f t="shared" si="166"/>
        <v>20</v>
      </c>
      <c r="L70" s="8">
        <f t="shared" si="16"/>
        <v>1.00914047</v>
      </c>
      <c r="M70" s="117">
        <f t="shared" si="117"/>
        <v>1.00100737</v>
      </c>
      <c r="N70" s="117">
        <f t="shared" si="93"/>
        <v>1.00100737</v>
      </c>
      <c r="O70" s="110">
        <f t="shared" si="149"/>
        <v>1.01015704</v>
      </c>
      <c r="P70" s="110">
        <f t="shared" si="5"/>
        <v>1006.6214903600001</v>
      </c>
      <c r="Q70" s="148">
        <f t="shared" si="32"/>
        <v>0</v>
      </c>
      <c r="R70" s="170">
        <f t="shared" si="18"/>
        <v>0</v>
      </c>
      <c r="S70" s="110">
        <f t="shared" si="6"/>
        <v>0</v>
      </c>
      <c r="T70" s="92">
        <v>0</v>
      </c>
      <c r="U70" s="180">
        <f t="shared" si="146"/>
        <v>0</v>
      </c>
      <c r="V70" s="120">
        <f t="shared" si="19"/>
        <v>8.7999999999999995E-2</v>
      </c>
      <c r="W70" s="118">
        <f t="shared" si="106"/>
        <v>20</v>
      </c>
      <c r="X70" s="118">
        <v>252</v>
      </c>
      <c r="Y70" s="117">
        <f t="shared" si="8"/>
        <v>1.0067161950000001</v>
      </c>
      <c r="Z70" s="110">
        <f t="shared" si="9"/>
        <v>6.7606662200000001</v>
      </c>
      <c r="AA70" s="110">
        <f t="shared" si="10"/>
        <v>0</v>
      </c>
      <c r="AB70" s="121" t="str">
        <f t="shared" si="143"/>
        <v>A+J=</v>
      </c>
      <c r="AC70" s="115">
        <f t="shared" si="144"/>
        <v>44484</v>
      </c>
      <c r="AD70" s="4"/>
      <c r="AE70" s="125"/>
      <c r="AF70" s="131"/>
      <c r="AG70" s="127"/>
      <c r="AH70" s="129"/>
      <c r="AI70" s="138"/>
      <c r="AJ70" s="137"/>
      <c r="AK70" s="133"/>
      <c r="AL70" s="127"/>
      <c r="AM70" s="125"/>
      <c r="AN70" s="134"/>
      <c r="AO70" s="131"/>
      <c r="AP70" s="7"/>
      <c r="AQ70" s="131">
        <f t="shared" si="162"/>
        <v>46218</v>
      </c>
      <c r="AR70" s="131">
        <f t="shared" si="163"/>
        <v>46251</v>
      </c>
      <c r="AS70" s="158">
        <f>VLOOKUP(AQ70,[1]Plan1!$IS$186:$IV$304,3)</f>
        <v>7276.54</v>
      </c>
      <c r="AT70" s="157">
        <f t="shared" si="26"/>
        <v>46129</v>
      </c>
      <c r="AU70" s="158">
        <f>VLOOKUP(AR70,[1]Plan1!$IS$186:$IV$304,3)</f>
        <v>7276.54</v>
      </c>
      <c r="AV70" s="157">
        <f t="shared" si="27"/>
        <v>46159</v>
      </c>
      <c r="AW70" s="159">
        <f t="shared" si="164"/>
        <v>0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2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4"/>
      <c r="DL70" s="15"/>
      <c r="DM70" s="16"/>
      <c r="DN70" s="15"/>
    </row>
    <row r="71" spans="1:118" ht="12.75" customHeight="1" x14ac:dyDescent="0.2">
      <c r="A71" s="109">
        <f t="shared" si="11"/>
        <v>44484</v>
      </c>
      <c r="B71" s="110">
        <f t="shared" si="1"/>
        <v>1014.1826809400001</v>
      </c>
      <c r="C71" s="110">
        <f t="shared" si="111"/>
        <v>996.5</v>
      </c>
      <c r="D71" s="111">
        <f t="shared" si="12"/>
        <v>5769.98</v>
      </c>
      <c r="E71" s="111">
        <f t="shared" si="145"/>
        <v>5825.37</v>
      </c>
      <c r="F71" s="161">
        <f t="shared" si="165"/>
        <v>44392</v>
      </c>
      <c r="G71" s="114">
        <f t="shared" si="2"/>
        <v>9.5996866540266623E-3</v>
      </c>
      <c r="H71" s="115">
        <f t="shared" si="147"/>
        <v>44484</v>
      </c>
      <c r="I71" s="115">
        <f t="shared" si="14"/>
        <v>44484</v>
      </c>
      <c r="J71" s="116">
        <f t="shared" si="15"/>
        <v>21</v>
      </c>
      <c r="K71" s="116">
        <f t="shared" si="166"/>
        <v>21</v>
      </c>
      <c r="L71" s="8">
        <f t="shared" si="16"/>
        <v>1.00959968</v>
      </c>
      <c r="M71" s="117">
        <f t="shared" si="117"/>
        <v>1.00100737</v>
      </c>
      <c r="N71" s="117">
        <f t="shared" si="93"/>
        <v>1.00100737</v>
      </c>
      <c r="O71" s="110">
        <f t="shared" si="149"/>
        <v>1.01061672</v>
      </c>
      <c r="P71" s="110">
        <f t="shared" si="5"/>
        <v>1007.0795614800001</v>
      </c>
      <c r="Q71" s="148">
        <f t="shared" si="32"/>
        <v>2</v>
      </c>
      <c r="R71" s="170">
        <f t="shared" si="18"/>
        <v>3.5000000000000001E-3</v>
      </c>
      <c r="S71" s="110">
        <f t="shared" si="6"/>
        <v>3.5247784599999998</v>
      </c>
      <c r="T71" s="92">
        <v>0</v>
      </c>
      <c r="U71" s="180">
        <f t="shared" si="146"/>
        <v>3.499999994856414E-3</v>
      </c>
      <c r="V71" s="120">
        <f t="shared" si="19"/>
        <v>8.7999999999999995E-2</v>
      </c>
      <c r="W71" s="118">
        <f t="shared" si="106"/>
        <v>21</v>
      </c>
      <c r="X71" s="118">
        <v>252</v>
      </c>
      <c r="Y71" s="117">
        <f t="shared" si="8"/>
        <v>1.007053186</v>
      </c>
      <c r="Z71" s="110">
        <f t="shared" si="9"/>
        <v>7.1031194600000003</v>
      </c>
      <c r="AA71" s="110">
        <f t="shared" si="10"/>
        <v>10.627897920000001</v>
      </c>
      <c r="AB71" s="121" t="str">
        <f t="shared" si="143"/>
        <v>A+J=</v>
      </c>
      <c r="AC71" s="115">
        <f t="shared" si="144"/>
        <v>44484</v>
      </c>
      <c r="AD71" s="4"/>
      <c r="AE71" s="125"/>
      <c r="AF71" s="131"/>
      <c r="AG71" s="127"/>
      <c r="AH71" s="129"/>
      <c r="AI71" s="138"/>
      <c r="AJ71" s="137"/>
      <c r="AK71" s="133"/>
      <c r="AL71" s="127"/>
      <c r="AM71" s="125"/>
      <c r="AN71" s="134"/>
      <c r="AO71" s="131"/>
      <c r="AP71" s="7"/>
      <c r="AQ71" s="131">
        <f t="shared" si="162"/>
        <v>46251</v>
      </c>
      <c r="AR71" s="131">
        <f t="shared" si="163"/>
        <v>46280</v>
      </c>
      <c r="AS71" s="158">
        <f>VLOOKUP(AQ71,[1]Plan1!$IS$186:$IV$304,3)</f>
        <v>7276.54</v>
      </c>
      <c r="AT71" s="157">
        <f t="shared" si="26"/>
        <v>46157</v>
      </c>
      <c r="AU71" s="158">
        <f>VLOOKUP(AR71,[1]Plan1!$IS$186:$IV$304,3)</f>
        <v>7276.54</v>
      </c>
      <c r="AV71" s="157">
        <f t="shared" si="27"/>
        <v>46188</v>
      </c>
      <c r="AW71" s="159">
        <f t="shared" si="164"/>
        <v>0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2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4"/>
      <c r="DL71" s="15"/>
      <c r="DM71" s="16"/>
      <c r="DN71" s="15"/>
    </row>
    <row r="72" spans="1:118" ht="12.75" customHeight="1" x14ac:dyDescent="0.2">
      <c r="A72" s="109">
        <f t="shared" si="11"/>
        <v>44485</v>
      </c>
      <c r="B72" s="110">
        <f t="shared" si="1"/>
        <v>1004.3255922999999</v>
      </c>
      <c r="C72" s="110">
        <f t="shared" si="111"/>
        <v>993.01224999999999</v>
      </c>
      <c r="D72" s="111">
        <f t="shared" si="12"/>
        <v>5825.37</v>
      </c>
      <c r="E72" s="111">
        <f t="shared" si="145"/>
        <v>5876.05</v>
      </c>
      <c r="F72" s="161">
        <f t="shared" si="165"/>
        <v>44424</v>
      </c>
      <c r="G72" s="114">
        <f t="shared" si="2"/>
        <v>8.699876574363552E-3</v>
      </c>
      <c r="H72" s="115">
        <f t="shared" si="147"/>
        <v>44516</v>
      </c>
      <c r="I72" s="115">
        <f t="shared" si="14"/>
        <v>44516</v>
      </c>
      <c r="J72" s="116">
        <f t="shared" si="15"/>
        <v>20</v>
      </c>
      <c r="K72" s="116">
        <f t="shared" si="166"/>
        <v>1</v>
      </c>
      <c r="L72" s="8">
        <f t="shared" si="16"/>
        <v>1.0004332</v>
      </c>
      <c r="M72" s="117">
        <f t="shared" si="117"/>
        <v>1.00959968</v>
      </c>
      <c r="N72" s="117">
        <f t="shared" si="93"/>
        <v>1.0106167204296415</v>
      </c>
      <c r="O72" s="110">
        <f t="shared" si="149"/>
        <v>1.0110545099999999</v>
      </c>
      <c r="P72" s="110">
        <f t="shared" si="5"/>
        <v>1003.98951384</v>
      </c>
      <c r="Q72" s="148">
        <f t="shared" si="32"/>
        <v>0</v>
      </c>
      <c r="R72" s="170">
        <f t="shared" si="18"/>
        <v>0</v>
      </c>
      <c r="S72" s="110">
        <f t="shared" si="6"/>
        <v>0</v>
      </c>
      <c r="T72" s="92">
        <v>0</v>
      </c>
      <c r="U72" s="180">
        <f t="shared" si="146"/>
        <v>0</v>
      </c>
      <c r="V72" s="120">
        <f t="shared" si="19"/>
        <v>8.7999999999999995E-2</v>
      </c>
      <c r="W72" s="118">
        <f t="shared" si="106"/>
        <v>1</v>
      </c>
      <c r="X72" s="118">
        <v>252</v>
      </c>
      <c r="Y72" s="117">
        <f t="shared" si="8"/>
        <v>1.000334743</v>
      </c>
      <c r="Z72" s="110">
        <f t="shared" si="9"/>
        <v>0.33607846000000002</v>
      </c>
      <c r="AA72" s="110">
        <f t="shared" si="10"/>
        <v>0</v>
      </c>
      <c r="AB72" s="121" t="str">
        <f t="shared" si="143"/>
        <v>A+J=</v>
      </c>
      <c r="AC72" s="115">
        <f t="shared" si="144"/>
        <v>44516</v>
      </c>
      <c r="AD72" s="162"/>
      <c r="AE72" s="125"/>
      <c r="AF72" s="131"/>
      <c r="AG72" s="127"/>
      <c r="AH72" s="129"/>
      <c r="AI72" s="138"/>
      <c r="AJ72" s="137"/>
      <c r="AK72" s="133"/>
      <c r="AL72" s="127"/>
      <c r="AM72" s="125"/>
      <c r="AN72" s="134"/>
      <c r="AO72" s="131"/>
      <c r="AP72" s="7"/>
      <c r="AQ72" s="131">
        <f t="shared" si="162"/>
        <v>46280</v>
      </c>
      <c r="AR72" s="131">
        <f t="shared" si="163"/>
        <v>46310</v>
      </c>
      <c r="AS72" s="158">
        <f>VLOOKUP(AQ72,[1]Plan1!$IS$186:$IV$304,3)</f>
        <v>7276.54</v>
      </c>
      <c r="AT72" s="157">
        <f t="shared" si="26"/>
        <v>46188</v>
      </c>
      <c r="AU72" s="158">
        <f>VLOOKUP(AR72,[1]Plan1!$IS$186:$IV$304,3)</f>
        <v>7276.54</v>
      </c>
      <c r="AV72" s="157">
        <f t="shared" si="27"/>
        <v>46218</v>
      </c>
      <c r="AW72" s="159">
        <f t="shared" si="164"/>
        <v>0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2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4"/>
      <c r="DL72" s="15"/>
      <c r="DM72" s="16"/>
      <c r="DN72" s="15"/>
    </row>
    <row r="73" spans="1:118" ht="12.75" customHeight="1" x14ac:dyDescent="0.2">
      <c r="A73" s="109">
        <f t="shared" si="11"/>
        <v>44486</v>
      </c>
      <c r="B73" s="110">
        <f t="shared" si="1"/>
        <v>1004.3255922999999</v>
      </c>
      <c r="C73" s="110">
        <f t="shared" si="111"/>
        <v>993.01224999999999</v>
      </c>
      <c r="D73" s="111">
        <f t="shared" si="12"/>
        <v>5825.37</v>
      </c>
      <c r="E73" s="111">
        <f t="shared" si="145"/>
        <v>5876.05</v>
      </c>
      <c r="F73" s="161">
        <f t="shared" si="165"/>
        <v>44424</v>
      </c>
      <c r="G73" s="114">
        <f t="shared" si="2"/>
        <v>8.699876574363552E-3</v>
      </c>
      <c r="H73" s="115">
        <f t="shared" si="147"/>
        <v>44516</v>
      </c>
      <c r="I73" s="115">
        <f t="shared" si="14"/>
        <v>44516</v>
      </c>
      <c r="J73" s="116">
        <f t="shared" si="15"/>
        <v>20</v>
      </c>
      <c r="K73" s="116">
        <f t="shared" si="166"/>
        <v>1</v>
      </c>
      <c r="L73" s="8">
        <f t="shared" si="16"/>
        <v>1.0004332</v>
      </c>
      <c r="M73" s="117">
        <f t="shared" si="117"/>
        <v>1.00959968</v>
      </c>
      <c r="N73" s="117">
        <f t="shared" si="93"/>
        <v>1.0106167204296415</v>
      </c>
      <c r="O73" s="110">
        <f t="shared" si="149"/>
        <v>1.0110545099999999</v>
      </c>
      <c r="P73" s="110">
        <f t="shared" si="5"/>
        <v>1003.98951384</v>
      </c>
      <c r="Q73" s="148">
        <f t="shared" si="32"/>
        <v>0</v>
      </c>
      <c r="R73" s="170">
        <f t="shared" si="18"/>
        <v>0</v>
      </c>
      <c r="S73" s="110">
        <f t="shared" si="6"/>
        <v>0</v>
      </c>
      <c r="T73" s="92">
        <v>0</v>
      </c>
      <c r="U73" s="180">
        <f t="shared" si="146"/>
        <v>0</v>
      </c>
      <c r="V73" s="120">
        <f t="shared" si="19"/>
        <v>8.7999999999999995E-2</v>
      </c>
      <c r="W73" s="118">
        <f t="shared" si="106"/>
        <v>1</v>
      </c>
      <c r="X73" s="118">
        <v>252</v>
      </c>
      <c r="Y73" s="117">
        <f t="shared" si="8"/>
        <v>1.000334743</v>
      </c>
      <c r="Z73" s="110">
        <f t="shared" si="9"/>
        <v>0.33607846000000002</v>
      </c>
      <c r="AA73" s="110">
        <f t="shared" si="10"/>
        <v>0</v>
      </c>
      <c r="AB73" s="121" t="str">
        <f t="shared" si="143"/>
        <v>A+J=</v>
      </c>
      <c r="AC73" s="115">
        <f t="shared" si="144"/>
        <v>44516</v>
      </c>
      <c r="AD73" s="4"/>
      <c r="AE73" s="125"/>
      <c r="AF73" s="131"/>
      <c r="AG73" s="127"/>
      <c r="AH73" s="129"/>
      <c r="AI73" s="138"/>
      <c r="AJ73" s="137"/>
      <c r="AK73" s="133"/>
      <c r="AL73" s="127"/>
      <c r="AM73" s="125"/>
      <c r="AN73" s="134"/>
      <c r="AO73" s="131"/>
      <c r="AP73" s="7"/>
      <c r="AQ73" s="131">
        <f t="shared" si="162"/>
        <v>46310</v>
      </c>
      <c r="AR73" s="131">
        <f t="shared" si="163"/>
        <v>46342</v>
      </c>
      <c r="AS73" s="158">
        <f>VLOOKUP(AQ73,[1]Plan1!$IS$186:$IV$304,3)</f>
        <v>7276.54</v>
      </c>
      <c r="AT73" s="157">
        <f t="shared" si="26"/>
        <v>46219</v>
      </c>
      <c r="AU73" s="158">
        <f>VLOOKUP(AR73,[1]Plan1!$IS$186:$IV$304,3)</f>
        <v>7276.54</v>
      </c>
      <c r="AV73" s="157">
        <f t="shared" si="27"/>
        <v>46250</v>
      </c>
      <c r="AW73" s="159">
        <f t="shared" si="164"/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1"/>
      <c r="CH73" s="1"/>
      <c r="CI73" s="22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26"/>
      <c r="DI73" s="15"/>
      <c r="DJ73" s="15"/>
      <c r="DK73" s="24"/>
      <c r="DL73" s="15"/>
      <c r="DM73" s="16"/>
      <c r="DN73" s="15"/>
    </row>
    <row r="74" spans="1:118" ht="12.75" customHeight="1" x14ac:dyDescent="0.2">
      <c r="A74" s="109">
        <f t="shared" si="11"/>
        <v>44487</v>
      </c>
      <c r="B74" s="110">
        <f t="shared" si="1"/>
        <v>1004.3255922999999</v>
      </c>
      <c r="C74" s="110">
        <f t="shared" si="111"/>
        <v>993.01224999999999</v>
      </c>
      <c r="D74" s="111">
        <f t="shared" si="12"/>
        <v>5825.37</v>
      </c>
      <c r="E74" s="111">
        <f t="shared" si="145"/>
        <v>5876.05</v>
      </c>
      <c r="F74" s="161">
        <f t="shared" si="165"/>
        <v>44424</v>
      </c>
      <c r="G74" s="114">
        <f t="shared" si="2"/>
        <v>8.699876574363552E-3</v>
      </c>
      <c r="H74" s="115">
        <f t="shared" si="147"/>
        <v>44516</v>
      </c>
      <c r="I74" s="115">
        <f t="shared" si="14"/>
        <v>44516</v>
      </c>
      <c r="J74" s="116">
        <f t="shared" si="15"/>
        <v>20</v>
      </c>
      <c r="K74" s="116">
        <f t="shared" si="166"/>
        <v>1</v>
      </c>
      <c r="L74" s="8">
        <f t="shared" si="16"/>
        <v>1.0004332</v>
      </c>
      <c r="M74" s="117">
        <f t="shared" si="117"/>
        <v>1.00959968</v>
      </c>
      <c r="N74" s="117">
        <f t="shared" si="93"/>
        <v>1.0106167204296415</v>
      </c>
      <c r="O74" s="110">
        <f t="shared" si="149"/>
        <v>1.0110545099999999</v>
      </c>
      <c r="P74" s="110">
        <f t="shared" si="5"/>
        <v>1003.98951384</v>
      </c>
      <c r="Q74" s="148">
        <f t="shared" si="32"/>
        <v>0</v>
      </c>
      <c r="R74" s="170">
        <f t="shared" si="18"/>
        <v>0</v>
      </c>
      <c r="S74" s="110">
        <f t="shared" si="6"/>
        <v>0</v>
      </c>
      <c r="T74" s="92">
        <v>0</v>
      </c>
      <c r="U74" s="180">
        <f t="shared" si="146"/>
        <v>0</v>
      </c>
      <c r="V74" s="120">
        <f t="shared" si="19"/>
        <v>8.7999999999999995E-2</v>
      </c>
      <c r="W74" s="118">
        <f t="shared" si="106"/>
        <v>1</v>
      </c>
      <c r="X74" s="118">
        <v>252</v>
      </c>
      <c r="Y74" s="117">
        <f t="shared" si="8"/>
        <v>1.000334743</v>
      </c>
      <c r="Z74" s="110">
        <f t="shared" si="9"/>
        <v>0.33607846000000002</v>
      </c>
      <c r="AA74" s="110">
        <f t="shared" si="10"/>
        <v>0</v>
      </c>
      <c r="AB74" s="121" t="str">
        <f t="shared" si="143"/>
        <v>A+J=</v>
      </c>
      <c r="AC74" s="115">
        <f t="shared" si="144"/>
        <v>44516</v>
      </c>
      <c r="AD74" s="4"/>
      <c r="AE74" s="125"/>
      <c r="AF74" s="131"/>
      <c r="AG74" s="127"/>
      <c r="AH74" s="129"/>
      <c r="AI74" s="138"/>
      <c r="AJ74" s="137"/>
      <c r="AK74" s="133"/>
      <c r="AL74" s="127"/>
      <c r="AM74" s="125"/>
      <c r="AN74" s="134"/>
      <c r="AO74" s="131"/>
      <c r="AP74" s="7"/>
      <c r="AQ74" s="131">
        <f t="shared" si="162"/>
        <v>46342</v>
      </c>
      <c r="AR74" s="131">
        <f t="shared" si="163"/>
        <v>46371</v>
      </c>
      <c r="AS74" s="158">
        <f>VLOOKUP(AQ74,[1]Plan1!$IS$186:$IV$304,3)</f>
        <v>7276.54</v>
      </c>
      <c r="AT74" s="157">
        <f t="shared" si="26"/>
        <v>46249</v>
      </c>
      <c r="AU74" s="158">
        <f>VLOOKUP(AR74,[1]Plan1!$IS$186:$IV$304,3)</f>
        <v>7276.54</v>
      </c>
      <c r="AV74" s="157">
        <f t="shared" si="27"/>
        <v>46280</v>
      </c>
      <c r="AW74" s="159">
        <f t="shared" si="164"/>
        <v>0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2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4"/>
      <c r="DL74" s="15"/>
      <c r="DM74" s="16"/>
      <c r="DN74" s="15"/>
    </row>
    <row r="75" spans="1:118" ht="12.75" customHeight="1" x14ac:dyDescent="0.2">
      <c r="A75" s="109">
        <f t="shared" si="11"/>
        <v>44488</v>
      </c>
      <c r="B75" s="110">
        <f t="shared" ref="B75:B138" si="167">(P75+Z75)</f>
        <v>1005.0970237499999</v>
      </c>
      <c r="C75" s="110">
        <f t="shared" si="111"/>
        <v>993.01224999999999</v>
      </c>
      <c r="D75" s="111">
        <f t="shared" si="12"/>
        <v>5825.37</v>
      </c>
      <c r="E75" s="111">
        <f t="shared" si="145"/>
        <v>5876.05</v>
      </c>
      <c r="F75" s="161">
        <f t="shared" si="165"/>
        <v>44424</v>
      </c>
      <c r="G75" s="114">
        <f t="shared" ref="G75:G138" si="168">(E75/D75)-1</f>
        <v>8.699876574363552E-3</v>
      </c>
      <c r="H75" s="115">
        <f t="shared" si="147"/>
        <v>44516</v>
      </c>
      <c r="I75" s="115">
        <f t="shared" ref="I75:I138" si="169">IF(A75&gt;I74,H75,I74)</f>
        <v>44516</v>
      </c>
      <c r="J75" s="116">
        <f t="shared" si="15"/>
        <v>20</v>
      </c>
      <c r="K75" s="116">
        <f t="shared" si="166"/>
        <v>2</v>
      </c>
      <c r="L75" s="8">
        <f t="shared" si="16"/>
        <v>1.0008665999999999</v>
      </c>
      <c r="M75" s="117">
        <f t="shared" si="117"/>
        <v>1.00959968</v>
      </c>
      <c r="N75" s="117">
        <f t="shared" si="93"/>
        <v>1.0106167204296415</v>
      </c>
      <c r="O75" s="110">
        <f t="shared" si="149"/>
        <v>1.01149252</v>
      </c>
      <c r="P75" s="110">
        <f t="shared" ref="P75:P138" si="170">TRUNC(C75*O75,8)</f>
        <v>1004.4244631399999</v>
      </c>
      <c r="Q75" s="148">
        <f t="shared" si="32"/>
        <v>0</v>
      </c>
      <c r="R75" s="170">
        <f t="shared" si="18"/>
        <v>0</v>
      </c>
      <c r="S75" s="110">
        <f t="shared" ref="S75:S138" si="171">IF(R75&gt;0,TRUNC(R75*P75,8),0)</f>
        <v>0</v>
      </c>
      <c r="T75" s="92">
        <v>0</v>
      </c>
      <c r="U75" s="180">
        <f t="shared" si="146"/>
        <v>0</v>
      </c>
      <c r="V75" s="120">
        <f t="shared" si="19"/>
        <v>8.7999999999999995E-2</v>
      </c>
      <c r="W75" s="118">
        <f t="shared" si="106"/>
        <v>2</v>
      </c>
      <c r="X75" s="118">
        <v>252</v>
      </c>
      <c r="Y75" s="117">
        <f t="shared" ref="Y75:Y138" si="172">ROUND((1+V75)^TRUNC((W75/X75),9),9)</f>
        <v>1.000669598</v>
      </c>
      <c r="Z75" s="110">
        <f t="shared" ref="Z75:Z138" si="173">TRUNC((P75*(Y75-1)),8)</f>
        <v>0.67256061</v>
      </c>
      <c r="AA75" s="110">
        <f t="shared" ref="AA75:AA138" si="174">IF(Q75&gt;0,S75+Z75,0)</f>
        <v>0</v>
      </c>
      <c r="AB75" s="121" t="str">
        <f t="shared" si="143"/>
        <v>A+J=</v>
      </c>
      <c r="AC75" s="115">
        <f t="shared" si="144"/>
        <v>44516</v>
      </c>
      <c r="AD75" s="4"/>
      <c r="AE75" s="125"/>
      <c r="AF75" s="131"/>
      <c r="AG75" s="127"/>
      <c r="AH75" s="129"/>
      <c r="AI75" s="138"/>
      <c r="AJ75" s="137"/>
      <c r="AK75" s="133"/>
      <c r="AL75" s="127"/>
      <c r="AM75" s="125"/>
      <c r="AN75" s="134"/>
      <c r="AO75" s="131"/>
      <c r="AP75" s="7"/>
      <c r="AQ75" s="131">
        <f t="shared" si="162"/>
        <v>46371</v>
      </c>
      <c r="AR75" s="131">
        <f t="shared" si="163"/>
        <v>46402</v>
      </c>
      <c r="AS75" s="158">
        <f>VLOOKUP(AQ75,[1]Plan1!$IS$186:$IV$304,3)</f>
        <v>7276.54</v>
      </c>
      <c r="AT75" s="157">
        <f t="shared" si="26"/>
        <v>46280</v>
      </c>
      <c r="AU75" s="158">
        <f>VLOOKUP(AR75,[1]Plan1!$IS$186:$IV$304,3)</f>
        <v>7276.54</v>
      </c>
      <c r="AV75" s="157">
        <f t="shared" si="27"/>
        <v>46310</v>
      </c>
      <c r="AW75" s="159">
        <f t="shared" si="164"/>
        <v>0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2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27"/>
      <c r="DJ75" s="15"/>
      <c r="DK75" s="24"/>
      <c r="DL75" s="27"/>
      <c r="DM75" s="32"/>
      <c r="DN75" s="27"/>
    </row>
    <row r="76" spans="1:118" ht="12.75" x14ac:dyDescent="0.2">
      <c r="A76" s="109">
        <f t="shared" ref="A76:A139" si="175">(A75+1)</f>
        <v>44489</v>
      </c>
      <c r="B76" s="110">
        <f t="shared" si="167"/>
        <v>1005.86902801</v>
      </c>
      <c r="C76" s="110">
        <f t="shared" si="111"/>
        <v>993.01224999999999</v>
      </c>
      <c r="D76" s="111">
        <f t="shared" ref="D76:D139" si="176">IF(E76=E75,D75,E75)</f>
        <v>5825.37</v>
      </c>
      <c r="E76" s="111">
        <f t="shared" si="145"/>
        <v>5876.05</v>
      </c>
      <c r="F76" s="161">
        <f t="shared" si="165"/>
        <v>44424</v>
      </c>
      <c r="G76" s="114">
        <f t="shared" si="168"/>
        <v>8.699876574363552E-3</v>
      </c>
      <c r="H76" s="115">
        <f t="shared" si="147"/>
        <v>44516</v>
      </c>
      <c r="I76" s="115">
        <f t="shared" si="169"/>
        <v>44516</v>
      </c>
      <c r="J76" s="116">
        <f t="shared" ref="J76:J139" si="177">IF(I76=I75,J75,NETWORKDAYS(I75,I76,$AF$149:$AF$503)-1)</f>
        <v>20</v>
      </c>
      <c r="K76" s="116">
        <f t="shared" si="166"/>
        <v>3</v>
      </c>
      <c r="L76" s="8">
        <f t="shared" ref="L76:L139" si="178">TRUNC((E76/D76)^TRUNC((K76/J76),9),8)</f>
        <v>1.0013001800000001</v>
      </c>
      <c r="M76" s="117">
        <f t="shared" si="117"/>
        <v>1.00959968</v>
      </c>
      <c r="N76" s="117">
        <f t="shared" si="93"/>
        <v>1.0106167204296415</v>
      </c>
      <c r="O76" s="110">
        <f t="shared" si="149"/>
        <v>1.0119307</v>
      </c>
      <c r="P76" s="110">
        <f t="shared" si="170"/>
        <v>1004.85958125</v>
      </c>
      <c r="Q76" s="148">
        <f t="shared" si="32"/>
        <v>0</v>
      </c>
      <c r="R76" s="170">
        <f t="shared" ref="R76:R139" si="179">IF(Q76&gt;0,VLOOKUP($A76,$AF$11:$AK$141,6),0)</f>
        <v>0</v>
      </c>
      <c r="S76" s="110">
        <f t="shared" si="171"/>
        <v>0</v>
      </c>
      <c r="T76" s="92">
        <v>0</v>
      </c>
      <c r="U76" s="180">
        <f t="shared" si="146"/>
        <v>0</v>
      </c>
      <c r="V76" s="120">
        <f t="shared" ref="V76:V139" si="180">(V75)</f>
        <v>8.7999999999999995E-2</v>
      </c>
      <c r="W76" s="118">
        <f t="shared" si="106"/>
        <v>3</v>
      </c>
      <c r="X76" s="118">
        <v>252</v>
      </c>
      <c r="Y76" s="117">
        <f t="shared" si="172"/>
        <v>1.0010045649999999</v>
      </c>
      <c r="Z76" s="110">
        <f t="shared" si="173"/>
        <v>1.0094467600000001</v>
      </c>
      <c r="AA76" s="110">
        <f t="shared" si="174"/>
        <v>0</v>
      </c>
      <c r="AB76" s="121" t="str">
        <f t="shared" si="143"/>
        <v>A+J=</v>
      </c>
      <c r="AC76" s="115">
        <f t="shared" si="144"/>
        <v>44516</v>
      </c>
      <c r="AD76" s="4"/>
      <c r="AE76" s="125"/>
      <c r="AF76" s="131"/>
      <c r="AG76" s="127"/>
      <c r="AH76" s="129"/>
      <c r="AI76" s="138"/>
      <c r="AJ76" s="137"/>
      <c r="AK76" s="133"/>
      <c r="AL76" s="127"/>
      <c r="AM76" s="125"/>
      <c r="AN76" s="134"/>
      <c r="AO76" s="131"/>
      <c r="AP76" s="7"/>
      <c r="AQ76" s="131">
        <f t="shared" si="162"/>
        <v>46402</v>
      </c>
      <c r="AR76" s="131">
        <f t="shared" si="163"/>
        <v>46433</v>
      </c>
      <c r="AS76" s="158">
        <f>VLOOKUP(AQ76,[1]Plan1!$IS$186:$IV$304,3)</f>
        <v>7276.54</v>
      </c>
      <c r="AT76" s="157">
        <f t="shared" ref="AT76:AT131" si="181">EDATE($AR76,-4)</f>
        <v>46310</v>
      </c>
      <c r="AU76" s="158">
        <f>VLOOKUP(AR76,[1]Plan1!$IS$186:$IV$304,3)</f>
        <v>7276.54</v>
      </c>
      <c r="AV76" s="157">
        <f t="shared" ref="AV76:AV131" si="182">EDATE($AR76,-3)</f>
        <v>46341</v>
      </c>
      <c r="AW76" s="159">
        <f t="shared" si="164"/>
        <v>0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2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4"/>
      <c r="DL76" s="15"/>
      <c r="DM76" s="16"/>
      <c r="DN76" s="15"/>
    </row>
    <row r="77" spans="1:118" ht="12.75" customHeight="1" x14ac:dyDescent="0.2">
      <c r="A77" s="109">
        <f t="shared" si="175"/>
        <v>44490</v>
      </c>
      <c r="B77" s="110">
        <f t="shared" si="167"/>
        <v>1006.6416263</v>
      </c>
      <c r="C77" s="110">
        <f t="shared" si="111"/>
        <v>993.01224999999999</v>
      </c>
      <c r="D77" s="111">
        <f t="shared" si="176"/>
        <v>5825.37</v>
      </c>
      <c r="E77" s="111">
        <f t="shared" si="145"/>
        <v>5876.05</v>
      </c>
      <c r="F77" s="161">
        <f t="shared" si="165"/>
        <v>44424</v>
      </c>
      <c r="G77" s="114">
        <f t="shared" si="168"/>
        <v>8.699876574363552E-3</v>
      </c>
      <c r="H77" s="115">
        <f t="shared" si="147"/>
        <v>44516</v>
      </c>
      <c r="I77" s="115">
        <f t="shared" si="169"/>
        <v>44516</v>
      </c>
      <c r="J77" s="116">
        <f t="shared" si="177"/>
        <v>20</v>
      </c>
      <c r="K77" s="116">
        <f t="shared" si="166"/>
        <v>4</v>
      </c>
      <c r="L77" s="8">
        <f t="shared" si="178"/>
        <v>1.00173395</v>
      </c>
      <c r="M77" s="117">
        <f t="shared" si="117"/>
        <v>1.00959968</v>
      </c>
      <c r="N77" s="117">
        <f t="shared" si="93"/>
        <v>1.0106167204296415</v>
      </c>
      <c r="O77" s="110">
        <f t="shared" si="149"/>
        <v>1.0123690700000001</v>
      </c>
      <c r="P77" s="110">
        <f t="shared" si="170"/>
        <v>1005.29488803</v>
      </c>
      <c r="Q77" s="148">
        <f t="shared" ref="Q77:Q140" si="183">IF(VLOOKUP(A77,AF$11:AM$141,8)=VLOOKUP(A76,AF$11:AM$141,8),0,VLOOKUP(A77,AF$11:AM$141,8))</f>
        <v>0</v>
      </c>
      <c r="R77" s="170">
        <f t="shared" si="179"/>
        <v>0</v>
      </c>
      <c r="S77" s="110">
        <f t="shared" si="171"/>
        <v>0</v>
      </c>
      <c r="T77" s="92">
        <v>0</v>
      </c>
      <c r="U77" s="180">
        <f t="shared" si="146"/>
        <v>0</v>
      </c>
      <c r="V77" s="120">
        <f t="shared" si="180"/>
        <v>8.7999999999999995E-2</v>
      </c>
      <c r="W77" s="118">
        <f t="shared" si="106"/>
        <v>4</v>
      </c>
      <c r="X77" s="118">
        <v>252</v>
      </c>
      <c r="Y77" s="117">
        <f t="shared" si="172"/>
        <v>1.0013396450000001</v>
      </c>
      <c r="Z77" s="110">
        <f t="shared" si="173"/>
        <v>1.3467382699999999</v>
      </c>
      <c r="AA77" s="110">
        <f t="shared" si="174"/>
        <v>0</v>
      </c>
      <c r="AB77" s="121" t="str">
        <f t="shared" ref="AB77:AB140" si="184">IF($Q76&gt;0,VLOOKUP($A76,$AF$11:$AO$141,9),AB76)</f>
        <v>A+J=</v>
      </c>
      <c r="AC77" s="115">
        <f t="shared" ref="AC77:AC140" si="185">IF($Q76&gt;0,VLOOKUP($A76,$AF$11:$AO$141,10),AC76)</f>
        <v>44516</v>
      </c>
      <c r="AD77" s="4"/>
      <c r="AE77" s="125"/>
      <c r="AF77" s="131"/>
      <c r="AG77" s="127"/>
      <c r="AH77" s="129"/>
      <c r="AI77" s="138"/>
      <c r="AJ77" s="137"/>
      <c r="AK77" s="133"/>
      <c r="AL77" s="127"/>
      <c r="AM77" s="125"/>
      <c r="AN77" s="134"/>
      <c r="AO77" s="131"/>
      <c r="AP77" s="7"/>
      <c r="AQ77" s="131">
        <f t="shared" si="162"/>
        <v>46433</v>
      </c>
      <c r="AR77" s="131">
        <f t="shared" si="163"/>
        <v>46461</v>
      </c>
      <c r="AS77" s="158">
        <f>VLOOKUP(AQ77,[1]Plan1!$IS$186:$IV$304,3)</f>
        <v>7276.54</v>
      </c>
      <c r="AT77" s="157">
        <f t="shared" si="181"/>
        <v>46341</v>
      </c>
      <c r="AU77" s="158">
        <f>VLOOKUP(AR77,[1]Plan1!$IS$186:$IV$304,3)</f>
        <v>7276.54</v>
      </c>
      <c r="AV77" s="157">
        <f t="shared" si="182"/>
        <v>46371</v>
      </c>
      <c r="AW77" s="159">
        <f t="shared" si="164"/>
        <v>0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2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4"/>
      <c r="DL77" s="15"/>
      <c r="DM77" s="16"/>
      <c r="DN77" s="15"/>
    </row>
    <row r="78" spans="1:118" ht="12.75" customHeight="1" x14ac:dyDescent="0.2">
      <c r="A78" s="109">
        <f t="shared" si="175"/>
        <v>44491</v>
      </c>
      <c r="B78" s="110">
        <f t="shared" si="167"/>
        <v>1007.41481693</v>
      </c>
      <c r="C78" s="110">
        <f t="shared" si="111"/>
        <v>993.01224999999999</v>
      </c>
      <c r="D78" s="111">
        <f t="shared" si="176"/>
        <v>5825.37</v>
      </c>
      <c r="E78" s="111">
        <f t="shared" si="145"/>
        <v>5876.05</v>
      </c>
      <c r="F78" s="161">
        <f t="shared" si="165"/>
        <v>44424</v>
      </c>
      <c r="G78" s="114">
        <f t="shared" si="168"/>
        <v>8.699876574363552E-3</v>
      </c>
      <c r="H78" s="115">
        <f t="shared" si="147"/>
        <v>44516</v>
      </c>
      <c r="I78" s="115">
        <f t="shared" si="169"/>
        <v>44516</v>
      </c>
      <c r="J78" s="116">
        <f t="shared" si="177"/>
        <v>20</v>
      </c>
      <c r="K78" s="116">
        <f t="shared" si="166"/>
        <v>5</v>
      </c>
      <c r="L78" s="8">
        <f t="shared" si="178"/>
        <v>1.0021678999999999</v>
      </c>
      <c r="M78" s="117">
        <f t="shared" si="117"/>
        <v>1.00959968</v>
      </c>
      <c r="N78" s="117">
        <f t="shared" si="93"/>
        <v>1.0106167204296415</v>
      </c>
      <c r="O78" s="110">
        <f t="shared" si="149"/>
        <v>1.01280763</v>
      </c>
      <c r="P78" s="110">
        <f t="shared" si="170"/>
        <v>1005.73038348</v>
      </c>
      <c r="Q78" s="148">
        <f t="shared" si="183"/>
        <v>0</v>
      </c>
      <c r="R78" s="170">
        <f t="shared" si="179"/>
        <v>0</v>
      </c>
      <c r="S78" s="110">
        <f t="shared" si="171"/>
        <v>0</v>
      </c>
      <c r="T78" s="92">
        <v>0</v>
      </c>
      <c r="U78" s="180">
        <f t="shared" si="146"/>
        <v>0</v>
      </c>
      <c r="V78" s="120">
        <f t="shared" si="180"/>
        <v>8.7999999999999995E-2</v>
      </c>
      <c r="W78" s="118">
        <f t="shared" si="106"/>
        <v>5</v>
      </c>
      <c r="X78" s="118">
        <v>252</v>
      </c>
      <c r="Y78" s="117">
        <f t="shared" si="172"/>
        <v>1.0016748360000001</v>
      </c>
      <c r="Z78" s="110">
        <f t="shared" si="173"/>
        <v>1.68443345</v>
      </c>
      <c r="AA78" s="110">
        <f t="shared" si="174"/>
        <v>0</v>
      </c>
      <c r="AB78" s="121" t="str">
        <f t="shared" si="184"/>
        <v>A+J=</v>
      </c>
      <c r="AC78" s="115">
        <f t="shared" si="185"/>
        <v>44516</v>
      </c>
      <c r="AD78" s="4"/>
      <c r="AE78" s="125"/>
      <c r="AF78" s="131"/>
      <c r="AG78" s="127"/>
      <c r="AH78" s="129"/>
      <c r="AI78" s="138"/>
      <c r="AJ78" s="137"/>
      <c r="AK78" s="133"/>
      <c r="AL78" s="127"/>
      <c r="AM78" s="125"/>
      <c r="AN78" s="134"/>
      <c r="AO78" s="131"/>
      <c r="AP78" s="7"/>
      <c r="AQ78" s="131">
        <f t="shared" ref="AQ78:AQ94" si="186">AL216</f>
        <v>46461</v>
      </c>
      <c r="AR78" s="131">
        <f t="shared" ref="AR78:AR94" si="187">AL217</f>
        <v>46492</v>
      </c>
      <c r="AS78" s="158">
        <f>VLOOKUP(AQ78,[1]Plan1!$IS$186:$IV$304,3)</f>
        <v>7276.54</v>
      </c>
      <c r="AT78" s="157">
        <f t="shared" si="181"/>
        <v>46371</v>
      </c>
      <c r="AU78" s="158">
        <f>VLOOKUP(AR78,[1]Plan1!$IS$186:$IV$304,3)</f>
        <v>7276.54</v>
      </c>
      <c r="AV78" s="157">
        <f t="shared" si="182"/>
        <v>46402</v>
      </c>
      <c r="AW78" s="159">
        <f t="shared" ref="AW78:AW94" si="188">(AU78/AS78)-1</f>
        <v>0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22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4"/>
      <c r="DI78" s="15"/>
      <c r="DJ78" s="15"/>
      <c r="DK78" s="24"/>
      <c r="DL78" s="15"/>
      <c r="DM78" s="16"/>
      <c r="DN78" s="27"/>
    </row>
    <row r="79" spans="1:118" ht="12.75" customHeight="1" x14ac:dyDescent="0.2">
      <c r="A79" s="109">
        <f t="shared" si="175"/>
        <v>44492</v>
      </c>
      <c r="B79" s="110">
        <f t="shared" si="167"/>
        <v>1008.1886122000001</v>
      </c>
      <c r="C79" s="110">
        <f t="shared" si="111"/>
        <v>993.01224999999999</v>
      </c>
      <c r="D79" s="111">
        <f t="shared" si="176"/>
        <v>5825.37</v>
      </c>
      <c r="E79" s="111">
        <f t="shared" si="145"/>
        <v>5876.05</v>
      </c>
      <c r="F79" s="161">
        <f t="shared" si="165"/>
        <v>44424</v>
      </c>
      <c r="G79" s="114">
        <f t="shared" si="168"/>
        <v>8.699876574363552E-3</v>
      </c>
      <c r="H79" s="115">
        <f t="shared" si="147"/>
        <v>44516</v>
      </c>
      <c r="I79" s="115">
        <f t="shared" si="169"/>
        <v>44516</v>
      </c>
      <c r="J79" s="116">
        <f t="shared" si="177"/>
        <v>20</v>
      </c>
      <c r="K79" s="116">
        <f t="shared" si="166"/>
        <v>6</v>
      </c>
      <c r="L79" s="8">
        <f t="shared" si="178"/>
        <v>1.0026020499999999</v>
      </c>
      <c r="M79" s="117">
        <f t="shared" si="117"/>
        <v>1.00959968</v>
      </c>
      <c r="N79" s="117">
        <f t="shared" si="93"/>
        <v>1.0106167204296415</v>
      </c>
      <c r="O79" s="110">
        <f t="shared" si="149"/>
        <v>1.0132463899999999</v>
      </c>
      <c r="P79" s="110">
        <f t="shared" si="170"/>
        <v>1006.1660775300001</v>
      </c>
      <c r="Q79" s="148">
        <f t="shared" si="183"/>
        <v>0</v>
      </c>
      <c r="R79" s="170">
        <f t="shared" si="179"/>
        <v>0</v>
      </c>
      <c r="S79" s="110">
        <f t="shared" si="171"/>
        <v>0</v>
      </c>
      <c r="T79" s="92">
        <v>0</v>
      </c>
      <c r="U79" s="180">
        <f t="shared" si="146"/>
        <v>0</v>
      </c>
      <c r="V79" s="120">
        <f t="shared" si="180"/>
        <v>8.7999999999999995E-2</v>
      </c>
      <c r="W79" s="118">
        <f t="shared" si="106"/>
        <v>6</v>
      </c>
      <c r="X79" s="118">
        <v>252</v>
      </c>
      <c r="Y79" s="117">
        <f t="shared" si="172"/>
        <v>1.0020101400000001</v>
      </c>
      <c r="Z79" s="110">
        <f t="shared" si="173"/>
        <v>2.0225346700000002</v>
      </c>
      <c r="AA79" s="110">
        <f t="shared" si="174"/>
        <v>0</v>
      </c>
      <c r="AB79" s="121" t="str">
        <f t="shared" si="184"/>
        <v>A+J=</v>
      </c>
      <c r="AC79" s="115">
        <f t="shared" si="185"/>
        <v>44516</v>
      </c>
      <c r="AD79" s="4"/>
      <c r="AE79" s="125"/>
      <c r="AF79" s="131"/>
      <c r="AG79" s="127"/>
      <c r="AH79" s="129"/>
      <c r="AI79" s="138"/>
      <c r="AJ79" s="137"/>
      <c r="AK79" s="133"/>
      <c r="AL79" s="127"/>
      <c r="AM79" s="125"/>
      <c r="AN79" s="134"/>
      <c r="AO79" s="131"/>
      <c r="AP79" s="7"/>
      <c r="AQ79" s="131">
        <f t="shared" si="186"/>
        <v>46492</v>
      </c>
      <c r="AR79" s="131">
        <f t="shared" si="187"/>
        <v>46524</v>
      </c>
      <c r="AS79" s="158">
        <f>VLOOKUP(AQ79,[1]Plan1!$IS$186:$IV$304,3)</f>
        <v>7276.54</v>
      </c>
      <c r="AT79" s="157">
        <f t="shared" si="181"/>
        <v>46404</v>
      </c>
      <c r="AU79" s="158">
        <f>VLOOKUP(AR79,[1]Plan1!$IS$186:$IV$304,3)</f>
        <v>7276.54</v>
      </c>
      <c r="AV79" s="157">
        <f t="shared" si="182"/>
        <v>46435</v>
      </c>
      <c r="AW79" s="159">
        <f t="shared" si="188"/>
        <v>0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2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4"/>
      <c r="DL79" s="15"/>
      <c r="DM79" s="16"/>
      <c r="DN79" s="15"/>
    </row>
    <row r="80" spans="1:118" ht="12.75" customHeight="1" x14ac:dyDescent="0.2">
      <c r="A80" s="109">
        <f t="shared" si="175"/>
        <v>44493</v>
      </c>
      <c r="B80" s="110">
        <f t="shared" si="167"/>
        <v>1008.1886122000001</v>
      </c>
      <c r="C80" s="110">
        <f t="shared" si="111"/>
        <v>993.01224999999999</v>
      </c>
      <c r="D80" s="111">
        <f t="shared" si="176"/>
        <v>5825.37</v>
      </c>
      <c r="E80" s="111">
        <f t="shared" si="145"/>
        <v>5876.05</v>
      </c>
      <c r="F80" s="161">
        <f t="shared" si="165"/>
        <v>44424</v>
      </c>
      <c r="G80" s="114">
        <f t="shared" si="168"/>
        <v>8.699876574363552E-3</v>
      </c>
      <c r="H80" s="115">
        <f t="shared" si="147"/>
        <v>44516</v>
      </c>
      <c r="I80" s="115">
        <f t="shared" si="169"/>
        <v>44516</v>
      </c>
      <c r="J80" s="116">
        <f t="shared" si="177"/>
        <v>20</v>
      </c>
      <c r="K80" s="116">
        <f t="shared" si="166"/>
        <v>6</v>
      </c>
      <c r="L80" s="8">
        <f t="shared" si="178"/>
        <v>1.0026020499999999</v>
      </c>
      <c r="M80" s="117">
        <f t="shared" si="117"/>
        <v>1.00959968</v>
      </c>
      <c r="N80" s="117">
        <f t="shared" si="93"/>
        <v>1.0106167204296415</v>
      </c>
      <c r="O80" s="110">
        <f t="shared" si="149"/>
        <v>1.0132463899999999</v>
      </c>
      <c r="P80" s="110">
        <f t="shared" si="170"/>
        <v>1006.1660775300001</v>
      </c>
      <c r="Q80" s="148">
        <f t="shared" si="183"/>
        <v>0</v>
      </c>
      <c r="R80" s="170">
        <f t="shared" si="179"/>
        <v>0</v>
      </c>
      <c r="S80" s="110">
        <f t="shared" si="171"/>
        <v>0</v>
      </c>
      <c r="T80" s="92">
        <v>0</v>
      </c>
      <c r="U80" s="180">
        <f t="shared" si="146"/>
        <v>0</v>
      </c>
      <c r="V80" s="120">
        <f t="shared" si="180"/>
        <v>8.7999999999999995E-2</v>
      </c>
      <c r="W80" s="118">
        <f t="shared" si="106"/>
        <v>6</v>
      </c>
      <c r="X80" s="118">
        <v>252</v>
      </c>
      <c r="Y80" s="117">
        <f t="shared" si="172"/>
        <v>1.0020101400000001</v>
      </c>
      <c r="Z80" s="110">
        <f t="shared" si="173"/>
        <v>2.0225346700000002</v>
      </c>
      <c r="AA80" s="110">
        <f t="shared" si="174"/>
        <v>0</v>
      </c>
      <c r="AB80" s="121" t="str">
        <f t="shared" si="184"/>
        <v>A+J=</v>
      </c>
      <c r="AC80" s="115">
        <f t="shared" si="185"/>
        <v>44516</v>
      </c>
      <c r="AD80" s="4"/>
      <c r="AE80" s="125"/>
      <c r="AF80" s="131"/>
      <c r="AG80" s="127"/>
      <c r="AH80" s="129"/>
      <c r="AI80" s="138"/>
      <c r="AJ80" s="137"/>
      <c r="AK80" s="133"/>
      <c r="AL80" s="127"/>
      <c r="AM80" s="125"/>
      <c r="AN80" s="134"/>
      <c r="AO80" s="131"/>
      <c r="AP80" s="7"/>
      <c r="AQ80" s="131">
        <f t="shared" si="186"/>
        <v>46524</v>
      </c>
      <c r="AR80" s="131">
        <f t="shared" si="187"/>
        <v>46553</v>
      </c>
      <c r="AS80" s="158">
        <f>VLOOKUP(AQ80,[1]Plan1!$IS$186:$IV$304,3)</f>
        <v>7276.54</v>
      </c>
      <c r="AT80" s="157">
        <f t="shared" si="181"/>
        <v>46433</v>
      </c>
      <c r="AU80" s="158">
        <f>VLOOKUP(AR80,[1]Plan1!$IS$186:$IV$304,3)</f>
        <v>7276.54</v>
      </c>
      <c r="AV80" s="157">
        <f t="shared" si="182"/>
        <v>46461</v>
      </c>
      <c r="AW80" s="159">
        <f t="shared" si="188"/>
        <v>0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2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15"/>
      <c r="DJ80" s="15"/>
      <c r="DK80" s="24"/>
      <c r="DL80" s="15"/>
      <c r="DM80" s="16"/>
      <c r="DN80" s="15"/>
    </row>
    <row r="81" spans="1:118" ht="12.75" customHeight="1" x14ac:dyDescent="0.2">
      <c r="A81" s="109">
        <f t="shared" si="175"/>
        <v>44494</v>
      </c>
      <c r="B81" s="110">
        <f t="shared" si="167"/>
        <v>1008.1886122000001</v>
      </c>
      <c r="C81" s="110">
        <f t="shared" si="111"/>
        <v>993.01224999999999</v>
      </c>
      <c r="D81" s="111">
        <f t="shared" si="176"/>
        <v>5825.37</v>
      </c>
      <c r="E81" s="111">
        <f t="shared" si="145"/>
        <v>5876.05</v>
      </c>
      <c r="F81" s="161">
        <f t="shared" si="165"/>
        <v>44424</v>
      </c>
      <c r="G81" s="114">
        <f t="shared" si="168"/>
        <v>8.699876574363552E-3</v>
      </c>
      <c r="H81" s="115">
        <f t="shared" si="147"/>
        <v>44516</v>
      </c>
      <c r="I81" s="115">
        <f t="shared" si="169"/>
        <v>44516</v>
      </c>
      <c r="J81" s="116">
        <f t="shared" si="177"/>
        <v>20</v>
      </c>
      <c r="K81" s="116">
        <f t="shared" si="166"/>
        <v>6</v>
      </c>
      <c r="L81" s="8">
        <f t="shared" si="178"/>
        <v>1.0026020499999999</v>
      </c>
      <c r="M81" s="117">
        <f t="shared" si="117"/>
        <v>1.00959968</v>
      </c>
      <c r="N81" s="117">
        <f t="shared" si="93"/>
        <v>1.0106167204296415</v>
      </c>
      <c r="O81" s="110">
        <f t="shared" si="149"/>
        <v>1.0132463899999999</v>
      </c>
      <c r="P81" s="110">
        <f t="shared" si="170"/>
        <v>1006.1660775300001</v>
      </c>
      <c r="Q81" s="148">
        <f t="shared" si="183"/>
        <v>0</v>
      </c>
      <c r="R81" s="170">
        <f t="shared" si="179"/>
        <v>0</v>
      </c>
      <c r="S81" s="110">
        <f t="shared" si="171"/>
        <v>0</v>
      </c>
      <c r="T81" s="92">
        <v>0</v>
      </c>
      <c r="U81" s="180">
        <f t="shared" si="146"/>
        <v>0</v>
      </c>
      <c r="V81" s="120">
        <f t="shared" si="180"/>
        <v>8.7999999999999995E-2</v>
      </c>
      <c r="W81" s="118">
        <f t="shared" si="106"/>
        <v>6</v>
      </c>
      <c r="X81" s="118">
        <v>252</v>
      </c>
      <c r="Y81" s="117">
        <f t="shared" si="172"/>
        <v>1.0020101400000001</v>
      </c>
      <c r="Z81" s="110">
        <f t="shared" si="173"/>
        <v>2.0225346700000002</v>
      </c>
      <c r="AA81" s="110">
        <f t="shared" si="174"/>
        <v>0</v>
      </c>
      <c r="AB81" s="121" t="str">
        <f t="shared" si="184"/>
        <v>A+J=</v>
      </c>
      <c r="AC81" s="115">
        <f t="shared" si="185"/>
        <v>44516</v>
      </c>
      <c r="AD81" s="4"/>
      <c r="AE81" s="125"/>
      <c r="AF81" s="131"/>
      <c r="AG81" s="127"/>
      <c r="AH81" s="129"/>
      <c r="AI81" s="138"/>
      <c r="AJ81" s="137"/>
      <c r="AK81" s="133"/>
      <c r="AL81" s="127"/>
      <c r="AM81" s="125"/>
      <c r="AN81" s="134"/>
      <c r="AO81" s="131"/>
      <c r="AP81" s="7"/>
      <c r="AQ81" s="131">
        <f t="shared" si="186"/>
        <v>46553</v>
      </c>
      <c r="AR81" s="131">
        <f t="shared" si="187"/>
        <v>46583</v>
      </c>
      <c r="AS81" s="158">
        <f>VLOOKUP(AQ81,[1]Plan1!$IS$186:$IV$304,3)</f>
        <v>7276.54</v>
      </c>
      <c r="AT81" s="157">
        <f t="shared" si="181"/>
        <v>46461</v>
      </c>
      <c r="AU81" s="158">
        <f>VLOOKUP(AR81,[1]Plan1!$IS$186:$IV$304,3)</f>
        <v>7276.54</v>
      </c>
      <c r="AV81" s="157">
        <f t="shared" si="182"/>
        <v>46492</v>
      </c>
      <c r="AW81" s="159">
        <f t="shared" si="188"/>
        <v>0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2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4"/>
      <c r="DL81" s="15"/>
      <c r="DM81" s="16"/>
      <c r="DN81" s="15"/>
    </row>
    <row r="82" spans="1:118" ht="12.75" x14ac:dyDescent="0.2">
      <c r="A82" s="109">
        <f t="shared" si="175"/>
        <v>44495</v>
      </c>
      <c r="B82" s="110">
        <f t="shared" si="167"/>
        <v>1008.96299157</v>
      </c>
      <c r="C82" s="110">
        <f t="shared" si="111"/>
        <v>993.01224999999999</v>
      </c>
      <c r="D82" s="111">
        <f t="shared" si="176"/>
        <v>5825.37</v>
      </c>
      <c r="E82" s="111">
        <f t="shared" si="145"/>
        <v>5876.05</v>
      </c>
      <c r="F82" s="161">
        <f t="shared" si="165"/>
        <v>44424</v>
      </c>
      <c r="G82" s="114">
        <f t="shared" si="168"/>
        <v>8.699876574363552E-3</v>
      </c>
      <c r="H82" s="115">
        <f t="shared" si="147"/>
        <v>44516</v>
      </c>
      <c r="I82" s="115">
        <f t="shared" si="169"/>
        <v>44516</v>
      </c>
      <c r="J82" s="116">
        <f t="shared" si="177"/>
        <v>20</v>
      </c>
      <c r="K82" s="116">
        <f t="shared" si="166"/>
        <v>7</v>
      </c>
      <c r="L82" s="8">
        <f t="shared" si="178"/>
        <v>1.0030363799999999</v>
      </c>
      <c r="M82" s="117">
        <f t="shared" si="117"/>
        <v>1.00959968</v>
      </c>
      <c r="N82" s="117">
        <f t="shared" si="93"/>
        <v>1.0106167204296415</v>
      </c>
      <c r="O82" s="110">
        <f t="shared" si="149"/>
        <v>1.0136853299999999</v>
      </c>
      <c r="P82" s="110">
        <f t="shared" si="170"/>
        <v>1006.60195033</v>
      </c>
      <c r="Q82" s="148">
        <f t="shared" si="183"/>
        <v>0</v>
      </c>
      <c r="R82" s="170">
        <f t="shared" si="179"/>
        <v>0</v>
      </c>
      <c r="S82" s="110">
        <f t="shared" si="171"/>
        <v>0</v>
      </c>
      <c r="T82" s="92">
        <v>0</v>
      </c>
      <c r="U82" s="180">
        <f t="shared" si="146"/>
        <v>0</v>
      </c>
      <c r="V82" s="120">
        <f t="shared" si="180"/>
        <v>8.7999999999999995E-2</v>
      </c>
      <c r="W82" s="118">
        <f t="shared" si="106"/>
        <v>7</v>
      </c>
      <c r="X82" s="118">
        <v>252</v>
      </c>
      <c r="Y82" s="117">
        <f t="shared" si="172"/>
        <v>1.0023455560000001</v>
      </c>
      <c r="Z82" s="110">
        <f t="shared" si="173"/>
        <v>2.36104124</v>
      </c>
      <c r="AA82" s="110">
        <f t="shared" si="174"/>
        <v>0</v>
      </c>
      <c r="AB82" s="121" t="str">
        <f t="shared" si="184"/>
        <v>A+J=</v>
      </c>
      <c r="AC82" s="115">
        <f t="shared" si="185"/>
        <v>44516</v>
      </c>
      <c r="AD82" s="4"/>
      <c r="AE82" s="125"/>
      <c r="AF82" s="131"/>
      <c r="AG82" s="127"/>
      <c r="AH82" s="129"/>
      <c r="AI82" s="138"/>
      <c r="AJ82" s="137"/>
      <c r="AK82" s="133"/>
      <c r="AL82" s="127"/>
      <c r="AM82" s="125"/>
      <c r="AN82" s="134"/>
      <c r="AO82" s="131"/>
      <c r="AP82" s="7"/>
      <c r="AQ82" s="131">
        <f t="shared" si="186"/>
        <v>46583</v>
      </c>
      <c r="AR82" s="131">
        <f t="shared" si="187"/>
        <v>46615</v>
      </c>
      <c r="AS82" s="158">
        <f>VLOOKUP(AQ82,[1]Plan1!$IS$186:$IV$304,3)</f>
        <v>7276.54</v>
      </c>
      <c r="AT82" s="157">
        <f t="shared" si="181"/>
        <v>46493</v>
      </c>
      <c r="AU82" s="158">
        <f>VLOOKUP(AR82,[1]Plan1!$IS$186:$IV$304,3)</f>
        <v>7276.54</v>
      </c>
      <c r="AV82" s="157">
        <f t="shared" si="182"/>
        <v>46523</v>
      </c>
      <c r="AW82" s="159">
        <f t="shared" si="188"/>
        <v>0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2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4"/>
      <c r="DL82" s="15"/>
      <c r="DM82" s="16"/>
      <c r="DN82" s="15"/>
    </row>
    <row r="83" spans="1:118" ht="12.75" x14ac:dyDescent="0.2">
      <c r="A83" s="109">
        <f t="shared" si="175"/>
        <v>44496</v>
      </c>
      <c r="B83" s="110">
        <f t="shared" si="167"/>
        <v>1009.73797525</v>
      </c>
      <c r="C83" s="110">
        <f t="shared" si="111"/>
        <v>993.01224999999999</v>
      </c>
      <c r="D83" s="111">
        <f t="shared" si="176"/>
        <v>5825.37</v>
      </c>
      <c r="E83" s="111">
        <f t="shared" si="145"/>
        <v>5876.05</v>
      </c>
      <c r="F83" s="161">
        <f t="shared" ref="F83:F146" si="189">IF($K83=1,VLOOKUP($A82,$AQ$11:$AV$47,6),F82)</f>
        <v>44424</v>
      </c>
      <c r="G83" s="114">
        <f t="shared" si="168"/>
        <v>8.699876574363552E-3</v>
      </c>
      <c r="H83" s="115">
        <f t="shared" ref="H83:H146" si="190">IF(Q82&gt;0,VLOOKUP(A83,AJ$119:AP$451,4),H82)</f>
        <v>44516</v>
      </c>
      <c r="I83" s="115">
        <f t="shared" si="169"/>
        <v>44516</v>
      </c>
      <c r="J83" s="116">
        <f t="shared" si="177"/>
        <v>20</v>
      </c>
      <c r="K83" s="116">
        <f t="shared" si="166"/>
        <v>8</v>
      </c>
      <c r="L83" s="8">
        <f t="shared" si="178"/>
        <v>1.0034708999999999</v>
      </c>
      <c r="M83" s="117">
        <f t="shared" si="117"/>
        <v>1.00959968</v>
      </c>
      <c r="N83" s="117">
        <f t="shared" si="93"/>
        <v>1.0106167204296415</v>
      </c>
      <c r="O83" s="110">
        <f t="shared" si="149"/>
        <v>1.0141244700000001</v>
      </c>
      <c r="P83" s="110">
        <f t="shared" si="170"/>
        <v>1007.03802173</v>
      </c>
      <c r="Q83" s="148">
        <f t="shared" si="183"/>
        <v>0</v>
      </c>
      <c r="R83" s="170">
        <f t="shared" si="179"/>
        <v>0</v>
      </c>
      <c r="S83" s="110">
        <f t="shared" si="171"/>
        <v>0</v>
      </c>
      <c r="T83" s="92">
        <v>0</v>
      </c>
      <c r="U83" s="180">
        <f t="shared" si="146"/>
        <v>0</v>
      </c>
      <c r="V83" s="120">
        <f t="shared" si="180"/>
        <v>8.7999999999999995E-2</v>
      </c>
      <c r="W83" s="118">
        <f t="shared" si="106"/>
        <v>8</v>
      </c>
      <c r="X83" s="118">
        <v>252</v>
      </c>
      <c r="Y83" s="117">
        <f t="shared" si="172"/>
        <v>1.002681084</v>
      </c>
      <c r="Z83" s="110">
        <f t="shared" si="173"/>
        <v>2.6999535200000002</v>
      </c>
      <c r="AA83" s="110">
        <f t="shared" si="174"/>
        <v>0</v>
      </c>
      <c r="AB83" s="121" t="str">
        <f t="shared" si="184"/>
        <v>A+J=</v>
      </c>
      <c r="AC83" s="115">
        <f t="shared" si="185"/>
        <v>44516</v>
      </c>
      <c r="AD83" s="4"/>
      <c r="AE83" s="125"/>
      <c r="AF83" s="131"/>
      <c r="AG83" s="127"/>
      <c r="AH83" s="129"/>
      <c r="AI83" s="138"/>
      <c r="AJ83" s="137"/>
      <c r="AK83" s="133"/>
      <c r="AL83" s="127"/>
      <c r="AM83" s="125"/>
      <c r="AN83" s="134"/>
      <c r="AO83" s="131"/>
      <c r="AP83" s="7"/>
      <c r="AQ83" s="131">
        <f t="shared" si="186"/>
        <v>46615</v>
      </c>
      <c r="AR83" s="131">
        <f t="shared" si="187"/>
        <v>46645</v>
      </c>
      <c r="AS83" s="158">
        <f>VLOOKUP(AQ83,[1]Plan1!$IS$186:$IV$304,3)</f>
        <v>7276.54</v>
      </c>
      <c r="AT83" s="157">
        <f t="shared" si="181"/>
        <v>46522</v>
      </c>
      <c r="AU83" s="158">
        <f>VLOOKUP(AR83,[1]Plan1!$IS$186:$IV$304,3)</f>
        <v>7276.54</v>
      </c>
      <c r="AV83" s="157">
        <f t="shared" si="182"/>
        <v>46553</v>
      </c>
      <c r="AW83" s="159">
        <f t="shared" si="188"/>
        <v>0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2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4"/>
      <c r="DL83" s="15"/>
      <c r="DM83" s="16"/>
      <c r="DN83" s="15"/>
    </row>
    <row r="84" spans="1:118" ht="12.75" x14ac:dyDescent="0.2">
      <c r="A84" s="109">
        <f t="shared" si="175"/>
        <v>44497</v>
      </c>
      <c r="B84" s="110">
        <f t="shared" si="167"/>
        <v>1010.51354469</v>
      </c>
      <c r="C84" s="110">
        <f t="shared" si="111"/>
        <v>993.01224999999999</v>
      </c>
      <c r="D84" s="111">
        <f t="shared" si="176"/>
        <v>5825.37</v>
      </c>
      <c r="E84" s="111">
        <f t="shared" si="145"/>
        <v>5876.05</v>
      </c>
      <c r="F84" s="161">
        <f t="shared" si="189"/>
        <v>44424</v>
      </c>
      <c r="G84" s="114">
        <f t="shared" si="168"/>
        <v>8.699876574363552E-3</v>
      </c>
      <c r="H84" s="115">
        <f t="shared" si="190"/>
        <v>44516</v>
      </c>
      <c r="I84" s="115">
        <f t="shared" si="169"/>
        <v>44516</v>
      </c>
      <c r="J84" s="116">
        <f t="shared" si="177"/>
        <v>20</v>
      </c>
      <c r="K84" s="116">
        <f t="shared" si="166"/>
        <v>9</v>
      </c>
      <c r="L84" s="8">
        <f t="shared" si="178"/>
        <v>1.0039056099999999</v>
      </c>
      <c r="M84" s="117">
        <f t="shared" si="117"/>
        <v>1.00959968</v>
      </c>
      <c r="N84" s="117">
        <f t="shared" si="93"/>
        <v>1.0106167204296415</v>
      </c>
      <c r="O84" s="110">
        <f t="shared" si="149"/>
        <v>1.01456379</v>
      </c>
      <c r="P84" s="110">
        <f t="shared" si="170"/>
        <v>1007.4742718700001</v>
      </c>
      <c r="Q84" s="148">
        <f t="shared" si="183"/>
        <v>0</v>
      </c>
      <c r="R84" s="170">
        <f t="shared" si="179"/>
        <v>0</v>
      </c>
      <c r="S84" s="110">
        <f t="shared" si="171"/>
        <v>0</v>
      </c>
      <c r="T84" s="92">
        <v>0</v>
      </c>
      <c r="U84" s="180">
        <f t="shared" si="146"/>
        <v>0</v>
      </c>
      <c r="V84" s="120">
        <f t="shared" si="180"/>
        <v>8.7999999999999995E-2</v>
      </c>
      <c r="W84" s="118">
        <f t="shared" si="106"/>
        <v>9</v>
      </c>
      <c r="X84" s="118">
        <v>252</v>
      </c>
      <c r="Y84" s="117">
        <f t="shared" si="172"/>
        <v>1.0030167249999999</v>
      </c>
      <c r="Z84" s="110">
        <f t="shared" si="173"/>
        <v>3.0392728199999999</v>
      </c>
      <c r="AA84" s="110">
        <f t="shared" si="174"/>
        <v>0</v>
      </c>
      <c r="AB84" s="121" t="str">
        <f t="shared" si="184"/>
        <v>A+J=</v>
      </c>
      <c r="AC84" s="115">
        <f t="shared" si="185"/>
        <v>44516</v>
      </c>
      <c r="AD84" s="4"/>
      <c r="AE84" s="125"/>
      <c r="AF84" s="131"/>
      <c r="AG84" s="127"/>
      <c r="AH84" s="129"/>
      <c r="AI84" s="138"/>
      <c r="AJ84" s="137"/>
      <c r="AK84" s="133"/>
      <c r="AL84" s="127"/>
      <c r="AM84" s="125"/>
      <c r="AN84" s="134"/>
      <c r="AO84" s="131"/>
      <c r="AP84" s="7"/>
      <c r="AQ84" s="131">
        <f t="shared" si="186"/>
        <v>46645</v>
      </c>
      <c r="AR84" s="131">
        <f t="shared" si="187"/>
        <v>46675</v>
      </c>
      <c r="AS84" s="158">
        <f>VLOOKUP(AQ84,[1]Plan1!$IS$186:$IV$304,3)</f>
        <v>7276.54</v>
      </c>
      <c r="AT84" s="157">
        <f t="shared" si="181"/>
        <v>46553</v>
      </c>
      <c r="AU84" s="158">
        <f>VLOOKUP(AR84,[1]Plan1!$IS$186:$IV$304,3)</f>
        <v>7276.54</v>
      </c>
      <c r="AV84" s="157">
        <f t="shared" si="182"/>
        <v>46583</v>
      </c>
      <c r="AW84" s="159">
        <f t="shared" si="188"/>
        <v>0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2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4"/>
      <c r="DL84" s="15"/>
      <c r="DM84" s="16"/>
      <c r="DN84" s="15"/>
    </row>
    <row r="85" spans="1:118" ht="12.75" x14ac:dyDescent="0.2">
      <c r="A85" s="109">
        <f t="shared" si="175"/>
        <v>44498</v>
      </c>
      <c r="B85" s="110">
        <f t="shared" si="167"/>
        <v>1011.28971913</v>
      </c>
      <c r="C85" s="110">
        <f t="shared" si="111"/>
        <v>993.01224999999999</v>
      </c>
      <c r="D85" s="111">
        <f t="shared" si="176"/>
        <v>5825.37</v>
      </c>
      <c r="E85" s="111">
        <f t="shared" si="145"/>
        <v>5876.05</v>
      </c>
      <c r="F85" s="161">
        <f t="shared" si="189"/>
        <v>44424</v>
      </c>
      <c r="G85" s="114">
        <f t="shared" si="168"/>
        <v>8.699876574363552E-3</v>
      </c>
      <c r="H85" s="115">
        <f t="shared" si="190"/>
        <v>44516</v>
      </c>
      <c r="I85" s="115">
        <f t="shared" si="169"/>
        <v>44516</v>
      </c>
      <c r="J85" s="116">
        <f t="shared" si="177"/>
        <v>20</v>
      </c>
      <c r="K85" s="116">
        <f t="shared" si="166"/>
        <v>10</v>
      </c>
      <c r="L85" s="8">
        <f t="shared" si="178"/>
        <v>1.00434051</v>
      </c>
      <c r="M85" s="117">
        <f t="shared" si="117"/>
        <v>1.00959968</v>
      </c>
      <c r="N85" s="117">
        <f t="shared" si="93"/>
        <v>1.0106167204296415</v>
      </c>
      <c r="O85" s="110">
        <f t="shared" si="149"/>
        <v>1.01500331</v>
      </c>
      <c r="P85" s="110">
        <f t="shared" si="170"/>
        <v>1007.91072062</v>
      </c>
      <c r="Q85" s="148">
        <f t="shared" si="183"/>
        <v>0</v>
      </c>
      <c r="R85" s="170">
        <f t="shared" si="179"/>
        <v>0</v>
      </c>
      <c r="S85" s="110">
        <f t="shared" si="171"/>
        <v>0</v>
      </c>
      <c r="T85" s="92">
        <v>0</v>
      </c>
      <c r="U85" s="180">
        <f t="shared" si="146"/>
        <v>0</v>
      </c>
      <c r="V85" s="120">
        <f t="shared" si="180"/>
        <v>8.7999999999999995E-2</v>
      </c>
      <c r="W85" s="118">
        <f t="shared" si="106"/>
        <v>10</v>
      </c>
      <c r="X85" s="118">
        <v>252</v>
      </c>
      <c r="Y85" s="117">
        <f t="shared" si="172"/>
        <v>1.003352478</v>
      </c>
      <c r="Z85" s="110">
        <f t="shared" si="173"/>
        <v>3.3789985100000002</v>
      </c>
      <c r="AA85" s="110">
        <f t="shared" si="174"/>
        <v>0</v>
      </c>
      <c r="AB85" s="121" t="str">
        <f t="shared" si="184"/>
        <v>A+J=</v>
      </c>
      <c r="AC85" s="115">
        <f t="shared" si="185"/>
        <v>44516</v>
      </c>
      <c r="AD85" s="4"/>
      <c r="AE85" s="125"/>
      <c r="AF85" s="131"/>
      <c r="AG85" s="127"/>
      <c r="AH85" s="129"/>
      <c r="AI85" s="138"/>
      <c r="AJ85" s="137"/>
      <c r="AK85" s="133"/>
      <c r="AL85" s="127"/>
      <c r="AM85" s="125"/>
      <c r="AN85" s="134"/>
      <c r="AO85" s="131"/>
      <c r="AP85" s="7"/>
      <c r="AQ85" s="131">
        <f t="shared" si="186"/>
        <v>46675</v>
      </c>
      <c r="AR85" s="131">
        <f t="shared" si="187"/>
        <v>46707</v>
      </c>
      <c r="AS85" s="158">
        <f>VLOOKUP(AQ85,[1]Plan1!$IS$186:$IV$304,3)</f>
        <v>7276.54</v>
      </c>
      <c r="AT85" s="157">
        <f t="shared" si="181"/>
        <v>46584</v>
      </c>
      <c r="AU85" s="158">
        <f>VLOOKUP(AR85,[1]Plan1!$IS$186:$IV$304,3)</f>
        <v>7276.54</v>
      </c>
      <c r="AV85" s="157">
        <f t="shared" si="182"/>
        <v>46615</v>
      </c>
      <c r="AW85" s="159">
        <f t="shared" si="188"/>
        <v>0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2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4"/>
      <c r="DL85" s="15"/>
      <c r="DM85" s="16"/>
      <c r="DN85" s="15"/>
    </row>
    <row r="86" spans="1:118" ht="12.75" x14ac:dyDescent="0.2">
      <c r="A86" s="109">
        <f t="shared" si="175"/>
        <v>44499</v>
      </c>
      <c r="B86" s="110">
        <f t="shared" si="167"/>
        <v>1012.06648894</v>
      </c>
      <c r="C86" s="110">
        <f t="shared" si="111"/>
        <v>993.01224999999999</v>
      </c>
      <c r="D86" s="111">
        <f t="shared" si="176"/>
        <v>5825.37</v>
      </c>
      <c r="E86" s="111">
        <f t="shared" si="145"/>
        <v>5876.05</v>
      </c>
      <c r="F86" s="161">
        <f t="shared" si="189"/>
        <v>44424</v>
      </c>
      <c r="G86" s="114">
        <f t="shared" si="168"/>
        <v>8.699876574363552E-3</v>
      </c>
      <c r="H86" s="115">
        <f t="shared" si="190"/>
        <v>44516</v>
      </c>
      <c r="I86" s="115">
        <f t="shared" si="169"/>
        <v>44516</v>
      </c>
      <c r="J86" s="116">
        <f t="shared" si="177"/>
        <v>20</v>
      </c>
      <c r="K86" s="116">
        <f t="shared" si="166"/>
        <v>11</v>
      </c>
      <c r="L86" s="8">
        <f t="shared" si="178"/>
        <v>1.0047756000000001</v>
      </c>
      <c r="M86" s="117">
        <f t="shared" si="117"/>
        <v>1.00959968</v>
      </c>
      <c r="N86" s="117">
        <f t="shared" si="93"/>
        <v>1.0106167204296415</v>
      </c>
      <c r="O86" s="110">
        <f t="shared" si="149"/>
        <v>1.01544302</v>
      </c>
      <c r="P86" s="110">
        <f t="shared" si="170"/>
        <v>1008.34735803</v>
      </c>
      <c r="Q86" s="148">
        <f t="shared" si="183"/>
        <v>0</v>
      </c>
      <c r="R86" s="170">
        <f t="shared" si="179"/>
        <v>0</v>
      </c>
      <c r="S86" s="110">
        <f t="shared" si="171"/>
        <v>0</v>
      </c>
      <c r="T86" s="92">
        <v>0</v>
      </c>
      <c r="U86" s="180">
        <f t="shared" si="146"/>
        <v>0</v>
      </c>
      <c r="V86" s="120">
        <f t="shared" si="180"/>
        <v>8.7999999999999995E-2</v>
      </c>
      <c r="W86" s="118">
        <f t="shared" si="106"/>
        <v>11</v>
      </c>
      <c r="X86" s="118">
        <v>252</v>
      </c>
      <c r="Y86" s="117">
        <f t="shared" si="172"/>
        <v>1.0036883430000001</v>
      </c>
      <c r="Z86" s="110">
        <f t="shared" si="173"/>
        <v>3.7191309100000001</v>
      </c>
      <c r="AA86" s="110">
        <f t="shared" si="174"/>
        <v>0</v>
      </c>
      <c r="AB86" s="121" t="str">
        <f t="shared" si="184"/>
        <v>A+J=</v>
      </c>
      <c r="AC86" s="115">
        <f t="shared" si="185"/>
        <v>44516</v>
      </c>
      <c r="AD86" s="4"/>
      <c r="AE86" s="125"/>
      <c r="AF86" s="131"/>
      <c r="AG86" s="127"/>
      <c r="AH86" s="129"/>
      <c r="AI86" s="138"/>
      <c r="AJ86" s="137"/>
      <c r="AK86" s="133"/>
      <c r="AL86" s="127"/>
      <c r="AM86" s="125"/>
      <c r="AN86" s="134"/>
      <c r="AO86" s="131"/>
      <c r="AP86" s="7"/>
      <c r="AQ86" s="131">
        <f t="shared" si="186"/>
        <v>46707</v>
      </c>
      <c r="AR86" s="131">
        <f t="shared" si="187"/>
        <v>46736</v>
      </c>
      <c r="AS86" s="158">
        <f>VLOOKUP(AQ86,[1]Plan1!$IS$186:$IV$304,3)</f>
        <v>7276.54</v>
      </c>
      <c r="AT86" s="157">
        <f t="shared" si="181"/>
        <v>46614</v>
      </c>
      <c r="AU86" s="158">
        <f>VLOOKUP(AR86,[1]Plan1!$IS$186:$IV$304,3)</f>
        <v>7276.54</v>
      </c>
      <c r="AV86" s="157">
        <f t="shared" si="182"/>
        <v>46645</v>
      </c>
      <c r="AW86" s="159">
        <f t="shared" si="188"/>
        <v>0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2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4"/>
      <c r="DL86" s="15"/>
      <c r="DM86" s="16"/>
      <c r="DN86" s="15"/>
    </row>
    <row r="87" spans="1:118" ht="12.75" x14ac:dyDescent="0.2">
      <c r="A87" s="109">
        <f t="shared" si="175"/>
        <v>44500</v>
      </c>
      <c r="B87" s="110">
        <f t="shared" si="167"/>
        <v>1012.06648894</v>
      </c>
      <c r="C87" s="110">
        <f t="shared" si="111"/>
        <v>993.01224999999999</v>
      </c>
      <c r="D87" s="111">
        <f t="shared" si="176"/>
        <v>5825.37</v>
      </c>
      <c r="E87" s="111">
        <f t="shared" si="145"/>
        <v>5876.05</v>
      </c>
      <c r="F87" s="161">
        <f t="shared" si="189"/>
        <v>44424</v>
      </c>
      <c r="G87" s="114">
        <f t="shared" si="168"/>
        <v>8.699876574363552E-3</v>
      </c>
      <c r="H87" s="115">
        <f t="shared" si="190"/>
        <v>44516</v>
      </c>
      <c r="I87" s="115">
        <f t="shared" si="169"/>
        <v>44516</v>
      </c>
      <c r="J87" s="116">
        <f t="shared" si="177"/>
        <v>20</v>
      </c>
      <c r="K87" s="116">
        <f t="shared" si="166"/>
        <v>11</v>
      </c>
      <c r="L87" s="8">
        <f t="shared" si="178"/>
        <v>1.0047756000000001</v>
      </c>
      <c r="M87" s="117">
        <f t="shared" si="117"/>
        <v>1.00959968</v>
      </c>
      <c r="N87" s="117">
        <f t="shared" si="93"/>
        <v>1.0106167204296415</v>
      </c>
      <c r="O87" s="110">
        <f t="shared" si="149"/>
        <v>1.01544302</v>
      </c>
      <c r="P87" s="110">
        <f t="shared" si="170"/>
        <v>1008.34735803</v>
      </c>
      <c r="Q87" s="148">
        <f t="shared" si="183"/>
        <v>0</v>
      </c>
      <c r="R87" s="170">
        <f t="shared" si="179"/>
        <v>0</v>
      </c>
      <c r="S87" s="110">
        <f t="shared" si="171"/>
        <v>0</v>
      </c>
      <c r="T87" s="92">
        <v>0</v>
      </c>
      <c r="U87" s="180">
        <f t="shared" si="146"/>
        <v>0</v>
      </c>
      <c r="V87" s="120">
        <f t="shared" si="180"/>
        <v>8.7999999999999995E-2</v>
      </c>
      <c r="W87" s="118">
        <f t="shared" si="106"/>
        <v>11</v>
      </c>
      <c r="X87" s="118">
        <v>252</v>
      </c>
      <c r="Y87" s="117">
        <f t="shared" si="172"/>
        <v>1.0036883430000001</v>
      </c>
      <c r="Z87" s="110">
        <f t="shared" si="173"/>
        <v>3.7191309100000001</v>
      </c>
      <c r="AA87" s="110">
        <f t="shared" si="174"/>
        <v>0</v>
      </c>
      <c r="AB87" s="121" t="str">
        <f t="shared" si="184"/>
        <v>A+J=</v>
      </c>
      <c r="AC87" s="115">
        <f t="shared" si="185"/>
        <v>44516</v>
      </c>
      <c r="AD87" s="4"/>
      <c r="AE87" s="125"/>
      <c r="AF87" s="131"/>
      <c r="AG87" s="127"/>
      <c r="AH87" s="129"/>
      <c r="AI87" s="138"/>
      <c r="AJ87" s="137"/>
      <c r="AK87" s="133"/>
      <c r="AL87" s="127"/>
      <c r="AM87" s="125"/>
      <c r="AN87" s="134"/>
      <c r="AO87" s="131"/>
      <c r="AP87" s="7"/>
      <c r="AQ87" s="131">
        <f t="shared" si="186"/>
        <v>46736</v>
      </c>
      <c r="AR87" s="131">
        <f t="shared" si="187"/>
        <v>46769</v>
      </c>
      <c r="AS87" s="158">
        <f>VLOOKUP(AQ87,[1]Plan1!$IS$186:$IV$304,3)</f>
        <v>7276.54</v>
      </c>
      <c r="AT87" s="157">
        <f t="shared" si="181"/>
        <v>46647</v>
      </c>
      <c r="AU87" s="158">
        <f>VLOOKUP(AR87,[1]Plan1!$IS$186:$IV$304,3)</f>
        <v>7276.54</v>
      </c>
      <c r="AV87" s="157">
        <f t="shared" si="182"/>
        <v>46677</v>
      </c>
      <c r="AW87" s="159">
        <f t="shared" si="188"/>
        <v>0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2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4"/>
      <c r="DL87" s="15"/>
      <c r="DM87" s="16"/>
      <c r="DN87" s="15"/>
    </row>
    <row r="88" spans="1:118" ht="12.75" x14ac:dyDescent="0.2">
      <c r="A88" s="109">
        <f t="shared" si="175"/>
        <v>44501</v>
      </c>
      <c r="B88" s="110">
        <f t="shared" si="167"/>
        <v>1012.06648894</v>
      </c>
      <c r="C88" s="110">
        <f t="shared" si="111"/>
        <v>993.01224999999999</v>
      </c>
      <c r="D88" s="111">
        <f t="shared" si="176"/>
        <v>5825.37</v>
      </c>
      <c r="E88" s="111">
        <f t="shared" si="145"/>
        <v>5876.05</v>
      </c>
      <c r="F88" s="161">
        <f t="shared" si="189"/>
        <v>44424</v>
      </c>
      <c r="G88" s="114">
        <f t="shared" si="168"/>
        <v>8.699876574363552E-3</v>
      </c>
      <c r="H88" s="115">
        <f t="shared" si="190"/>
        <v>44516</v>
      </c>
      <c r="I88" s="115">
        <f t="shared" si="169"/>
        <v>44516</v>
      </c>
      <c r="J88" s="116">
        <f t="shared" si="177"/>
        <v>20</v>
      </c>
      <c r="K88" s="116">
        <f t="shared" si="166"/>
        <v>11</v>
      </c>
      <c r="L88" s="8">
        <f t="shared" si="178"/>
        <v>1.0047756000000001</v>
      </c>
      <c r="M88" s="117">
        <f t="shared" si="117"/>
        <v>1.00959968</v>
      </c>
      <c r="N88" s="117">
        <f t="shared" si="93"/>
        <v>1.0106167204296415</v>
      </c>
      <c r="O88" s="110">
        <f t="shared" si="149"/>
        <v>1.01544302</v>
      </c>
      <c r="P88" s="110">
        <f t="shared" si="170"/>
        <v>1008.34735803</v>
      </c>
      <c r="Q88" s="148">
        <f t="shared" si="183"/>
        <v>0</v>
      </c>
      <c r="R88" s="170">
        <f t="shared" si="179"/>
        <v>0</v>
      </c>
      <c r="S88" s="110">
        <f t="shared" si="171"/>
        <v>0</v>
      </c>
      <c r="T88" s="92">
        <v>0</v>
      </c>
      <c r="U88" s="180">
        <f t="shared" si="146"/>
        <v>0</v>
      </c>
      <c r="V88" s="120">
        <f t="shared" si="180"/>
        <v>8.7999999999999995E-2</v>
      </c>
      <c r="W88" s="118">
        <f t="shared" si="106"/>
        <v>11</v>
      </c>
      <c r="X88" s="118">
        <v>252</v>
      </c>
      <c r="Y88" s="117">
        <f t="shared" si="172"/>
        <v>1.0036883430000001</v>
      </c>
      <c r="Z88" s="110">
        <f t="shared" si="173"/>
        <v>3.7191309100000001</v>
      </c>
      <c r="AA88" s="110">
        <f t="shared" si="174"/>
        <v>0</v>
      </c>
      <c r="AB88" s="121" t="str">
        <f t="shared" si="184"/>
        <v>A+J=</v>
      </c>
      <c r="AC88" s="115">
        <f t="shared" si="185"/>
        <v>44516</v>
      </c>
      <c r="AD88" s="4"/>
      <c r="AE88" s="125"/>
      <c r="AF88" s="131"/>
      <c r="AG88" s="127"/>
      <c r="AH88" s="129"/>
      <c r="AI88" s="138"/>
      <c r="AJ88" s="137"/>
      <c r="AK88" s="133"/>
      <c r="AL88" s="127"/>
      <c r="AM88" s="125"/>
      <c r="AN88" s="134"/>
      <c r="AO88" s="131"/>
      <c r="AP88" s="7"/>
      <c r="AQ88" s="131">
        <f t="shared" si="186"/>
        <v>46769</v>
      </c>
      <c r="AR88" s="131">
        <f t="shared" si="187"/>
        <v>46798</v>
      </c>
      <c r="AS88" s="158">
        <f>VLOOKUP(AQ88,[1]Plan1!$IS$186:$IV$304,3)</f>
        <v>7276.54</v>
      </c>
      <c r="AT88" s="157">
        <f t="shared" si="181"/>
        <v>46675</v>
      </c>
      <c r="AU88" s="158">
        <f>VLOOKUP(AR88,[1]Plan1!$IS$186:$IV$304,3)</f>
        <v>7276.54</v>
      </c>
      <c r="AV88" s="157">
        <f t="shared" si="182"/>
        <v>46706</v>
      </c>
      <c r="AW88" s="159">
        <f t="shared" si="188"/>
        <v>0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2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4"/>
      <c r="DL88" s="15"/>
      <c r="DM88" s="16"/>
      <c r="DN88" s="15"/>
    </row>
    <row r="89" spans="1:118" ht="12.75" x14ac:dyDescent="0.2">
      <c r="A89" s="109">
        <f t="shared" si="175"/>
        <v>44502</v>
      </c>
      <c r="B89" s="110">
        <f t="shared" si="167"/>
        <v>1012.84385549</v>
      </c>
      <c r="C89" s="110">
        <f t="shared" si="111"/>
        <v>993.01224999999999</v>
      </c>
      <c r="D89" s="111">
        <f t="shared" si="176"/>
        <v>5825.37</v>
      </c>
      <c r="E89" s="111">
        <f t="shared" si="145"/>
        <v>5876.05</v>
      </c>
      <c r="F89" s="161">
        <f t="shared" si="189"/>
        <v>44424</v>
      </c>
      <c r="G89" s="114">
        <f t="shared" si="168"/>
        <v>8.699876574363552E-3</v>
      </c>
      <c r="H89" s="115">
        <f t="shared" si="190"/>
        <v>44516</v>
      </c>
      <c r="I89" s="115">
        <f t="shared" si="169"/>
        <v>44516</v>
      </c>
      <c r="J89" s="116">
        <f t="shared" si="177"/>
        <v>20</v>
      </c>
      <c r="K89" s="116">
        <f t="shared" si="166"/>
        <v>12</v>
      </c>
      <c r="L89" s="8">
        <f t="shared" si="178"/>
        <v>1.0052108799999999</v>
      </c>
      <c r="M89" s="117">
        <f t="shared" si="117"/>
        <v>1.00959968</v>
      </c>
      <c r="N89" s="117">
        <f t="shared" si="93"/>
        <v>1.0106167204296415</v>
      </c>
      <c r="O89" s="110">
        <f t="shared" si="149"/>
        <v>1.0158829199999999</v>
      </c>
      <c r="P89" s="110">
        <f t="shared" si="170"/>
        <v>1008.78418412</v>
      </c>
      <c r="Q89" s="148">
        <f t="shared" si="183"/>
        <v>0</v>
      </c>
      <c r="R89" s="170">
        <f t="shared" si="179"/>
        <v>0</v>
      </c>
      <c r="S89" s="110">
        <f t="shared" si="171"/>
        <v>0</v>
      </c>
      <c r="T89" s="92">
        <v>0</v>
      </c>
      <c r="U89" s="180">
        <f t="shared" si="146"/>
        <v>0</v>
      </c>
      <c r="V89" s="120">
        <f t="shared" si="180"/>
        <v>8.7999999999999995E-2</v>
      </c>
      <c r="W89" s="118">
        <f t="shared" si="106"/>
        <v>12</v>
      </c>
      <c r="X89" s="118">
        <v>252</v>
      </c>
      <c r="Y89" s="117">
        <f t="shared" si="172"/>
        <v>1.0040243209999999</v>
      </c>
      <c r="Z89" s="110">
        <f t="shared" si="173"/>
        <v>4.0596713700000002</v>
      </c>
      <c r="AA89" s="110">
        <f t="shared" si="174"/>
        <v>0</v>
      </c>
      <c r="AB89" s="121" t="str">
        <f t="shared" si="184"/>
        <v>A+J=</v>
      </c>
      <c r="AC89" s="115">
        <f t="shared" si="185"/>
        <v>44516</v>
      </c>
      <c r="AD89" s="4"/>
      <c r="AE89" s="125"/>
      <c r="AF89" s="131"/>
      <c r="AG89" s="127"/>
      <c r="AH89" s="129"/>
      <c r="AI89" s="138"/>
      <c r="AJ89" s="137"/>
      <c r="AK89" s="133"/>
      <c r="AL89" s="127"/>
      <c r="AM89" s="125"/>
      <c r="AN89" s="134"/>
      <c r="AO89" s="131"/>
      <c r="AP89" s="7"/>
      <c r="AQ89" s="131">
        <f t="shared" si="186"/>
        <v>46798</v>
      </c>
      <c r="AR89" s="131">
        <f t="shared" si="187"/>
        <v>46827</v>
      </c>
      <c r="AS89" s="158">
        <f>VLOOKUP(AQ89,[1]Plan1!$IS$186:$IV$304,3)</f>
        <v>7276.54</v>
      </c>
      <c r="AT89" s="157">
        <f t="shared" si="181"/>
        <v>46706</v>
      </c>
      <c r="AU89" s="158">
        <f>VLOOKUP(AR89,[1]Plan1!$IS$186:$IV$304,3)</f>
        <v>7276.54</v>
      </c>
      <c r="AV89" s="157">
        <f t="shared" si="182"/>
        <v>46736</v>
      </c>
      <c r="AW89" s="159">
        <f t="shared" si="188"/>
        <v>0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2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4"/>
      <c r="DL89" s="15"/>
      <c r="DM89" s="16"/>
      <c r="DN89" s="15"/>
    </row>
    <row r="90" spans="1:118" ht="12.75" x14ac:dyDescent="0.2">
      <c r="A90" s="109">
        <f t="shared" si="175"/>
        <v>44503</v>
      </c>
      <c r="B90" s="110">
        <f t="shared" si="167"/>
        <v>1012.84385549</v>
      </c>
      <c r="C90" s="110">
        <f t="shared" si="111"/>
        <v>993.01224999999999</v>
      </c>
      <c r="D90" s="111">
        <f t="shared" si="176"/>
        <v>5825.37</v>
      </c>
      <c r="E90" s="111">
        <f t="shared" si="145"/>
        <v>5876.05</v>
      </c>
      <c r="F90" s="161">
        <f t="shared" si="189"/>
        <v>44424</v>
      </c>
      <c r="G90" s="114">
        <f t="shared" si="168"/>
        <v>8.699876574363552E-3</v>
      </c>
      <c r="H90" s="115">
        <f t="shared" si="190"/>
        <v>44516</v>
      </c>
      <c r="I90" s="115">
        <f t="shared" si="169"/>
        <v>44516</v>
      </c>
      <c r="J90" s="116">
        <f t="shared" si="177"/>
        <v>20</v>
      </c>
      <c r="K90" s="116">
        <f t="shared" si="166"/>
        <v>12</v>
      </c>
      <c r="L90" s="8">
        <f t="shared" si="178"/>
        <v>1.0052108799999999</v>
      </c>
      <c r="M90" s="117">
        <f t="shared" si="117"/>
        <v>1.00959968</v>
      </c>
      <c r="N90" s="117">
        <f t="shared" si="93"/>
        <v>1.0106167204296415</v>
      </c>
      <c r="O90" s="110">
        <f t="shared" si="149"/>
        <v>1.0158829199999999</v>
      </c>
      <c r="P90" s="110">
        <f t="shared" si="170"/>
        <v>1008.78418412</v>
      </c>
      <c r="Q90" s="148">
        <f t="shared" si="183"/>
        <v>0</v>
      </c>
      <c r="R90" s="170">
        <f t="shared" si="179"/>
        <v>0</v>
      </c>
      <c r="S90" s="110">
        <f t="shared" si="171"/>
        <v>0</v>
      </c>
      <c r="T90" s="92">
        <v>0</v>
      </c>
      <c r="U90" s="180">
        <f t="shared" si="146"/>
        <v>0</v>
      </c>
      <c r="V90" s="120">
        <f t="shared" si="180"/>
        <v>8.7999999999999995E-2</v>
      </c>
      <c r="W90" s="118">
        <f t="shared" si="106"/>
        <v>12</v>
      </c>
      <c r="X90" s="118">
        <v>252</v>
      </c>
      <c r="Y90" s="117">
        <f t="shared" si="172"/>
        <v>1.0040243209999999</v>
      </c>
      <c r="Z90" s="110">
        <f t="shared" si="173"/>
        <v>4.0596713700000002</v>
      </c>
      <c r="AA90" s="110">
        <f t="shared" si="174"/>
        <v>0</v>
      </c>
      <c r="AB90" s="121" t="str">
        <f t="shared" si="184"/>
        <v>A+J=</v>
      </c>
      <c r="AC90" s="115">
        <f t="shared" si="185"/>
        <v>44516</v>
      </c>
      <c r="AD90" s="4"/>
      <c r="AE90" s="125"/>
      <c r="AF90" s="131"/>
      <c r="AG90" s="127"/>
      <c r="AH90" s="129"/>
      <c r="AI90" s="138"/>
      <c r="AJ90" s="137"/>
      <c r="AK90" s="133"/>
      <c r="AL90" s="127"/>
      <c r="AM90" s="125"/>
      <c r="AN90" s="134"/>
      <c r="AO90" s="131"/>
      <c r="AP90" s="7"/>
      <c r="AQ90" s="131">
        <f t="shared" si="186"/>
        <v>46827</v>
      </c>
      <c r="AR90" s="131">
        <f t="shared" si="187"/>
        <v>46860</v>
      </c>
      <c r="AS90" s="158">
        <f>VLOOKUP(AQ90,[1]Plan1!$IS$186:$IV$304,3)</f>
        <v>7276.54</v>
      </c>
      <c r="AT90" s="157">
        <f t="shared" si="181"/>
        <v>46738</v>
      </c>
      <c r="AU90" s="158">
        <f>VLOOKUP(AR90,[1]Plan1!$IS$186:$IV$304,3)</f>
        <v>7276.54</v>
      </c>
      <c r="AV90" s="157">
        <f t="shared" si="182"/>
        <v>46769</v>
      </c>
      <c r="AW90" s="159">
        <f t="shared" si="188"/>
        <v>0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2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4"/>
      <c r="DL90" s="15"/>
      <c r="DM90" s="16"/>
      <c r="DN90" s="27"/>
    </row>
    <row r="91" spans="1:118" ht="12.75" x14ac:dyDescent="0.2">
      <c r="A91" s="109">
        <f t="shared" si="175"/>
        <v>44504</v>
      </c>
      <c r="B91" s="110">
        <f t="shared" si="167"/>
        <v>1013.6218081200001</v>
      </c>
      <c r="C91" s="110">
        <f t="shared" si="111"/>
        <v>993.01224999999999</v>
      </c>
      <c r="D91" s="111">
        <f t="shared" si="176"/>
        <v>5825.37</v>
      </c>
      <c r="E91" s="111">
        <f t="shared" si="145"/>
        <v>5876.05</v>
      </c>
      <c r="F91" s="161">
        <f t="shared" si="189"/>
        <v>44424</v>
      </c>
      <c r="G91" s="114">
        <f t="shared" si="168"/>
        <v>8.699876574363552E-3</v>
      </c>
      <c r="H91" s="115">
        <f t="shared" si="190"/>
        <v>44516</v>
      </c>
      <c r="I91" s="115">
        <f t="shared" si="169"/>
        <v>44516</v>
      </c>
      <c r="J91" s="116">
        <f t="shared" si="177"/>
        <v>20</v>
      </c>
      <c r="K91" s="116">
        <f t="shared" si="166"/>
        <v>13</v>
      </c>
      <c r="L91" s="8">
        <f t="shared" si="178"/>
        <v>1.00564634</v>
      </c>
      <c r="M91" s="117">
        <f t="shared" si="117"/>
        <v>1.00959968</v>
      </c>
      <c r="N91" s="117">
        <f t="shared" si="93"/>
        <v>1.0106167204296415</v>
      </c>
      <c r="O91" s="110">
        <f t="shared" si="149"/>
        <v>1.0163230000000001</v>
      </c>
      <c r="P91" s="110">
        <f t="shared" si="170"/>
        <v>1009.2211889500001</v>
      </c>
      <c r="Q91" s="148">
        <f t="shared" si="183"/>
        <v>0</v>
      </c>
      <c r="R91" s="170">
        <f t="shared" si="179"/>
        <v>0</v>
      </c>
      <c r="S91" s="110">
        <f t="shared" si="171"/>
        <v>0</v>
      </c>
      <c r="T91" s="92">
        <v>0</v>
      </c>
      <c r="U91" s="180">
        <f t="shared" si="146"/>
        <v>0</v>
      </c>
      <c r="V91" s="120">
        <f t="shared" si="180"/>
        <v>8.7999999999999995E-2</v>
      </c>
      <c r="W91" s="118">
        <f t="shared" si="106"/>
        <v>13</v>
      </c>
      <c r="X91" s="118">
        <v>252</v>
      </c>
      <c r="Y91" s="117">
        <f t="shared" si="172"/>
        <v>1.004360411</v>
      </c>
      <c r="Z91" s="110">
        <f t="shared" si="173"/>
        <v>4.4006191699999997</v>
      </c>
      <c r="AA91" s="110">
        <f t="shared" si="174"/>
        <v>0</v>
      </c>
      <c r="AB91" s="121" t="str">
        <f t="shared" si="184"/>
        <v>A+J=</v>
      </c>
      <c r="AC91" s="115">
        <f t="shared" si="185"/>
        <v>44516</v>
      </c>
      <c r="AD91" s="4"/>
      <c r="AE91" s="125"/>
      <c r="AF91" s="131"/>
      <c r="AG91" s="127"/>
      <c r="AH91" s="129"/>
      <c r="AI91" s="138"/>
      <c r="AJ91" s="137"/>
      <c r="AK91" s="133"/>
      <c r="AL91" s="127"/>
      <c r="AM91" s="125"/>
      <c r="AN91" s="134"/>
      <c r="AO91" s="131"/>
      <c r="AP91" s="7"/>
      <c r="AQ91" s="131">
        <f t="shared" si="186"/>
        <v>46860</v>
      </c>
      <c r="AR91" s="131">
        <f t="shared" si="187"/>
        <v>46888</v>
      </c>
      <c r="AS91" s="158">
        <f>VLOOKUP(AQ91,[1]Plan1!$IS$186:$IV$304,3)</f>
        <v>7276.54</v>
      </c>
      <c r="AT91" s="157">
        <f t="shared" si="181"/>
        <v>46767</v>
      </c>
      <c r="AU91" s="158">
        <f>VLOOKUP(AR91,[1]Plan1!$IS$186:$IV$304,3)</f>
        <v>7276.54</v>
      </c>
      <c r="AV91" s="157">
        <f t="shared" si="182"/>
        <v>46798</v>
      </c>
      <c r="AW91" s="159">
        <f t="shared" si="188"/>
        <v>0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2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4"/>
      <c r="DL91" s="15"/>
      <c r="DM91" s="16"/>
      <c r="DN91" s="15"/>
    </row>
    <row r="92" spans="1:118" ht="12.75" x14ac:dyDescent="0.2">
      <c r="A92" s="109">
        <f t="shared" si="175"/>
        <v>44505</v>
      </c>
      <c r="B92" s="110">
        <f t="shared" si="167"/>
        <v>1014.4003681300001</v>
      </c>
      <c r="C92" s="110">
        <f t="shared" si="111"/>
        <v>993.01224999999999</v>
      </c>
      <c r="D92" s="111">
        <f t="shared" si="176"/>
        <v>5825.37</v>
      </c>
      <c r="E92" s="111">
        <f t="shared" si="145"/>
        <v>5876.05</v>
      </c>
      <c r="F92" s="161">
        <f t="shared" si="189"/>
        <v>44424</v>
      </c>
      <c r="G92" s="114">
        <f t="shared" si="168"/>
        <v>8.699876574363552E-3</v>
      </c>
      <c r="H92" s="115">
        <f t="shared" si="190"/>
        <v>44516</v>
      </c>
      <c r="I92" s="115">
        <f t="shared" si="169"/>
        <v>44516</v>
      </c>
      <c r="J92" s="116">
        <f t="shared" si="177"/>
        <v>20</v>
      </c>
      <c r="K92" s="116">
        <f t="shared" si="166"/>
        <v>14</v>
      </c>
      <c r="L92" s="8">
        <f t="shared" si="178"/>
        <v>1.00608199</v>
      </c>
      <c r="M92" s="117">
        <f t="shared" si="117"/>
        <v>1.00959968</v>
      </c>
      <c r="N92" s="117">
        <f t="shared" si="93"/>
        <v>1.0106167204296415</v>
      </c>
      <c r="O92" s="110">
        <f t="shared" si="149"/>
        <v>1.0167632799999999</v>
      </c>
      <c r="P92" s="110">
        <f t="shared" si="170"/>
        <v>1009.65839239</v>
      </c>
      <c r="Q92" s="148">
        <f t="shared" si="183"/>
        <v>0</v>
      </c>
      <c r="R92" s="170">
        <f t="shared" si="179"/>
        <v>0</v>
      </c>
      <c r="S92" s="110">
        <f t="shared" si="171"/>
        <v>0</v>
      </c>
      <c r="T92" s="92">
        <v>0</v>
      </c>
      <c r="U92" s="180">
        <f t="shared" si="146"/>
        <v>0</v>
      </c>
      <c r="V92" s="120">
        <f t="shared" si="180"/>
        <v>8.7999999999999995E-2</v>
      </c>
      <c r="W92" s="118">
        <f t="shared" si="106"/>
        <v>14</v>
      </c>
      <c r="X92" s="118">
        <v>252</v>
      </c>
      <c r="Y92" s="117">
        <f t="shared" si="172"/>
        <v>1.004696614</v>
      </c>
      <c r="Z92" s="110">
        <f t="shared" si="173"/>
        <v>4.74197574</v>
      </c>
      <c r="AA92" s="110">
        <f t="shared" si="174"/>
        <v>0</v>
      </c>
      <c r="AB92" s="121" t="str">
        <f t="shared" si="184"/>
        <v>A+J=</v>
      </c>
      <c r="AC92" s="115">
        <f t="shared" si="185"/>
        <v>44516</v>
      </c>
      <c r="AD92" s="4"/>
      <c r="AE92" s="125"/>
      <c r="AF92" s="131"/>
      <c r="AG92" s="127"/>
      <c r="AH92" s="129"/>
      <c r="AI92" s="138"/>
      <c r="AJ92" s="137"/>
      <c r="AK92" s="133"/>
      <c r="AL92" s="127"/>
      <c r="AM92" s="125"/>
      <c r="AN92" s="134"/>
      <c r="AO92" s="131"/>
      <c r="AP92" s="7"/>
      <c r="AQ92" s="131">
        <f t="shared" si="186"/>
        <v>46888</v>
      </c>
      <c r="AR92" s="131">
        <f t="shared" si="187"/>
        <v>46920</v>
      </c>
      <c r="AS92" s="158">
        <f>VLOOKUP(AQ92,[1]Plan1!$IS$186:$IV$304,3)</f>
        <v>7276.54</v>
      </c>
      <c r="AT92" s="157">
        <f t="shared" si="181"/>
        <v>46799</v>
      </c>
      <c r="AU92" s="158">
        <f>VLOOKUP(AR92,[1]Plan1!$IS$186:$IV$304,3)</f>
        <v>7276.54</v>
      </c>
      <c r="AV92" s="157">
        <f t="shared" si="182"/>
        <v>46828</v>
      </c>
      <c r="AW92" s="159">
        <f t="shared" si="188"/>
        <v>0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2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4"/>
      <c r="DL92" s="15"/>
      <c r="DM92" s="16"/>
      <c r="DN92" s="15"/>
    </row>
    <row r="93" spans="1:118" ht="12.75" x14ac:dyDescent="0.2">
      <c r="A93" s="109">
        <f t="shared" si="175"/>
        <v>44506</v>
      </c>
      <c r="B93" s="110">
        <f t="shared" si="167"/>
        <v>1015.17951487</v>
      </c>
      <c r="C93" s="110">
        <f t="shared" si="111"/>
        <v>993.01224999999999</v>
      </c>
      <c r="D93" s="111">
        <f t="shared" si="176"/>
        <v>5825.37</v>
      </c>
      <c r="E93" s="111">
        <f t="shared" si="145"/>
        <v>5876.05</v>
      </c>
      <c r="F93" s="161">
        <f t="shared" si="189"/>
        <v>44424</v>
      </c>
      <c r="G93" s="114">
        <f t="shared" si="168"/>
        <v>8.699876574363552E-3</v>
      </c>
      <c r="H93" s="115">
        <f t="shared" si="190"/>
        <v>44516</v>
      </c>
      <c r="I93" s="115">
        <f t="shared" si="169"/>
        <v>44516</v>
      </c>
      <c r="J93" s="116">
        <f t="shared" si="177"/>
        <v>20</v>
      </c>
      <c r="K93" s="116">
        <f t="shared" si="166"/>
        <v>15</v>
      </c>
      <c r="L93" s="8">
        <f t="shared" si="178"/>
        <v>1.0065178299999999</v>
      </c>
      <c r="M93" s="117">
        <f t="shared" si="117"/>
        <v>1.00959968</v>
      </c>
      <c r="N93" s="117">
        <f t="shared" si="93"/>
        <v>1.0106167204296415</v>
      </c>
      <c r="O93" s="110">
        <f t="shared" si="149"/>
        <v>1.01720374</v>
      </c>
      <c r="P93" s="110">
        <f t="shared" si="170"/>
        <v>1010.09577456</v>
      </c>
      <c r="Q93" s="148">
        <f t="shared" si="183"/>
        <v>0</v>
      </c>
      <c r="R93" s="170">
        <f t="shared" si="179"/>
        <v>0</v>
      </c>
      <c r="S93" s="110">
        <f t="shared" si="171"/>
        <v>0</v>
      </c>
      <c r="T93" s="92">
        <v>0</v>
      </c>
      <c r="U93" s="180">
        <f t="shared" si="146"/>
        <v>0</v>
      </c>
      <c r="V93" s="120">
        <f t="shared" si="180"/>
        <v>8.7999999999999995E-2</v>
      </c>
      <c r="W93" s="118">
        <f t="shared" si="106"/>
        <v>15</v>
      </c>
      <c r="X93" s="118">
        <v>252</v>
      </c>
      <c r="Y93" s="117">
        <f t="shared" si="172"/>
        <v>1.005032929</v>
      </c>
      <c r="Z93" s="110">
        <f t="shared" si="173"/>
        <v>5.0837403099999996</v>
      </c>
      <c r="AA93" s="110">
        <f t="shared" si="174"/>
        <v>0</v>
      </c>
      <c r="AB93" s="121" t="str">
        <f t="shared" si="184"/>
        <v>A+J=</v>
      </c>
      <c r="AC93" s="115">
        <f t="shared" si="185"/>
        <v>44516</v>
      </c>
      <c r="AD93" s="4"/>
      <c r="AE93" s="125"/>
      <c r="AF93" s="131"/>
      <c r="AG93" s="127"/>
      <c r="AH93" s="129"/>
      <c r="AI93" s="138"/>
      <c r="AJ93" s="137"/>
      <c r="AK93" s="133"/>
      <c r="AL93" s="127"/>
      <c r="AM93" s="125"/>
      <c r="AN93" s="134"/>
      <c r="AO93" s="131"/>
      <c r="AP93" s="7"/>
      <c r="AQ93" s="131">
        <f t="shared" si="186"/>
        <v>46920</v>
      </c>
      <c r="AR93" s="131">
        <f t="shared" si="187"/>
        <v>46951</v>
      </c>
      <c r="AS93" s="158">
        <f>VLOOKUP(AQ93,[1]Plan1!$IS$186:$IV$304,3)</f>
        <v>7276.54</v>
      </c>
      <c r="AT93" s="157">
        <f t="shared" si="181"/>
        <v>46829</v>
      </c>
      <c r="AU93" s="158">
        <f>VLOOKUP(AR93,[1]Plan1!$IS$186:$IV$304,3)</f>
        <v>7276.54</v>
      </c>
      <c r="AV93" s="157">
        <f t="shared" si="182"/>
        <v>46860</v>
      </c>
      <c r="AW93" s="159">
        <f t="shared" si="188"/>
        <v>0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2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4"/>
      <c r="DL93" s="15"/>
      <c r="DM93" s="16"/>
      <c r="DN93" s="15"/>
    </row>
    <row r="94" spans="1:118" ht="12.75" x14ac:dyDescent="0.2">
      <c r="A94" s="109">
        <f t="shared" si="175"/>
        <v>44507</v>
      </c>
      <c r="B94" s="110">
        <f t="shared" si="167"/>
        <v>1015.17951487</v>
      </c>
      <c r="C94" s="110">
        <f t="shared" si="111"/>
        <v>993.01224999999999</v>
      </c>
      <c r="D94" s="111">
        <f t="shared" si="176"/>
        <v>5825.37</v>
      </c>
      <c r="E94" s="111">
        <f t="shared" si="145"/>
        <v>5876.05</v>
      </c>
      <c r="F94" s="161">
        <f t="shared" si="189"/>
        <v>44424</v>
      </c>
      <c r="G94" s="114">
        <f t="shared" si="168"/>
        <v>8.699876574363552E-3</v>
      </c>
      <c r="H94" s="115">
        <f t="shared" si="190"/>
        <v>44516</v>
      </c>
      <c r="I94" s="115">
        <f t="shared" si="169"/>
        <v>44516</v>
      </c>
      <c r="J94" s="116">
        <f t="shared" si="177"/>
        <v>20</v>
      </c>
      <c r="K94" s="116">
        <f t="shared" si="166"/>
        <v>15</v>
      </c>
      <c r="L94" s="8">
        <f t="shared" si="178"/>
        <v>1.0065178299999999</v>
      </c>
      <c r="M94" s="117">
        <f t="shared" si="117"/>
        <v>1.00959968</v>
      </c>
      <c r="N94" s="117">
        <f t="shared" si="93"/>
        <v>1.0106167204296415</v>
      </c>
      <c r="O94" s="110">
        <f t="shared" si="149"/>
        <v>1.01720374</v>
      </c>
      <c r="P94" s="110">
        <f t="shared" si="170"/>
        <v>1010.09577456</v>
      </c>
      <c r="Q94" s="148">
        <f t="shared" si="183"/>
        <v>0</v>
      </c>
      <c r="R94" s="170">
        <f t="shared" si="179"/>
        <v>0</v>
      </c>
      <c r="S94" s="110">
        <f t="shared" si="171"/>
        <v>0</v>
      </c>
      <c r="T94" s="92">
        <v>0</v>
      </c>
      <c r="U94" s="180">
        <f t="shared" si="146"/>
        <v>0</v>
      </c>
      <c r="V94" s="120">
        <f t="shared" si="180"/>
        <v>8.7999999999999995E-2</v>
      </c>
      <c r="W94" s="118">
        <f t="shared" si="106"/>
        <v>15</v>
      </c>
      <c r="X94" s="118">
        <v>252</v>
      </c>
      <c r="Y94" s="117">
        <f t="shared" si="172"/>
        <v>1.005032929</v>
      </c>
      <c r="Z94" s="110">
        <f t="shared" si="173"/>
        <v>5.0837403099999996</v>
      </c>
      <c r="AA94" s="110">
        <f t="shared" si="174"/>
        <v>0</v>
      </c>
      <c r="AB94" s="121" t="str">
        <f t="shared" si="184"/>
        <v>A+J=</v>
      </c>
      <c r="AC94" s="115">
        <f t="shared" si="185"/>
        <v>44516</v>
      </c>
      <c r="AD94" s="4"/>
      <c r="AE94" s="125"/>
      <c r="AF94" s="131"/>
      <c r="AG94" s="127"/>
      <c r="AH94" s="129"/>
      <c r="AI94" s="138"/>
      <c r="AJ94" s="137"/>
      <c r="AK94" s="133"/>
      <c r="AL94" s="127"/>
      <c r="AM94" s="125"/>
      <c r="AN94" s="134"/>
      <c r="AO94" s="131"/>
      <c r="AP94" s="7"/>
      <c r="AQ94" s="131">
        <f t="shared" si="186"/>
        <v>46951</v>
      </c>
      <c r="AR94" s="131">
        <f t="shared" si="187"/>
        <v>46980</v>
      </c>
      <c r="AS94" s="158">
        <f>VLOOKUP(AQ94,[1]Plan1!$IS$186:$IV$304,3)</f>
        <v>7276.54</v>
      </c>
      <c r="AT94" s="157">
        <f t="shared" si="181"/>
        <v>46858</v>
      </c>
      <c r="AU94" s="158">
        <f>VLOOKUP(AR94,[1]Plan1!$IS$186:$IV$304,3)</f>
        <v>7276.54</v>
      </c>
      <c r="AV94" s="157">
        <f t="shared" si="182"/>
        <v>46888</v>
      </c>
      <c r="AW94" s="159">
        <f t="shared" si="188"/>
        <v>0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2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4"/>
      <c r="DL94" s="15"/>
      <c r="DM94" s="16"/>
      <c r="DN94" s="15"/>
    </row>
    <row r="95" spans="1:118" ht="12.75" x14ac:dyDescent="0.2">
      <c r="A95" s="109">
        <f t="shared" si="175"/>
        <v>44508</v>
      </c>
      <c r="B95" s="110">
        <f t="shared" si="167"/>
        <v>1015.17951487</v>
      </c>
      <c r="C95" s="110">
        <f t="shared" si="111"/>
        <v>993.01224999999999</v>
      </c>
      <c r="D95" s="111">
        <f t="shared" si="176"/>
        <v>5825.37</v>
      </c>
      <c r="E95" s="111">
        <f t="shared" si="145"/>
        <v>5876.05</v>
      </c>
      <c r="F95" s="161">
        <f t="shared" si="189"/>
        <v>44424</v>
      </c>
      <c r="G95" s="114">
        <f t="shared" si="168"/>
        <v>8.699876574363552E-3</v>
      </c>
      <c r="H95" s="115">
        <f t="shared" si="190"/>
        <v>44516</v>
      </c>
      <c r="I95" s="115">
        <f t="shared" si="169"/>
        <v>44516</v>
      </c>
      <c r="J95" s="116">
        <f t="shared" si="177"/>
        <v>20</v>
      </c>
      <c r="K95" s="116">
        <f t="shared" si="166"/>
        <v>15</v>
      </c>
      <c r="L95" s="8">
        <f t="shared" si="178"/>
        <v>1.0065178299999999</v>
      </c>
      <c r="M95" s="117">
        <f t="shared" si="117"/>
        <v>1.00959968</v>
      </c>
      <c r="N95" s="117">
        <f t="shared" si="93"/>
        <v>1.0106167204296415</v>
      </c>
      <c r="O95" s="110">
        <f t="shared" si="149"/>
        <v>1.01720374</v>
      </c>
      <c r="P95" s="110">
        <f t="shared" si="170"/>
        <v>1010.09577456</v>
      </c>
      <c r="Q95" s="148">
        <f t="shared" si="183"/>
        <v>0</v>
      </c>
      <c r="R95" s="170">
        <f t="shared" si="179"/>
        <v>0</v>
      </c>
      <c r="S95" s="110">
        <f t="shared" si="171"/>
        <v>0</v>
      </c>
      <c r="T95" s="92">
        <v>0</v>
      </c>
      <c r="U95" s="180">
        <f t="shared" si="146"/>
        <v>0</v>
      </c>
      <c r="V95" s="120">
        <f t="shared" si="180"/>
        <v>8.7999999999999995E-2</v>
      </c>
      <c r="W95" s="118">
        <f t="shared" si="106"/>
        <v>15</v>
      </c>
      <c r="X95" s="118">
        <v>252</v>
      </c>
      <c r="Y95" s="117">
        <f t="shared" si="172"/>
        <v>1.005032929</v>
      </c>
      <c r="Z95" s="110">
        <f t="shared" si="173"/>
        <v>5.0837403099999996</v>
      </c>
      <c r="AA95" s="110">
        <f t="shared" si="174"/>
        <v>0</v>
      </c>
      <c r="AB95" s="121" t="str">
        <f t="shared" si="184"/>
        <v>A+J=</v>
      </c>
      <c r="AC95" s="115">
        <f t="shared" si="185"/>
        <v>44516</v>
      </c>
      <c r="AD95" s="4"/>
      <c r="AE95" s="125"/>
      <c r="AF95" s="131"/>
      <c r="AG95" s="127"/>
      <c r="AH95" s="129"/>
      <c r="AI95" s="138"/>
      <c r="AJ95" s="137"/>
      <c r="AK95" s="133"/>
      <c r="AL95" s="127"/>
      <c r="AM95" s="125"/>
      <c r="AN95" s="134"/>
      <c r="AO95" s="131"/>
      <c r="AP95" s="7"/>
      <c r="AQ95" s="131">
        <f t="shared" ref="AQ95:AQ110" si="191">AL233</f>
        <v>46980</v>
      </c>
      <c r="AR95" s="131">
        <f t="shared" ref="AR95:AR110" si="192">AL234</f>
        <v>47011</v>
      </c>
      <c r="AS95" s="158">
        <f>VLOOKUP(AQ95,[1]Plan1!$IS$186:$IV$304,3)</f>
        <v>7276.54</v>
      </c>
      <c r="AT95" s="157">
        <f t="shared" si="181"/>
        <v>46888</v>
      </c>
      <c r="AU95" s="158">
        <f>VLOOKUP(AR95,[1]Plan1!$IS$186:$IV$304,3)</f>
        <v>7276.54</v>
      </c>
      <c r="AV95" s="157">
        <f t="shared" si="182"/>
        <v>46919</v>
      </c>
      <c r="AW95" s="159">
        <f t="shared" ref="AW95:AW110" si="193">(AU95/AS95)-1</f>
        <v>0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2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4"/>
      <c r="DL95" s="15"/>
      <c r="DM95" s="16"/>
      <c r="DN95" s="15"/>
    </row>
    <row r="96" spans="1:118" ht="12.75" x14ac:dyDescent="0.2">
      <c r="A96" s="109">
        <f t="shared" si="175"/>
        <v>44509</v>
      </c>
      <c r="B96" s="110">
        <f t="shared" si="167"/>
        <v>1015.9592696799999</v>
      </c>
      <c r="C96" s="110">
        <f t="shared" si="111"/>
        <v>993.01224999999999</v>
      </c>
      <c r="D96" s="111">
        <f t="shared" si="176"/>
        <v>5825.37</v>
      </c>
      <c r="E96" s="111">
        <f t="shared" si="145"/>
        <v>5876.05</v>
      </c>
      <c r="F96" s="161">
        <f t="shared" si="189"/>
        <v>44424</v>
      </c>
      <c r="G96" s="114">
        <f t="shared" si="168"/>
        <v>8.699876574363552E-3</v>
      </c>
      <c r="H96" s="115">
        <f t="shared" si="190"/>
        <v>44516</v>
      </c>
      <c r="I96" s="115">
        <f t="shared" si="169"/>
        <v>44516</v>
      </c>
      <c r="J96" s="116">
        <f t="shared" si="177"/>
        <v>20</v>
      </c>
      <c r="K96" s="116">
        <f t="shared" si="166"/>
        <v>16</v>
      </c>
      <c r="L96" s="8">
        <f t="shared" si="178"/>
        <v>1.0069538600000001</v>
      </c>
      <c r="M96" s="117">
        <f t="shared" si="117"/>
        <v>1.00959968</v>
      </c>
      <c r="N96" s="117">
        <f t="shared" ref="N96:N159" si="194">IF(I96&gt;I95,N95*M96,N95)</f>
        <v>1.0106167204296415</v>
      </c>
      <c r="O96" s="110">
        <f t="shared" si="149"/>
        <v>1.0176444</v>
      </c>
      <c r="P96" s="110">
        <f t="shared" si="170"/>
        <v>1010.53335534</v>
      </c>
      <c r="Q96" s="148">
        <f t="shared" si="183"/>
        <v>0</v>
      </c>
      <c r="R96" s="170">
        <f t="shared" si="179"/>
        <v>0</v>
      </c>
      <c r="S96" s="110">
        <f t="shared" si="171"/>
        <v>0</v>
      </c>
      <c r="T96" s="92">
        <v>0</v>
      </c>
      <c r="U96" s="180">
        <f t="shared" si="146"/>
        <v>0</v>
      </c>
      <c r="V96" s="120">
        <f t="shared" si="180"/>
        <v>8.7999999999999995E-2</v>
      </c>
      <c r="W96" s="118">
        <f t="shared" si="106"/>
        <v>16</v>
      </c>
      <c r="X96" s="118">
        <v>252</v>
      </c>
      <c r="Y96" s="117">
        <f t="shared" si="172"/>
        <v>1.005369357</v>
      </c>
      <c r="Z96" s="110">
        <f t="shared" si="173"/>
        <v>5.4259143400000003</v>
      </c>
      <c r="AA96" s="110">
        <f t="shared" si="174"/>
        <v>0</v>
      </c>
      <c r="AB96" s="121" t="str">
        <f t="shared" si="184"/>
        <v>A+J=</v>
      </c>
      <c r="AC96" s="115">
        <f t="shared" si="185"/>
        <v>44516</v>
      </c>
      <c r="AD96" s="4"/>
      <c r="AE96" s="125"/>
      <c r="AF96" s="131"/>
      <c r="AG96" s="127"/>
      <c r="AH96" s="129"/>
      <c r="AI96" s="138"/>
      <c r="AJ96" s="137"/>
      <c r="AK96" s="133"/>
      <c r="AL96" s="127"/>
      <c r="AM96" s="125"/>
      <c r="AN96" s="134"/>
      <c r="AO96" s="131"/>
      <c r="AP96" s="7"/>
      <c r="AQ96" s="131">
        <f t="shared" si="191"/>
        <v>47011</v>
      </c>
      <c r="AR96" s="131">
        <f t="shared" si="192"/>
        <v>47042</v>
      </c>
      <c r="AS96" s="158">
        <f>VLOOKUP(AQ96,[1]Plan1!$IS$186:$IV$304,3)</f>
        <v>7276.54</v>
      </c>
      <c r="AT96" s="157">
        <f t="shared" si="181"/>
        <v>46920</v>
      </c>
      <c r="AU96" s="158">
        <f>VLOOKUP(AR96,[1]Plan1!$IS$186:$IV$304,3)</f>
        <v>7276.54</v>
      </c>
      <c r="AV96" s="157">
        <f t="shared" si="182"/>
        <v>46950</v>
      </c>
      <c r="AW96" s="159">
        <f t="shared" si="193"/>
        <v>0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2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4"/>
      <c r="DL96" s="15"/>
      <c r="DM96" s="16"/>
      <c r="DN96" s="15"/>
    </row>
    <row r="97" spans="1:118" ht="12.75" x14ac:dyDescent="0.2">
      <c r="A97" s="109">
        <f t="shared" si="175"/>
        <v>44510</v>
      </c>
      <c r="B97" s="110">
        <f t="shared" si="167"/>
        <v>1016.7396229</v>
      </c>
      <c r="C97" s="110">
        <f t="shared" si="111"/>
        <v>993.01224999999999</v>
      </c>
      <c r="D97" s="111">
        <f t="shared" si="176"/>
        <v>5825.37</v>
      </c>
      <c r="E97" s="111">
        <f t="shared" si="145"/>
        <v>5876.05</v>
      </c>
      <c r="F97" s="161">
        <f t="shared" si="189"/>
        <v>44424</v>
      </c>
      <c r="G97" s="114">
        <f t="shared" si="168"/>
        <v>8.699876574363552E-3</v>
      </c>
      <c r="H97" s="115">
        <f t="shared" si="190"/>
        <v>44516</v>
      </c>
      <c r="I97" s="115">
        <f t="shared" si="169"/>
        <v>44516</v>
      </c>
      <c r="J97" s="116">
        <f t="shared" si="177"/>
        <v>20</v>
      </c>
      <c r="K97" s="116">
        <f t="shared" si="166"/>
        <v>17</v>
      </c>
      <c r="L97" s="8">
        <f t="shared" si="178"/>
        <v>1.00739008</v>
      </c>
      <c r="M97" s="117">
        <f t="shared" si="117"/>
        <v>1.00959968</v>
      </c>
      <c r="N97" s="117">
        <f t="shared" si="194"/>
        <v>1.0106167204296415</v>
      </c>
      <c r="O97" s="110">
        <f t="shared" si="149"/>
        <v>1.0180852499999999</v>
      </c>
      <c r="P97" s="110">
        <f t="shared" si="170"/>
        <v>1010.97112479</v>
      </c>
      <c r="Q97" s="148">
        <f t="shared" si="183"/>
        <v>0</v>
      </c>
      <c r="R97" s="170">
        <f t="shared" si="179"/>
        <v>0</v>
      </c>
      <c r="S97" s="110">
        <f t="shared" si="171"/>
        <v>0</v>
      </c>
      <c r="T97" s="92">
        <v>0</v>
      </c>
      <c r="U97" s="180">
        <f t="shared" si="146"/>
        <v>0</v>
      </c>
      <c r="V97" s="120">
        <f t="shared" si="180"/>
        <v>8.7999999999999995E-2</v>
      </c>
      <c r="W97" s="118">
        <f t="shared" si="106"/>
        <v>17</v>
      </c>
      <c r="X97" s="118">
        <v>252</v>
      </c>
      <c r="Y97" s="117">
        <f t="shared" si="172"/>
        <v>1.005705898</v>
      </c>
      <c r="Z97" s="110">
        <f t="shared" si="173"/>
        <v>5.7684981100000003</v>
      </c>
      <c r="AA97" s="110">
        <f t="shared" si="174"/>
        <v>0</v>
      </c>
      <c r="AB97" s="121" t="str">
        <f t="shared" si="184"/>
        <v>A+J=</v>
      </c>
      <c r="AC97" s="115">
        <f t="shared" si="185"/>
        <v>44516</v>
      </c>
      <c r="AD97" s="4"/>
      <c r="AE97" s="125"/>
      <c r="AF97" s="131"/>
      <c r="AG97" s="127"/>
      <c r="AH97" s="129"/>
      <c r="AI97" s="138"/>
      <c r="AJ97" s="137"/>
      <c r="AK97" s="133"/>
      <c r="AL97" s="127"/>
      <c r="AM97" s="125"/>
      <c r="AN97" s="134"/>
      <c r="AO97" s="131"/>
      <c r="AP97" s="7"/>
      <c r="AQ97" s="131">
        <f t="shared" si="191"/>
        <v>47042</v>
      </c>
      <c r="AR97" s="131">
        <f t="shared" si="192"/>
        <v>47073</v>
      </c>
      <c r="AS97" s="158">
        <f>VLOOKUP(AQ97,[1]Plan1!$IS$186:$IV$304,3)</f>
        <v>7276.54</v>
      </c>
      <c r="AT97" s="157">
        <f t="shared" si="181"/>
        <v>46950</v>
      </c>
      <c r="AU97" s="158">
        <f>VLOOKUP(AR97,[1]Plan1!$IS$186:$IV$304,3)</f>
        <v>7276.54</v>
      </c>
      <c r="AV97" s="157">
        <f t="shared" si="182"/>
        <v>46981</v>
      </c>
      <c r="AW97" s="159">
        <f t="shared" si="193"/>
        <v>0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2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4"/>
      <c r="DL97" s="15"/>
      <c r="DM97" s="16"/>
      <c r="DN97" s="15"/>
    </row>
    <row r="98" spans="1:118" ht="12.75" x14ac:dyDescent="0.2">
      <c r="A98" s="109">
        <f t="shared" si="175"/>
        <v>44511</v>
      </c>
      <c r="B98" s="110">
        <f t="shared" si="167"/>
        <v>1017.52058386</v>
      </c>
      <c r="C98" s="110">
        <f t="shared" si="111"/>
        <v>993.01224999999999</v>
      </c>
      <c r="D98" s="111">
        <f t="shared" si="176"/>
        <v>5825.37</v>
      </c>
      <c r="E98" s="111">
        <f t="shared" si="145"/>
        <v>5876.05</v>
      </c>
      <c r="F98" s="161">
        <f t="shared" si="189"/>
        <v>44424</v>
      </c>
      <c r="G98" s="114">
        <f t="shared" si="168"/>
        <v>8.699876574363552E-3</v>
      </c>
      <c r="H98" s="115">
        <f t="shared" si="190"/>
        <v>44516</v>
      </c>
      <c r="I98" s="115">
        <f t="shared" si="169"/>
        <v>44516</v>
      </c>
      <c r="J98" s="116">
        <f t="shared" si="177"/>
        <v>20</v>
      </c>
      <c r="K98" s="116">
        <f t="shared" si="166"/>
        <v>18</v>
      </c>
      <c r="L98" s="8">
        <f t="shared" si="178"/>
        <v>1.00782649</v>
      </c>
      <c r="M98" s="117">
        <f t="shared" si="117"/>
        <v>1.00959968</v>
      </c>
      <c r="N98" s="117">
        <f t="shared" si="194"/>
        <v>1.0106167204296415</v>
      </c>
      <c r="O98" s="110">
        <f t="shared" si="149"/>
        <v>1.0185263</v>
      </c>
      <c r="P98" s="110">
        <f t="shared" si="170"/>
        <v>1011.40909284</v>
      </c>
      <c r="Q98" s="148">
        <f t="shared" si="183"/>
        <v>0</v>
      </c>
      <c r="R98" s="170">
        <f t="shared" si="179"/>
        <v>0</v>
      </c>
      <c r="S98" s="110">
        <f t="shared" si="171"/>
        <v>0</v>
      </c>
      <c r="T98" s="92">
        <v>0</v>
      </c>
      <c r="U98" s="180">
        <f t="shared" si="146"/>
        <v>0</v>
      </c>
      <c r="V98" s="120">
        <f t="shared" si="180"/>
        <v>8.7999999999999995E-2</v>
      </c>
      <c r="W98" s="118">
        <f t="shared" ref="W98:W161" si="195">IF(A97&lt;K$2,0,IF(Q97&gt;0,1,IF(K98=K97,W97,W97+1)))</f>
        <v>18</v>
      </c>
      <c r="X98" s="118">
        <v>252</v>
      </c>
      <c r="Y98" s="117">
        <f t="shared" si="172"/>
        <v>1.006042551</v>
      </c>
      <c r="Z98" s="110">
        <f t="shared" si="173"/>
        <v>6.1114910199999999</v>
      </c>
      <c r="AA98" s="110">
        <f t="shared" si="174"/>
        <v>0</v>
      </c>
      <c r="AB98" s="121" t="str">
        <f t="shared" si="184"/>
        <v>A+J=</v>
      </c>
      <c r="AC98" s="115">
        <f t="shared" si="185"/>
        <v>44516</v>
      </c>
      <c r="AD98" s="4"/>
      <c r="AE98" s="125"/>
      <c r="AF98" s="131"/>
      <c r="AG98" s="127"/>
      <c r="AH98" s="129"/>
      <c r="AI98" s="138"/>
      <c r="AJ98" s="137"/>
      <c r="AK98" s="133"/>
      <c r="AL98" s="127"/>
      <c r="AM98" s="125"/>
      <c r="AN98" s="134"/>
      <c r="AO98" s="131"/>
      <c r="AP98" s="7"/>
      <c r="AQ98" s="131">
        <f t="shared" si="191"/>
        <v>47073</v>
      </c>
      <c r="AR98" s="131">
        <f t="shared" si="192"/>
        <v>47102</v>
      </c>
      <c r="AS98" s="158">
        <f>VLOOKUP(AQ98,[1]Plan1!$IS$186:$IV$304,3)</f>
        <v>7276.54</v>
      </c>
      <c r="AT98" s="157">
        <f t="shared" si="181"/>
        <v>46980</v>
      </c>
      <c r="AU98" s="158">
        <f>VLOOKUP(AR98,[1]Plan1!$IS$186:$IV$304,3)</f>
        <v>7276.54</v>
      </c>
      <c r="AV98" s="157">
        <f t="shared" si="182"/>
        <v>47011</v>
      </c>
      <c r="AW98" s="159">
        <f t="shared" si="193"/>
        <v>0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2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4"/>
      <c r="DL98" s="15"/>
      <c r="DM98" s="16"/>
      <c r="DN98" s="15"/>
    </row>
    <row r="99" spans="1:118" ht="12.75" x14ac:dyDescent="0.2">
      <c r="A99" s="109">
        <f t="shared" si="175"/>
        <v>44512</v>
      </c>
      <c r="B99" s="110">
        <f t="shared" si="167"/>
        <v>1018.30213393</v>
      </c>
      <c r="C99" s="110">
        <f t="shared" si="111"/>
        <v>993.01224999999999</v>
      </c>
      <c r="D99" s="111">
        <f t="shared" si="176"/>
        <v>5825.37</v>
      </c>
      <c r="E99" s="111">
        <f t="shared" si="145"/>
        <v>5876.05</v>
      </c>
      <c r="F99" s="161">
        <f t="shared" si="189"/>
        <v>44424</v>
      </c>
      <c r="G99" s="114">
        <f t="shared" si="168"/>
        <v>8.699876574363552E-3</v>
      </c>
      <c r="H99" s="115">
        <f t="shared" si="190"/>
        <v>44516</v>
      </c>
      <c r="I99" s="115">
        <f t="shared" si="169"/>
        <v>44516</v>
      </c>
      <c r="J99" s="116">
        <f t="shared" si="177"/>
        <v>20</v>
      </c>
      <c r="K99" s="116">
        <f t="shared" si="166"/>
        <v>19</v>
      </c>
      <c r="L99" s="8">
        <f t="shared" si="178"/>
        <v>1.00826309</v>
      </c>
      <c r="M99" s="117">
        <f t="shared" si="117"/>
        <v>1.00959968</v>
      </c>
      <c r="N99" s="117">
        <f t="shared" si="194"/>
        <v>1.0106167204296415</v>
      </c>
      <c r="O99" s="110">
        <f t="shared" si="149"/>
        <v>1.0189675300000001</v>
      </c>
      <c r="P99" s="110">
        <f t="shared" si="170"/>
        <v>1011.84723964</v>
      </c>
      <c r="Q99" s="148">
        <f t="shared" si="183"/>
        <v>0</v>
      </c>
      <c r="R99" s="170">
        <f t="shared" si="179"/>
        <v>0</v>
      </c>
      <c r="S99" s="110">
        <f t="shared" si="171"/>
        <v>0</v>
      </c>
      <c r="T99" s="92">
        <v>0</v>
      </c>
      <c r="U99" s="180">
        <f t="shared" si="146"/>
        <v>0</v>
      </c>
      <c r="V99" s="120">
        <f t="shared" si="180"/>
        <v>8.7999999999999995E-2</v>
      </c>
      <c r="W99" s="118">
        <f t="shared" si="195"/>
        <v>19</v>
      </c>
      <c r="X99" s="118">
        <v>252</v>
      </c>
      <c r="Y99" s="117">
        <f t="shared" si="172"/>
        <v>1.0063793169999999</v>
      </c>
      <c r="Z99" s="110">
        <f t="shared" si="173"/>
        <v>6.4548942900000004</v>
      </c>
      <c r="AA99" s="110">
        <f t="shared" si="174"/>
        <v>0</v>
      </c>
      <c r="AB99" s="121" t="str">
        <f t="shared" si="184"/>
        <v>A+J=</v>
      </c>
      <c r="AC99" s="115">
        <f t="shared" si="185"/>
        <v>44516</v>
      </c>
      <c r="AD99" s="4"/>
      <c r="AE99" s="125"/>
      <c r="AF99" s="131"/>
      <c r="AG99" s="127"/>
      <c r="AH99" s="129"/>
      <c r="AI99" s="138"/>
      <c r="AJ99" s="137"/>
      <c r="AK99" s="133"/>
      <c r="AL99" s="127"/>
      <c r="AM99" s="125"/>
      <c r="AN99" s="134"/>
      <c r="AO99" s="131"/>
      <c r="AP99" s="7"/>
      <c r="AQ99" s="131">
        <f t="shared" si="191"/>
        <v>47102</v>
      </c>
      <c r="AR99" s="131">
        <f t="shared" si="192"/>
        <v>47133</v>
      </c>
      <c r="AS99" s="158">
        <f>VLOOKUP(AQ99,[1]Plan1!$IS$186:$IV$304,3)</f>
        <v>7276.54</v>
      </c>
      <c r="AT99" s="157">
        <f t="shared" si="181"/>
        <v>47011</v>
      </c>
      <c r="AU99" s="158">
        <f>VLOOKUP(AR99,[1]Plan1!$IS$186:$IV$304,3)</f>
        <v>7276.54</v>
      </c>
      <c r="AV99" s="157">
        <f t="shared" si="182"/>
        <v>47041</v>
      </c>
      <c r="AW99" s="159">
        <f t="shared" si="193"/>
        <v>0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2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4"/>
      <c r="DL99" s="15"/>
      <c r="DM99" s="16"/>
      <c r="DN99" s="15"/>
    </row>
    <row r="100" spans="1:118" ht="12.75" x14ac:dyDescent="0.2">
      <c r="A100" s="109">
        <f t="shared" si="175"/>
        <v>44513</v>
      </c>
      <c r="B100" s="110">
        <f t="shared" si="167"/>
        <v>1019.08428241</v>
      </c>
      <c r="C100" s="110">
        <f t="shared" si="111"/>
        <v>993.01224999999999</v>
      </c>
      <c r="D100" s="111">
        <f t="shared" si="176"/>
        <v>5825.37</v>
      </c>
      <c r="E100" s="111">
        <f t="shared" si="145"/>
        <v>5876.05</v>
      </c>
      <c r="F100" s="161">
        <f t="shared" si="189"/>
        <v>44424</v>
      </c>
      <c r="G100" s="114">
        <f t="shared" si="168"/>
        <v>8.699876574363552E-3</v>
      </c>
      <c r="H100" s="115">
        <f t="shared" si="190"/>
        <v>44516</v>
      </c>
      <c r="I100" s="115">
        <f t="shared" si="169"/>
        <v>44516</v>
      </c>
      <c r="J100" s="116">
        <f t="shared" si="177"/>
        <v>20</v>
      </c>
      <c r="K100" s="116">
        <f t="shared" si="166"/>
        <v>20</v>
      </c>
      <c r="L100" s="8">
        <f t="shared" si="178"/>
        <v>1.0086998700000001</v>
      </c>
      <c r="M100" s="117">
        <f t="shared" si="117"/>
        <v>1.00959968</v>
      </c>
      <c r="N100" s="117">
        <f t="shared" si="194"/>
        <v>1.0106167204296415</v>
      </c>
      <c r="O100" s="110">
        <f t="shared" si="149"/>
        <v>1.0194089500000001</v>
      </c>
      <c r="P100" s="110">
        <f t="shared" si="170"/>
        <v>1012.2855751</v>
      </c>
      <c r="Q100" s="148">
        <f t="shared" si="183"/>
        <v>0</v>
      </c>
      <c r="R100" s="170">
        <f t="shared" si="179"/>
        <v>0</v>
      </c>
      <c r="S100" s="110">
        <f t="shared" si="171"/>
        <v>0</v>
      </c>
      <c r="T100" s="92">
        <v>0</v>
      </c>
      <c r="U100" s="180">
        <f t="shared" si="146"/>
        <v>0</v>
      </c>
      <c r="V100" s="120">
        <f t="shared" si="180"/>
        <v>8.7999999999999995E-2</v>
      </c>
      <c r="W100" s="118">
        <f t="shared" si="195"/>
        <v>20</v>
      </c>
      <c r="X100" s="118">
        <v>252</v>
      </c>
      <c r="Y100" s="117">
        <f t="shared" si="172"/>
        <v>1.0067161950000001</v>
      </c>
      <c r="Z100" s="110">
        <f t="shared" si="173"/>
        <v>6.7987073100000002</v>
      </c>
      <c r="AA100" s="110">
        <f t="shared" si="174"/>
        <v>0</v>
      </c>
      <c r="AB100" s="121" t="str">
        <f t="shared" si="184"/>
        <v>A+J=</v>
      </c>
      <c r="AC100" s="115">
        <f t="shared" si="185"/>
        <v>44516</v>
      </c>
      <c r="AD100" s="4"/>
      <c r="AE100" s="125"/>
      <c r="AF100" s="131"/>
      <c r="AG100" s="127"/>
      <c r="AH100" s="129"/>
      <c r="AI100" s="138"/>
      <c r="AJ100" s="137"/>
      <c r="AK100" s="133"/>
      <c r="AL100" s="127"/>
      <c r="AM100" s="125"/>
      <c r="AN100" s="134"/>
      <c r="AO100" s="131"/>
      <c r="AP100" s="7"/>
      <c r="AQ100" s="131">
        <f t="shared" si="191"/>
        <v>47133</v>
      </c>
      <c r="AR100" s="131">
        <f t="shared" si="192"/>
        <v>47164</v>
      </c>
      <c r="AS100" s="158">
        <f>VLOOKUP(AQ100,[1]Plan1!$IS$186:$IV$304,3)</f>
        <v>7276.54</v>
      </c>
      <c r="AT100" s="157">
        <f t="shared" si="181"/>
        <v>47041</v>
      </c>
      <c r="AU100" s="158">
        <f>VLOOKUP(AR100,[1]Plan1!$IS$186:$IV$304,3)</f>
        <v>7276.54</v>
      </c>
      <c r="AV100" s="157">
        <f t="shared" si="182"/>
        <v>47072</v>
      </c>
      <c r="AW100" s="159">
        <f t="shared" si="193"/>
        <v>0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2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4"/>
      <c r="DL100" s="15"/>
      <c r="DM100" s="16"/>
      <c r="DN100" s="15"/>
    </row>
    <row r="101" spans="1:118" ht="12.75" x14ac:dyDescent="0.2">
      <c r="A101" s="109">
        <f t="shared" si="175"/>
        <v>44514</v>
      </c>
      <c r="B101" s="110">
        <f t="shared" si="167"/>
        <v>1019.08428241</v>
      </c>
      <c r="C101" s="110">
        <f t="shared" ref="C101:C164" si="196">TRUNC(IF(Q100&gt;0,VLOOKUP(A100,$AF$13:$AG$141,2),C100),8)</f>
        <v>993.01224999999999</v>
      </c>
      <c r="D101" s="111">
        <f t="shared" si="176"/>
        <v>5825.37</v>
      </c>
      <c r="E101" s="111">
        <f t="shared" si="145"/>
        <v>5876.05</v>
      </c>
      <c r="F101" s="161">
        <f t="shared" si="189"/>
        <v>44424</v>
      </c>
      <c r="G101" s="114">
        <f t="shared" si="168"/>
        <v>8.699876574363552E-3</v>
      </c>
      <c r="H101" s="115">
        <f t="shared" si="190"/>
        <v>44516</v>
      </c>
      <c r="I101" s="115">
        <f t="shared" si="169"/>
        <v>44516</v>
      </c>
      <c r="J101" s="116">
        <f t="shared" si="177"/>
        <v>20</v>
      </c>
      <c r="K101" s="116">
        <f t="shared" si="166"/>
        <v>20</v>
      </c>
      <c r="L101" s="8">
        <f t="shared" si="178"/>
        <v>1.0086998700000001</v>
      </c>
      <c r="M101" s="117">
        <f t="shared" ref="M101:M164" si="197">IF(I101&gt;I100,L100,M100)</f>
        <v>1.00959968</v>
      </c>
      <c r="N101" s="117">
        <f t="shared" si="194"/>
        <v>1.0106167204296415</v>
      </c>
      <c r="O101" s="110">
        <f t="shared" si="149"/>
        <v>1.0194089500000001</v>
      </c>
      <c r="P101" s="110">
        <f t="shared" si="170"/>
        <v>1012.2855751</v>
      </c>
      <c r="Q101" s="148">
        <f t="shared" si="183"/>
        <v>0</v>
      </c>
      <c r="R101" s="170">
        <f t="shared" si="179"/>
        <v>0</v>
      </c>
      <c r="S101" s="110">
        <f t="shared" si="171"/>
        <v>0</v>
      </c>
      <c r="T101" s="92">
        <v>0</v>
      </c>
      <c r="U101" s="180">
        <f t="shared" si="146"/>
        <v>0</v>
      </c>
      <c r="V101" s="120">
        <f t="shared" si="180"/>
        <v>8.7999999999999995E-2</v>
      </c>
      <c r="W101" s="118">
        <f t="shared" si="195"/>
        <v>20</v>
      </c>
      <c r="X101" s="118">
        <v>252</v>
      </c>
      <c r="Y101" s="117">
        <f t="shared" si="172"/>
        <v>1.0067161950000001</v>
      </c>
      <c r="Z101" s="110">
        <f t="shared" si="173"/>
        <v>6.7987073100000002</v>
      </c>
      <c r="AA101" s="110">
        <f t="shared" si="174"/>
        <v>0</v>
      </c>
      <c r="AB101" s="121" t="str">
        <f t="shared" si="184"/>
        <v>A+J=</v>
      </c>
      <c r="AC101" s="115">
        <f t="shared" si="185"/>
        <v>44516</v>
      </c>
      <c r="AD101" s="4"/>
      <c r="AE101" s="125"/>
      <c r="AF101" s="131"/>
      <c r="AG101" s="127"/>
      <c r="AH101" s="129"/>
      <c r="AI101" s="138"/>
      <c r="AJ101" s="137"/>
      <c r="AK101" s="133"/>
      <c r="AL101" s="127"/>
      <c r="AM101" s="125"/>
      <c r="AN101" s="134"/>
      <c r="AO101" s="131"/>
      <c r="AP101" s="7"/>
      <c r="AQ101" s="131">
        <f t="shared" si="191"/>
        <v>47164</v>
      </c>
      <c r="AR101" s="131">
        <f t="shared" si="192"/>
        <v>47192</v>
      </c>
      <c r="AS101" s="158">
        <f>VLOOKUP(AQ101,[1]Plan1!$IS$186:$IV$304,3)</f>
        <v>7276.54</v>
      </c>
      <c r="AT101" s="157">
        <f t="shared" si="181"/>
        <v>47072</v>
      </c>
      <c r="AU101" s="158">
        <f>VLOOKUP(AR101,[1]Plan1!$IS$186:$IV$304,3)</f>
        <v>7276.54</v>
      </c>
      <c r="AV101" s="157">
        <f t="shared" si="182"/>
        <v>47102</v>
      </c>
      <c r="AW101" s="159">
        <f t="shared" si="193"/>
        <v>0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2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4"/>
      <c r="DL101" s="15"/>
      <c r="DM101" s="16"/>
      <c r="DN101" s="15"/>
    </row>
    <row r="102" spans="1:118" ht="12.75" x14ac:dyDescent="0.2">
      <c r="A102" s="109">
        <f t="shared" si="175"/>
        <v>44515</v>
      </c>
      <c r="B102" s="110">
        <f t="shared" si="167"/>
        <v>1019.08428241</v>
      </c>
      <c r="C102" s="110">
        <f t="shared" si="196"/>
        <v>993.01224999999999</v>
      </c>
      <c r="D102" s="111">
        <f t="shared" si="176"/>
        <v>5825.37</v>
      </c>
      <c r="E102" s="111">
        <f t="shared" si="145"/>
        <v>5876.05</v>
      </c>
      <c r="F102" s="161">
        <f t="shared" si="189"/>
        <v>44424</v>
      </c>
      <c r="G102" s="114">
        <f t="shared" si="168"/>
        <v>8.699876574363552E-3</v>
      </c>
      <c r="H102" s="115">
        <f t="shared" si="190"/>
        <v>44516</v>
      </c>
      <c r="I102" s="115">
        <f t="shared" si="169"/>
        <v>44516</v>
      </c>
      <c r="J102" s="116">
        <f t="shared" si="177"/>
        <v>20</v>
      </c>
      <c r="K102" s="116">
        <f t="shared" si="166"/>
        <v>20</v>
      </c>
      <c r="L102" s="8">
        <f t="shared" si="178"/>
        <v>1.0086998700000001</v>
      </c>
      <c r="M102" s="117">
        <f t="shared" si="197"/>
        <v>1.00959968</v>
      </c>
      <c r="N102" s="117">
        <f t="shared" si="194"/>
        <v>1.0106167204296415</v>
      </c>
      <c r="O102" s="110">
        <f t="shared" si="149"/>
        <v>1.0194089500000001</v>
      </c>
      <c r="P102" s="110">
        <f t="shared" si="170"/>
        <v>1012.2855751</v>
      </c>
      <c r="Q102" s="148">
        <f t="shared" si="183"/>
        <v>0</v>
      </c>
      <c r="R102" s="170">
        <f t="shared" si="179"/>
        <v>0</v>
      </c>
      <c r="S102" s="110">
        <f t="shared" si="171"/>
        <v>0</v>
      </c>
      <c r="T102" s="92">
        <v>0</v>
      </c>
      <c r="U102" s="180">
        <f t="shared" si="146"/>
        <v>0</v>
      </c>
      <c r="V102" s="120">
        <f t="shared" si="180"/>
        <v>8.7999999999999995E-2</v>
      </c>
      <c r="W102" s="118">
        <f t="shared" si="195"/>
        <v>20</v>
      </c>
      <c r="X102" s="118">
        <v>252</v>
      </c>
      <c r="Y102" s="117">
        <f t="shared" si="172"/>
        <v>1.0067161950000001</v>
      </c>
      <c r="Z102" s="110">
        <f t="shared" si="173"/>
        <v>6.7987073100000002</v>
      </c>
      <c r="AA102" s="110">
        <f t="shared" si="174"/>
        <v>0</v>
      </c>
      <c r="AB102" s="121" t="str">
        <f t="shared" si="184"/>
        <v>A+J=</v>
      </c>
      <c r="AC102" s="115">
        <f t="shared" si="185"/>
        <v>44516</v>
      </c>
      <c r="AD102" s="4"/>
      <c r="AE102" s="125"/>
      <c r="AF102" s="131"/>
      <c r="AG102" s="127"/>
      <c r="AH102" s="129"/>
      <c r="AI102" s="138"/>
      <c r="AJ102" s="137"/>
      <c r="AK102" s="133"/>
      <c r="AL102" s="127"/>
      <c r="AM102" s="125"/>
      <c r="AN102" s="134"/>
      <c r="AO102" s="131"/>
      <c r="AP102" s="7"/>
      <c r="AQ102" s="131">
        <f t="shared" si="191"/>
        <v>47192</v>
      </c>
      <c r="AR102" s="131">
        <f t="shared" si="192"/>
        <v>47224</v>
      </c>
      <c r="AS102" s="158">
        <f>VLOOKUP(AQ102,[1]Plan1!$IS$186:$IV$304,3)</f>
        <v>7276.54</v>
      </c>
      <c r="AT102" s="157">
        <f t="shared" si="181"/>
        <v>47103</v>
      </c>
      <c r="AU102" s="158">
        <f>VLOOKUP(AR102,[1]Plan1!$IS$186:$IV$304,3)</f>
        <v>7276.54</v>
      </c>
      <c r="AV102" s="157">
        <f t="shared" si="182"/>
        <v>47134</v>
      </c>
      <c r="AW102" s="159">
        <f t="shared" si="193"/>
        <v>0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2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4"/>
      <c r="DL102" s="15"/>
      <c r="DM102" s="16"/>
      <c r="DN102" s="27"/>
    </row>
    <row r="103" spans="1:118" ht="12.75" x14ac:dyDescent="0.2">
      <c r="A103" s="109">
        <f t="shared" si="175"/>
        <v>44516</v>
      </c>
      <c r="B103" s="110">
        <f t="shared" si="167"/>
        <v>1019.08428241</v>
      </c>
      <c r="C103" s="110">
        <f t="shared" si="196"/>
        <v>993.01224999999999</v>
      </c>
      <c r="D103" s="111">
        <f t="shared" si="176"/>
        <v>5825.37</v>
      </c>
      <c r="E103" s="111">
        <f t="shared" si="145"/>
        <v>5876.05</v>
      </c>
      <c r="F103" s="161">
        <f t="shared" si="189"/>
        <v>44424</v>
      </c>
      <c r="G103" s="114">
        <f t="shared" si="168"/>
        <v>8.699876574363552E-3</v>
      </c>
      <c r="H103" s="115">
        <f t="shared" si="190"/>
        <v>44516</v>
      </c>
      <c r="I103" s="115">
        <f t="shared" si="169"/>
        <v>44516</v>
      </c>
      <c r="J103" s="116">
        <f t="shared" si="177"/>
        <v>20</v>
      </c>
      <c r="K103" s="116">
        <f t="shared" si="166"/>
        <v>20</v>
      </c>
      <c r="L103" s="8">
        <f t="shared" si="178"/>
        <v>1.0086998700000001</v>
      </c>
      <c r="M103" s="117">
        <f t="shared" si="197"/>
        <v>1.00959968</v>
      </c>
      <c r="N103" s="117">
        <f t="shared" si="194"/>
        <v>1.0106167204296415</v>
      </c>
      <c r="O103" s="110">
        <f t="shared" si="149"/>
        <v>1.0194089500000001</v>
      </c>
      <c r="P103" s="110">
        <f t="shared" si="170"/>
        <v>1012.2855751</v>
      </c>
      <c r="Q103" s="148">
        <f t="shared" si="183"/>
        <v>3</v>
      </c>
      <c r="R103" s="170">
        <f t="shared" si="179"/>
        <v>3.5000000000000001E-3</v>
      </c>
      <c r="S103" s="110">
        <f t="shared" si="171"/>
        <v>3.54299951</v>
      </c>
      <c r="T103" s="92">
        <v>0</v>
      </c>
      <c r="U103" s="180">
        <f t="shared" si="146"/>
        <v>3.499999997184589E-3</v>
      </c>
      <c r="V103" s="120">
        <f t="shared" si="180"/>
        <v>8.7999999999999995E-2</v>
      </c>
      <c r="W103" s="118">
        <f t="shared" si="195"/>
        <v>20</v>
      </c>
      <c r="X103" s="118">
        <v>252</v>
      </c>
      <c r="Y103" s="117">
        <f t="shared" si="172"/>
        <v>1.0067161950000001</v>
      </c>
      <c r="Z103" s="110">
        <f t="shared" si="173"/>
        <v>6.7987073100000002</v>
      </c>
      <c r="AA103" s="110">
        <f t="shared" si="174"/>
        <v>10.341706820000001</v>
      </c>
      <c r="AB103" s="121" t="str">
        <f t="shared" si="184"/>
        <v>A+J=</v>
      </c>
      <c r="AC103" s="115">
        <f t="shared" si="185"/>
        <v>44516</v>
      </c>
      <c r="AD103" s="4"/>
      <c r="AE103" s="125"/>
      <c r="AF103" s="131"/>
      <c r="AG103" s="127"/>
      <c r="AH103" s="129"/>
      <c r="AI103" s="138"/>
      <c r="AJ103" s="137"/>
      <c r="AK103" s="133"/>
      <c r="AL103" s="127"/>
      <c r="AM103" s="125"/>
      <c r="AN103" s="134"/>
      <c r="AO103" s="131"/>
      <c r="AP103" s="7"/>
      <c r="AQ103" s="131">
        <f t="shared" si="191"/>
        <v>47224</v>
      </c>
      <c r="AR103" s="131">
        <f t="shared" si="192"/>
        <v>47253</v>
      </c>
      <c r="AS103" s="158">
        <f>VLOOKUP(AQ103,[1]Plan1!$IS$186:$IV$304,3)</f>
        <v>7276.54</v>
      </c>
      <c r="AT103" s="157">
        <f t="shared" si="181"/>
        <v>47133</v>
      </c>
      <c r="AU103" s="158">
        <f>VLOOKUP(AR103,[1]Plan1!$IS$186:$IV$304,3)</f>
        <v>7276.54</v>
      </c>
      <c r="AV103" s="157">
        <f t="shared" si="182"/>
        <v>47164</v>
      </c>
      <c r="AW103" s="159">
        <f t="shared" si="193"/>
        <v>0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1"/>
      <c r="CH103" s="1"/>
      <c r="CI103" s="22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26"/>
      <c r="DI103" s="15"/>
      <c r="DJ103" s="15"/>
      <c r="DK103" s="24"/>
      <c r="DL103" s="15"/>
      <c r="DM103" s="16"/>
      <c r="DN103" s="15"/>
    </row>
    <row r="104" spans="1:118" ht="12.75" x14ac:dyDescent="0.2">
      <c r="A104" s="109">
        <f t="shared" si="175"/>
        <v>44517</v>
      </c>
      <c r="B104" s="110">
        <f t="shared" si="167"/>
        <v>1009.6345612599999</v>
      </c>
      <c r="C104" s="110">
        <f t="shared" si="196"/>
        <v>989.53670712999997</v>
      </c>
      <c r="D104" s="111">
        <f t="shared" si="176"/>
        <v>5876.05</v>
      </c>
      <c r="E104" s="111">
        <f t="shared" si="145"/>
        <v>5944.21</v>
      </c>
      <c r="F104" s="161">
        <f t="shared" si="189"/>
        <v>44454</v>
      </c>
      <c r="G104" s="114">
        <f t="shared" si="168"/>
        <v>1.159962900247602E-2</v>
      </c>
      <c r="H104" s="115">
        <f t="shared" si="190"/>
        <v>44545</v>
      </c>
      <c r="I104" s="115">
        <f t="shared" si="169"/>
        <v>44545</v>
      </c>
      <c r="J104" s="116">
        <f t="shared" si="177"/>
        <v>21</v>
      </c>
      <c r="K104" s="116">
        <f t="shared" si="166"/>
        <v>1</v>
      </c>
      <c r="L104" s="8">
        <f t="shared" si="178"/>
        <v>1.0005493299999999</v>
      </c>
      <c r="M104" s="117">
        <f t="shared" si="197"/>
        <v>1.0086998700000001</v>
      </c>
      <c r="N104" s="117">
        <f t="shared" si="194"/>
        <v>1.0194089545172058</v>
      </c>
      <c r="O104" s="110">
        <f t="shared" si="149"/>
        <v>1.01996894</v>
      </c>
      <c r="P104" s="110">
        <f t="shared" si="170"/>
        <v>1009.29670626</v>
      </c>
      <c r="Q104" s="148">
        <f t="shared" si="183"/>
        <v>0</v>
      </c>
      <c r="R104" s="170">
        <f t="shared" si="179"/>
        <v>0</v>
      </c>
      <c r="S104" s="110">
        <f t="shared" si="171"/>
        <v>0</v>
      </c>
      <c r="T104" s="92">
        <v>0</v>
      </c>
      <c r="U104" s="180">
        <f t="shared" si="146"/>
        <v>0</v>
      </c>
      <c r="V104" s="120">
        <f t="shared" si="180"/>
        <v>8.7999999999999995E-2</v>
      </c>
      <c r="W104" s="118">
        <f t="shared" si="195"/>
        <v>1</v>
      </c>
      <c r="X104" s="118">
        <v>252</v>
      </c>
      <c r="Y104" s="117">
        <f t="shared" si="172"/>
        <v>1.000334743</v>
      </c>
      <c r="Z104" s="110">
        <f t="shared" si="173"/>
        <v>0.33785500000000002</v>
      </c>
      <c r="AA104" s="110">
        <f t="shared" si="174"/>
        <v>0</v>
      </c>
      <c r="AB104" s="121" t="str">
        <f t="shared" si="184"/>
        <v>A+J=</v>
      </c>
      <c r="AC104" s="115">
        <f t="shared" si="185"/>
        <v>44545</v>
      </c>
      <c r="AD104" s="4"/>
      <c r="AE104" s="125"/>
      <c r="AF104" s="131"/>
      <c r="AG104" s="127"/>
      <c r="AH104" s="129"/>
      <c r="AI104" s="138"/>
      <c r="AJ104" s="137"/>
      <c r="AK104" s="133"/>
      <c r="AL104" s="127"/>
      <c r="AM104" s="125"/>
      <c r="AN104" s="134"/>
      <c r="AO104" s="131"/>
      <c r="AP104" s="7"/>
      <c r="AQ104" s="131">
        <f t="shared" si="191"/>
        <v>47253</v>
      </c>
      <c r="AR104" s="131">
        <f t="shared" si="192"/>
        <v>47284</v>
      </c>
      <c r="AS104" s="158">
        <f>VLOOKUP(AQ104,[1]Plan1!$IS$186:$IV$304,3)</f>
        <v>7276.54</v>
      </c>
      <c r="AT104" s="157">
        <f t="shared" si="181"/>
        <v>47164</v>
      </c>
      <c r="AU104" s="158">
        <f>VLOOKUP(AR104,[1]Plan1!$IS$186:$IV$304,3)</f>
        <v>7276.54</v>
      </c>
      <c r="AV104" s="157">
        <f t="shared" si="182"/>
        <v>47192</v>
      </c>
      <c r="AW104" s="159">
        <f t="shared" si="193"/>
        <v>0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2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4"/>
      <c r="DL104" s="15"/>
      <c r="DM104" s="16"/>
      <c r="DN104" s="15"/>
    </row>
    <row r="105" spans="1:118" ht="12.75" x14ac:dyDescent="0.2">
      <c r="A105" s="109">
        <f t="shared" si="175"/>
        <v>44518</v>
      </c>
      <c r="B105" s="110">
        <f t="shared" si="167"/>
        <v>1010.52734788</v>
      </c>
      <c r="C105" s="110">
        <f t="shared" si="196"/>
        <v>989.53670712999997</v>
      </c>
      <c r="D105" s="111">
        <f t="shared" si="176"/>
        <v>5876.05</v>
      </c>
      <c r="E105" s="111">
        <f t="shared" si="145"/>
        <v>5944.21</v>
      </c>
      <c r="F105" s="161">
        <f t="shared" si="189"/>
        <v>44454</v>
      </c>
      <c r="G105" s="114">
        <f t="shared" si="168"/>
        <v>1.159962900247602E-2</v>
      </c>
      <c r="H105" s="115">
        <f t="shared" si="190"/>
        <v>44545</v>
      </c>
      <c r="I105" s="115">
        <f t="shared" si="169"/>
        <v>44545</v>
      </c>
      <c r="J105" s="116">
        <f t="shared" si="177"/>
        <v>21</v>
      </c>
      <c r="K105" s="116">
        <f t="shared" si="166"/>
        <v>2</v>
      </c>
      <c r="L105" s="8">
        <f t="shared" si="178"/>
        <v>1.0010989699999999</v>
      </c>
      <c r="M105" s="117">
        <f t="shared" si="197"/>
        <v>1.0086998700000001</v>
      </c>
      <c r="N105" s="117">
        <f t="shared" si="194"/>
        <v>1.0194089545172058</v>
      </c>
      <c r="O105" s="110">
        <f t="shared" si="149"/>
        <v>1.0205292500000001</v>
      </c>
      <c r="P105" s="110">
        <f t="shared" si="170"/>
        <v>1009.85115357</v>
      </c>
      <c r="Q105" s="148">
        <f t="shared" si="183"/>
        <v>0</v>
      </c>
      <c r="R105" s="170">
        <f t="shared" si="179"/>
        <v>0</v>
      </c>
      <c r="S105" s="110">
        <f t="shared" si="171"/>
        <v>0</v>
      </c>
      <c r="T105" s="92">
        <v>0</v>
      </c>
      <c r="U105" s="180">
        <f t="shared" si="146"/>
        <v>0</v>
      </c>
      <c r="V105" s="120">
        <f t="shared" si="180"/>
        <v>8.7999999999999995E-2</v>
      </c>
      <c r="W105" s="118">
        <f t="shared" si="195"/>
        <v>2</v>
      </c>
      <c r="X105" s="118">
        <v>252</v>
      </c>
      <c r="Y105" s="117">
        <f t="shared" si="172"/>
        <v>1.000669598</v>
      </c>
      <c r="Z105" s="110">
        <f t="shared" si="173"/>
        <v>0.67619430999999997</v>
      </c>
      <c r="AA105" s="110">
        <f t="shared" si="174"/>
        <v>0</v>
      </c>
      <c r="AB105" s="121" t="str">
        <f t="shared" si="184"/>
        <v>A+J=</v>
      </c>
      <c r="AC105" s="115">
        <f t="shared" si="185"/>
        <v>44545</v>
      </c>
      <c r="AD105" s="4"/>
      <c r="AE105" s="125"/>
      <c r="AF105" s="131"/>
      <c r="AG105" s="127"/>
      <c r="AH105" s="129"/>
      <c r="AI105" s="138"/>
      <c r="AJ105" s="137"/>
      <c r="AK105" s="133"/>
      <c r="AL105" s="127"/>
      <c r="AM105" s="125"/>
      <c r="AN105" s="134"/>
      <c r="AO105" s="131"/>
      <c r="AP105" s="7"/>
      <c r="AQ105" s="131">
        <f t="shared" si="191"/>
        <v>47284</v>
      </c>
      <c r="AR105" s="131">
        <f t="shared" si="192"/>
        <v>47315</v>
      </c>
      <c r="AS105" s="158">
        <f>VLOOKUP(AQ105,[1]Plan1!$IS$186:$IV$304,3)</f>
        <v>7276.54</v>
      </c>
      <c r="AT105" s="157">
        <f t="shared" si="181"/>
        <v>47193</v>
      </c>
      <c r="AU105" s="158">
        <f>VLOOKUP(AR105,[1]Plan1!$IS$186:$IV$304,3)</f>
        <v>7276.54</v>
      </c>
      <c r="AV105" s="157">
        <f t="shared" si="182"/>
        <v>47224</v>
      </c>
      <c r="AW105" s="159">
        <f t="shared" si="193"/>
        <v>0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2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21"/>
      <c r="DJ105" s="15"/>
      <c r="DK105" s="24"/>
      <c r="DL105" s="21"/>
      <c r="DM105" s="16"/>
      <c r="DN105" s="15"/>
    </row>
    <row r="106" spans="1:118" ht="12.75" x14ac:dyDescent="0.2">
      <c r="A106" s="109">
        <f t="shared" si="175"/>
        <v>44519</v>
      </c>
      <c r="B106" s="110">
        <f t="shared" si="167"/>
        <v>1011.42091614</v>
      </c>
      <c r="C106" s="110">
        <f t="shared" si="196"/>
        <v>989.53670712999997</v>
      </c>
      <c r="D106" s="111">
        <f t="shared" si="176"/>
        <v>5876.05</v>
      </c>
      <c r="E106" s="111">
        <f t="shared" si="145"/>
        <v>5944.21</v>
      </c>
      <c r="F106" s="161">
        <f t="shared" si="189"/>
        <v>44454</v>
      </c>
      <c r="G106" s="114">
        <f t="shared" si="168"/>
        <v>1.159962900247602E-2</v>
      </c>
      <c r="H106" s="115">
        <f t="shared" si="190"/>
        <v>44545</v>
      </c>
      <c r="I106" s="115">
        <f t="shared" si="169"/>
        <v>44545</v>
      </c>
      <c r="J106" s="116">
        <f t="shared" si="177"/>
        <v>21</v>
      </c>
      <c r="K106" s="116">
        <f t="shared" si="166"/>
        <v>3</v>
      </c>
      <c r="L106" s="8">
        <f t="shared" si="178"/>
        <v>1.0016489099999999</v>
      </c>
      <c r="M106" s="117">
        <f t="shared" si="197"/>
        <v>1.0086998700000001</v>
      </c>
      <c r="N106" s="117">
        <f t="shared" si="194"/>
        <v>1.0194089545172058</v>
      </c>
      <c r="O106" s="110">
        <f t="shared" ref="O106:O169" si="198">TRUNC(TRUNC((L106*N106),15),8)</f>
        <v>1.02108986</v>
      </c>
      <c r="P106" s="110">
        <f t="shared" si="170"/>
        <v>1010.40589774</v>
      </c>
      <c r="Q106" s="148">
        <f t="shared" si="183"/>
        <v>0</v>
      </c>
      <c r="R106" s="170">
        <f t="shared" si="179"/>
        <v>0</v>
      </c>
      <c r="S106" s="110">
        <f t="shared" si="171"/>
        <v>0</v>
      </c>
      <c r="T106" s="92">
        <v>0</v>
      </c>
      <c r="U106" s="180">
        <f t="shared" si="146"/>
        <v>0</v>
      </c>
      <c r="V106" s="120">
        <f t="shared" si="180"/>
        <v>8.7999999999999995E-2</v>
      </c>
      <c r="W106" s="118">
        <f t="shared" si="195"/>
        <v>3</v>
      </c>
      <c r="X106" s="118">
        <v>252</v>
      </c>
      <c r="Y106" s="117">
        <f t="shared" si="172"/>
        <v>1.0010045649999999</v>
      </c>
      <c r="Z106" s="110">
        <f t="shared" si="173"/>
        <v>1.0150184</v>
      </c>
      <c r="AA106" s="110">
        <f t="shared" si="174"/>
        <v>0</v>
      </c>
      <c r="AB106" s="121" t="str">
        <f t="shared" si="184"/>
        <v>A+J=</v>
      </c>
      <c r="AC106" s="115">
        <f t="shared" si="185"/>
        <v>44545</v>
      </c>
      <c r="AD106" s="4"/>
      <c r="AE106" s="125"/>
      <c r="AF106" s="131"/>
      <c r="AG106" s="127"/>
      <c r="AH106" s="129"/>
      <c r="AI106" s="138"/>
      <c r="AJ106" s="137"/>
      <c r="AK106" s="133"/>
      <c r="AL106" s="127"/>
      <c r="AM106" s="125"/>
      <c r="AN106" s="134"/>
      <c r="AO106" s="131"/>
      <c r="AP106" s="7"/>
      <c r="AQ106" s="131">
        <f t="shared" si="191"/>
        <v>47315</v>
      </c>
      <c r="AR106" s="131">
        <f t="shared" si="192"/>
        <v>47345</v>
      </c>
      <c r="AS106" s="158">
        <f>VLOOKUP(AQ106,[1]Plan1!$IS$186:$IV$304,3)</f>
        <v>7276.54</v>
      </c>
      <c r="AT106" s="157">
        <f t="shared" si="181"/>
        <v>47223</v>
      </c>
      <c r="AU106" s="158">
        <f>VLOOKUP(AR106,[1]Plan1!$IS$186:$IV$304,3)</f>
        <v>7276.54</v>
      </c>
      <c r="AV106" s="157">
        <f t="shared" si="182"/>
        <v>47253</v>
      </c>
      <c r="AW106" s="159">
        <f t="shared" si="193"/>
        <v>0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2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27"/>
      <c r="DJ106" s="15"/>
      <c r="DK106" s="24"/>
      <c r="DL106" s="27"/>
      <c r="DM106" s="3"/>
      <c r="DN106" s="27"/>
    </row>
    <row r="107" spans="1:118" ht="12.75" x14ac:dyDescent="0.2">
      <c r="A107" s="109">
        <f t="shared" si="175"/>
        <v>44520</v>
      </c>
      <c r="B107" s="110">
        <f t="shared" si="167"/>
        <v>1012.3152774499999</v>
      </c>
      <c r="C107" s="110">
        <f t="shared" si="196"/>
        <v>989.53670712999997</v>
      </c>
      <c r="D107" s="111">
        <f t="shared" si="176"/>
        <v>5876.05</v>
      </c>
      <c r="E107" s="111">
        <f t="shared" ref="E107:E170" si="199">IF($K107=1,VLOOKUP($A106,AQ$11:AU$131,5),E106)</f>
        <v>5944.21</v>
      </c>
      <c r="F107" s="161">
        <f t="shared" si="189"/>
        <v>44454</v>
      </c>
      <c r="G107" s="114">
        <f t="shared" si="168"/>
        <v>1.159962900247602E-2</v>
      </c>
      <c r="H107" s="115">
        <f t="shared" si="190"/>
        <v>44545</v>
      </c>
      <c r="I107" s="115">
        <f t="shared" si="169"/>
        <v>44545</v>
      </c>
      <c r="J107" s="116">
        <f t="shared" si="177"/>
        <v>21</v>
      </c>
      <c r="K107" s="116">
        <f t="shared" si="166"/>
        <v>4</v>
      </c>
      <c r="L107" s="8">
        <f t="shared" si="178"/>
        <v>1.00219915</v>
      </c>
      <c r="M107" s="117">
        <f t="shared" si="197"/>
        <v>1.0086998700000001</v>
      </c>
      <c r="N107" s="117">
        <f t="shared" si="194"/>
        <v>1.0194089545172058</v>
      </c>
      <c r="O107" s="110">
        <f t="shared" si="198"/>
        <v>1.0216507800000001</v>
      </c>
      <c r="P107" s="110">
        <f t="shared" si="170"/>
        <v>1010.96094867</v>
      </c>
      <c r="Q107" s="148">
        <f t="shared" si="183"/>
        <v>0</v>
      </c>
      <c r="R107" s="170">
        <f t="shared" si="179"/>
        <v>0</v>
      </c>
      <c r="S107" s="110">
        <f t="shared" si="171"/>
        <v>0</v>
      </c>
      <c r="T107" s="92">
        <v>0</v>
      </c>
      <c r="U107" s="180">
        <f t="shared" si="146"/>
        <v>0</v>
      </c>
      <c r="V107" s="120">
        <f t="shared" si="180"/>
        <v>8.7999999999999995E-2</v>
      </c>
      <c r="W107" s="118">
        <f t="shared" si="195"/>
        <v>4</v>
      </c>
      <c r="X107" s="118">
        <v>252</v>
      </c>
      <c r="Y107" s="117">
        <f t="shared" si="172"/>
        <v>1.0013396450000001</v>
      </c>
      <c r="Z107" s="110">
        <f t="shared" si="173"/>
        <v>1.3543287799999999</v>
      </c>
      <c r="AA107" s="110">
        <f t="shared" si="174"/>
        <v>0</v>
      </c>
      <c r="AB107" s="121" t="str">
        <f t="shared" si="184"/>
        <v>A+J=</v>
      </c>
      <c r="AC107" s="115">
        <f t="shared" si="185"/>
        <v>44545</v>
      </c>
      <c r="AD107" s="4"/>
      <c r="AE107" s="125"/>
      <c r="AF107" s="131"/>
      <c r="AG107" s="127"/>
      <c r="AH107" s="129"/>
      <c r="AI107" s="138"/>
      <c r="AJ107" s="137"/>
      <c r="AK107" s="133"/>
      <c r="AL107" s="127"/>
      <c r="AM107" s="125"/>
      <c r="AN107" s="134"/>
      <c r="AO107" s="131"/>
      <c r="AP107" s="7"/>
      <c r="AQ107" s="131">
        <f t="shared" si="191"/>
        <v>47345</v>
      </c>
      <c r="AR107" s="131">
        <f t="shared" si="192"/>
        <v>47378</v>
      </c>
      <c r="AS107" s="158">
        <f>VLOOKUP(AQ107,[1]Plan1!$IS$186:$IV$304,3)</f>
        <v>7276.54</v>
      </c>
      <c r="AT107" s="157">
        <f t="shared" si="181"/>
        <v>47255</v>
      </c>
      <c r="AU107" s="158">
        <f>VLOOKUP(AR107,[1]Plan1!$IS$186:$IV$304,3)</f>
        <v>7276.54</v>
      </c>
      <c r="AV107" s="157">
        <f t="shared" si="182"/>
        <v>47286</v>
      </c>
      <c r="AW107" s="159">
        <f t="shared" si="193"/>
        <v>0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2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4"/>
      <c r="DL107" s="15"/>
      <c r="DM107" s="1"/>
      <c r="DN107" s="15"/>
    </row>
    <row r="108" spans="1:118" ht="12.75" x14ac:dyDescent="0.2">
      <c r="A108" s="109">
        <f t="shared" si="175"/>
        <v>44521</v>
      </c>
      <c r="B108" s="110">
        <f t="shared" si="167"/>
        <v>1012.3152774499999</v>
      </c>
      <c r="C108" s="110">
        <f t="shared" si="196"/>
        <v>989.53670712999997</v>
      </c>
      <c r="D108" s="111">
        <f t="shared" si="176"/>
        <v>5876.05</v>
      </c>
      <c r="E108" s="111">
        <f t="shared" si="199"/>
        <v>5944.21</v>
      </c>
      <c r="F108" s="161">
        <f t="shared" si="189"/>
        <v>44454</v>
      </c>
      <c r="G108" s="114">
        <f t="shared" si="168"/>
        <v>1.159962900247602E-2</v>
      </c>
      <c r="H108" s="115">
        <f t="shared" si="190"/>
        <v>44545</v>
      </c>
      <c r="I108" s="115">
        <f t="shared" si="169"/>
        <v>44545</v>
      </c>
      <c r="J108" s="116">
        <f t="shared" si="177"/>
        <v>21</v>
      </c>
      <c r="K108" s="116">
        <f t="shared" si="166"/>
        <v>4</v>
      </c>
      <c r="L108" s="8">
        <f t="shared" si="178"/>
        <v>1.00219915</v>
      </c>
      <c r="M108" s="117">
        <f t="shared" si="197"/>
        <v>1.0086998700000001</v>
      </c>
      <c r="N108" s="117">
        <f t="shared" si="194"/>
        <v>1.0194089545172058</v>
      </c>
      <c r="O108" s="110">
        <f t="shared" si="198"/>
        <v>1.0216507800000001</v>
      </c>
      <c r="P108" s="110">
        <f t="shared" si="170"/>
        <v>1010.96094867</v>
      </c>
      <c r="Q108" s="148">
        <f t="shared" si="183"/>
        <v>0</v>
      </c>
      <c r="R108" s="170">
        <f t="shared" si="179"/>
        <v>0</v>
      </c>
      <c r="S108" s="110">
        <f t="shared" si="171"/>
        <v>0</v>
      </c>
      <c r="T108" s="92">
        <v>0</v>
      </c>
      <c r="U108" s="180">
        <f t="shared" ref="U108:U171" si="200">IF(Q108&gt;0,(S108+T108)/P108,0)</f>
        <v>0</v>
      </c>
      <c r="V108" s="120">
        <f t="shared" si="180"/>
        <v>8.7999999999999995E-2</v>
      </c>
      <c r="W108" s="118">
        <f t="shared" si="195"/>
        <v>4</v>
      </c>
      <c r="X108" s="118">
        <v>252</v>
      </c>
      <c r="Y108" s="117">
        <f t="shared" si="172"/>
        <v>1.0013396450000001</v>
      </c>
      <c r="Z108" s="110">
        <f t="shared" si="173"/>
        <v>1.3543287799999999</v>
      </c>
      <c r="AA108" s="110">
        <f t="shared" si="174"/>
        <v>0</v>
      </c>
      <c r="AB108" s="121" t="str">
        <f t="shared" si="184"/>
        <v>A+J=</v>
      </c>
      <c r="AC108" s="115">
        <f t="shared" si="185"/>
        <v>44545</v>
      </c>
      <c r="AD108" s="4"/>
      <c r="AE108" s="125"/>
      <c r="AF108" s="131"/>
      <c r="AG108" s="127"/>
      <c r="AH108" s="129"/>
      <c r="AI108" s="138"/>
      <c r="AJ108" s="137"/>
      <c r="AK108" s="133"/>
      <c r="AL108" s="127"/>
      <c r="AM108" s="125"/>
      <c r="AN108" s="134"/>
      <c r="AO108" s="131"/>
      <c r="AP108" s="7"/>
      <c r="AQ108" s="131">
        <f t="shared" si="191"/>
        <v>47378</v>
      </c>
      <c r="AR108" s="131">
        <f t="shared" si="192"/>
        <v>47406</v>
      </c>
      <c r="AS108" s="158">
        <f>VLOOKUP(AQ108,[1]Plan1!$IS$186:$IV$304,3)</f>
        <v>7276.54</v>
      </c>
      <c r="AT108" s="157">
        <f t="shared" si="181"/>
        <v>47284</v>
      </c>
      <c r="AU108" s="158">
        <f>VLOOKUP(AR108,[1]Plan1!$IS$186:$IV$304,3)</f>
        <v>7276.54</v>
      </c>
      <c r="AV108" s="157">
        <f t="shared" si="182"/>
        <v>47314</v>
      </c>
      <c r="AW108" s="159">
        <f t="shared" si="193"/>
        <v>0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22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4"/>
      <c r="DI108" s="15"/>
      <c r="DJ108" s="15"/>
      <c r="DK108" s="24"/>
      <c r="DL108" s="15"/>
      <c r="DM108" s="1"/>
      <c r="DN108" s="15"/>
    </row>
    <row r="109" spans="1:118" ht="12.75" x14ac:dyDescent="0.2">
      <c r="A109" s="109">
        <f t="shared" si="175"/>
        <v>44522</v>
      </c>
      <c r="B109" s="110">
        <f t="shared" si="167"/>
        <v>1012.3152774499999</v>
      </c>
      <c r="C109" s="110">
        <f t="shared" si="196"/>
        <v>989.53670712999997</v>
      </c>
      <c r="D109" s="111">
        <f t="shared" si="176"/>
        <v>5876.05</v>
      </c>
      <c r="E109" s="111">
        <f t="shared" si="199"/>
        <v>5944.21</v>
      </c>
      <c r="F109" s="161">
        <f t="shared" si="189"/>
        <v>44454</v>
      </c>
      <c r="G109" s="114">
        <f t="shared" si="168"/>
        <v>1.159962900247602E-2</v>
      </c>
      <c r="H109" s="115">
        <f t="shared" si="190"/>
        <v>44545</v>
      </c>
      <c r="I109" s="115">
        <f t="shared" si="169"/>
        <v>44545</v>
      </c>
      <c r="J109" s="116">
        <f t="shared" si="177"/>
        <v>21</v>
      </c>
      <c r="K109" s="116">
        <f t="shared" si="166"/>
        <v>4</v>
      </c>
      <c r="L109" s="8">
        <f t="shared" si="178"/>
        <v>1.00219915</v>
      </c>
      <c r="M109" s="117">
        <f t="shared" si="197"/>
        <v>1.0086998700000001</v>
      </c>
      <c r="N109" s="117">
        <f t="shared" si="194"/>
        <v>1.0194089545172058</v>
      </c>
      <c r="O109" s="110">
        <f t="shared" si="198"/>
        <v>1.0216507800000001</v>
      </c>
      <c r="P109" s="110">
        <f t="shared" si="170"/>
        <v>1010.96094867</v>
      </c>
      <c r="Q109" s="148">
        <f t="shared" si="183"/>
        <v>0</v>
      </c>
      <c r="R109" s="170">
        <f t="shared" si="179"/>
        <v>0</v>
      </c>
      <c r="S109" s="110">
        <f t="shared" si="171"/>
        <v>0</v>
      </c>
      <c r="T109" s="92">
        <v>0</v>
      </c>
      <c r="U109" s="180">
        <f t="shared" si="200"/>
        <v>0</v>
      </c>
      <c r="V109" s="120">
        <f t="shared" si="180"/>
        <v>8.7999999999999995E-2</v>
      </c>
      <c r="W109" s="118">
        <f t="shared" si="195"/>
        <v>4</v>
      </c>
      <c r="X109" s="118">
        <v>252</v>
      </c>
      <c r="Y109" s="117">
        <f t="shared" si="172"/>
        <v>1.0013396450000001</v>
      </c>
      <c r="Z109" s="110">
        <f t="shared" si="173"/>
        <v>1.3543287799999999</v>
      </c>
      <c r="AA109" s="110">
        <f t="shared" si="174"/>
        <v>0</v>
      </c>
      <c r="AB109" s="121" t="str">
        <f t="shared" si="184"/>
        <v>A+J=</v>
      </c>
      <c r="AC109" s="115">
        <f t="shared" si="185"/>
        <v>44545</v>
      </c>
      <c r="AD109" s="4"/>
      <c r="AE109" s="125"/>
      <c r="AF109" s="131"/>
      <c r="AG109" s="127"/>
      <c r="AH109" s="129"/>
      <c r="AI109" s="138"/>
      <c r="AJ109" s="137"/>
      <c r="AK109" s="133"/>
      <c r="AL109" s="127"/>
      <c r="AM109" s="125"/>
      <c r="AN109" s="134"/>
      <c r="AO109" s="131"/>
      <c r="AP109" s="7"/>
      <c r="AQ109" s="131">
        <f t="shared" si="191"/>
        <v>47406</v>
      </c>
      <c r="AR109" s="131">
        <f t="shared" si="192"/>
        <v>47438</v>
      </c>
      <c r="AS109" s="158">
        <f>VLOOKUP(AQ109,[1]Plan1!$IS$186:$IV$304,3)</f>
        <v>7276.54</v>
      </c>
      <c r="AT109" s="157">
        <f t="shared" si="181"/>
        <v>47315</v>
      </c>
      <c r="AU109" s="158">
        <f>VLOOKUP(AR109,[1]Plan1!$IS$186:$IV$304,3)</f>
        <v>7276.54</v>
      </c>
      <c r="AV109" s="157">
        <f t="shared" si="182"/>
        <v>47346</v>
      </c>
      <c r="AW109" s="159">
        <f t="shared" si="193"/>
        <v>0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2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4"/>
      <c r="DL109" s="15"/>
      <c r="DM109" s="1"/>
      <c r="DN109" s="15"/>
    </row>
    <row r="110" spans="1:118" ht="12.75" x14ac:dyDescent="0.2">
      <c r="A110" s="109">
        <f t="shared" si="175"/>
        <v>44523</v>
      </c>
      <c r="B110" s="110">
        <f t="shared" si="167"/>
        <v>1013.2104302800001</v>
      </c>
      <c r="C110" s="110">
        <f t="shared" si="196"/>
        <v>989.53670712999997</v>
      </c>
      <c r="D110" s="111">
        <f t="shared" si="176"/>
        <v>5876.05</v>
      </c>
      <c r="E110" s="111">
        <f t="shared" si="199"/>
        <v>5944.21</v>
      </c>
      <c r="F110" s="161">
        <f t="shared" si="189"/>
        <v>44454</v>
      </c>
      <c r="G110" s="114">
        <f t="shared" si="168"/>
        <v>1.159962900247602E-2</v>
      </c>
      <c r="H110" s="115">
        <f t="shared" si="190"/>
        <v>44545</v>
      </c>
      <c r="I110" s="115">
        <f t="shared" si="169"/>
        <v>44545</v>
      </c>
      <c r="J110" s="116">
        <f t="shared" si="177"/>
        <v>21</v>
      </c>
      <c r="K110" s="116">
        <f t="shared" si="166"/>
        <v>5</v>
      </c>
      <c r="L110" s="8">
        <f t="shared" si="178"/>
        <v>1.0027496899999999</v>
      </c>
      <c r="M110" s="117">
        <f t="shared" si="197"/>
        <v>1.0086998700000001</v>
      </c>
      <c r="N110" s="117">
        <f t="shared" si="194"/>
        <v>1.0194089545172058</v>
      </c>
      <c r="O110" s="110">
        <f t="shared" si="198"/>
        <v>1.0222120100000001</v>
      </c>
      <c r="P110" s="110">
        <f t="shared" si="170"/>
        <v>1011.51630636</v>
      </c>
      <c r="Q110" s="148">
        <f t="shared" si="183"/>
        <v>0</v>
      </c>
      <c r="R110" s="170">
        <f t="shared" si="179"/>
        <v>0</v>
      </c>
      <c r="S110" s="110">
        <f t="shared" si="171"/>
        <v>0</v>
      </c>
      <c r="T110" s="92">
        <v>0</v>
      </c>
      <c r="U110" s="180">
        <f t="shared" si="200"/>
        <v>0</v>
      </c>
      <c r="V110" s="120">
        <f t="shared" si="180"/>
        <v>8.7999999999999995E-2</v>
      </c>
      <c r="W110" s="118">
        <f t="shared" si="195"/>
        <v>5</v>
      </c>
      <c r="X110" s="118">
        <v>252</v>
      </c>
      <c r="Y110" s="117">
        <f t="shared" si="172"/>
        <v>1.0016748360000001</v>
      </c>
      <c r="Z110" s="110">
        <f t="shared" si="173"/>
        <v>1.69412392</v>
      </c>
      <c r="AA110" s="110">
        <f t="shared" si="174"/>
        <v>0</v>
      </c>
      <c r="AB110" s="121" t="str">
        <f t="shared" si="184"/>
        <v>A+J=</v>
      </c>
      <c r="AC110" s="115">
        <f t="shared" si="185"/>
        <v>44545</v>
      </c>
      <c r="AD110" s="4"/>
      <c r="AE110" s="125"/>
      <c r="AF110" s="131"/>
      <c r="AG110" s="127"/>
      <c r="AH110" s="129"/>
      <c r="AI110" s="138"/>
      <c r="AJ110" s="137"/>
      <c r="AK110" s="133"/>
      <c r="AL110" s="127"/>
      <c r="AM110" s="125"/>
      <c r="AN110" s="134"/>
      <c r="AO110" s="131"/>
      <c r="AP110" s="7"/>
      <c r="AQ110" s="131">
        <f t="shared" si="191"/>
        <v>47438</v>
      </c>
      <c r="AR110" s="131">
        <f t="shared" si="192"/>
        <v>47469</v>
      </c>
      <c r="AS110" s="158">
        <f>VLOOKUP(AQ110,[1]Plan1!$IS$186:$IV$304,3)</f>
        <v>7276.54</v>
      </c>
      <c r="AT110" s="157">
        <f t="shared" si="181"/>
        <v>47347</v>
      </c>
      <c r="AU110" s="158">
        <f>VLOOKUP(AR110,[1]Plan1!$IS$186:$IV$304,3)</f>
        <v>7276.54</v>
      </c>
      <c r="AV110" s="157">
        <f t="shared" si="182"/>
        <v>47378</v>
      </c>
      <c r="AW110" s="159">
        <f t="shared" si="193"/>
        <v>0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2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15"/>
      <c r="DJ110" s="15"/>
      <c r="DK110" s="24"/>
      <c r="DL110" s="15"/>
      <c r="DM110" s="1"/>
      <c r="DN110" s="15"/>
    </row>
    <row r="111" spans="1:118" ht="12.75" x14ac:dyDescent="0.2">
      <c r="A111" s="109">
        <f t="shared" si="175"/>
        <v>44524</v>
      </c>
      <c r="B111" s="110">
        <f t="shared" si="167"/>
        <v>1014.1063771500001</v>
      </c>
      <c r="C111" s="110">
        <f t="shared" si="196"/>
        <v>989.53670712999997</v>
      </c>
      <c r="D111" s="111">
        <f t="shared" si="176"/>
        <v>5876.05</v>
      </c>
      <c r="E111" s="111">
        <f t="shared" si="199"/>
        <v>5944.21</v>
      </c>
      <c r="F111" s="161">
        <f t="shared" si="189"/>
        <v>44454</v>
      </c>
      <c r="G111" s="114">
        <f t="shared" si="168"/>
        <v>1.159962900247602E-2</v>
      </c>
      <c r="H111" s="115">
        <f t="shared" si="190"/>
        <v>44545</v>
      </c>
      <c r="I111" s="115">
        <f t="shared" si="169"/>
        <v>44545</v>
      </c>
      <c r="J111" s="116">
        <f t="shared" si="177"/>
        <v>21</v>
      </c>
      <c r="K111" s="116">
        <f t="shared" ref="K111:K174" si="201">(J111-(NETWORKDAYS(A111,I111,AF$149:AF$503)-1))</f>
        <v>6</v>
      </c>
      <c r="L111" s="8">
        <f t="shared" si="178"/>
        <v>1.0033005399999999</v>
      </c>
      <c r="M111" s="117">
        <f t="shared" si="197"/>
        <v>1.0086998700000001</v>
      </c>
      <c r="N111" s="117">
        <f t="shared" si="194"/>
        <v>1.0194089545172058</v>
      </c>
      <c r="O111" s="110">
        <f t="shared" si="198"/>
        <v>1.0227735499999999</v>
      </c>
      <c r="P111" s="110">
        <f t="shared" si="170"/>
        <v>1012.0719708</v>
      </c>
      <c r="Q111" s="148">
        <f t="shared" si="183"/>
        <v>0</v>
      </c>
      <c r="R111" s="170">
        <f t="shared" si="179"/>
        <v>0</v>
      </c>
      <c r="S111" s="110">
        <f t="shared" si="171"/>
        <v>0</v>
      </c>
      <c r="T111" s="92">
        <v>0</v>
      </c>
      <c r="U111" s="180">
        <f t="shared" si="200"/>
        <v>0</v>
      </c>
      <c r="V111" s="120">
        <f t="shared" si="180"/>
        <v>8.7999999999999995E-2</v>
      </c>
      <c r="W111" s="118">
        <f t="shared" si="195"/>
        <v>6</v>
      </c>
      <c r="X111" s="118">
        <v>252</v>
      </c>
      <c r="Y111" s="117">
        <f t="shared" si="172"/>
        <v>1.0020101400000001</v>
      </c>
      <c r="Z111" s="110">
        <f t="shared" si="173"/>
        <v>2.0344063499999998</v>
      </c>
      <c r="AA111" s="110">
        <f t="shared" si="174"/>
        <v>0</v>
      </c>
      <c r="AB111" s="121" t="str">
        <f t="shared" si="184"/>
        <v>A+J=</v>
      </c>
      <c r="AC111" s="115">
        <f t="shared" si="185"/>
        <v>44545</v>
      </c>
      <c r="AD111" s="4"/>
      <c r="AE111" s="125"/>
      <c r="AF111" s="131"/>
      <c r="AG111" s="127"/>
      <c r="AH111" s="129"/>
      <c r="AI111" s="138"/>
      <c r="AJ111" s="137"/>
      <c r="AK111" s="133"/>
      <c r="AL111" s="127"/>
      <c r="AM111" s="125"/>
      <c r="AN111" s="134"/>
      <c r="AO111" s="131"/>
      <c r="AP111" s="7"/>
      <c r="AQ111" s="131">
        <f t="shared" ref="AQ111:AQ131" si="202">AL249</f>
        <v>47469</v>
      </c>
      <c r="AR111" s="131">
        <f t="shared" ref="AR111:AR131" si="203">AL250</f>
        <v>47498</v>
      </c>
      <c r="AS111" s="158">
        <f>VLOOKUP(AQ111,[1]Plan1!$IS$186:$IV$304,3)</f>
        <v>7276.54</v>
      </c>
      <c r="AT111" s="157">
        <f t="shared" si="181"/>
        <v>47376</v>
      </c>
      <c r="AU111" s="158">
        <f>VLOOKUP(AR111,[1]Plan1!$IS$186:$IV$304,3)</f>
        <v>7276.54</v>
      </c>
      <c r="AV111" s="157">
        <f t="shared" si="182"/>
        <v>47406</v>
      </c>
      <c r="AW111" s="159">
        <f t="shared" ref="AW111:AW131" si="204">(AU111/AS111)-1</f>
        <v>0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2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15"/>
      <c r="DJ111" s="15"/>
      <c r="DK111" s="24"/>
      <c r="DL111" s="15"/>
      <c r="DM111" s="1"/>
      <c r="DN111" s="15"/>
    </row>
    <row r="112" spans="1:118" ht="12.75" x14ac:dyDescent="0.2">
      <c r="A112" s="109">
        <f t="shared" si="175"/>
        <v>44525</v>
      </c>
      <c r="B112" s="110">
        <f t="shared" si="167"/>
        <v>1015.0031076299999</v>
      </c>
      <c r="C112" s="110">
        <f t="shared" si="196"/>
        <v>989.53670712999997</v>
      </c>
      <c r="D112" s="111">
        <f t="shared" si="176"/>
        <v>5876.05</v>
      </c>
      <c r="E112" s="111">
        <f t="shared" si="199"/>
        <v>5944.21</v>
      </c>
      <c r="F112" s="161">
        <f t="shared" si="189"/>
        <v>44454</v>
      </c>
      <c r="G112" s="114">
        <f t="shared" si="168"/>
        <v>1.159962900247602E-2</v>
      </c>
      <c r="H112" s="115">
        <f t="shared" si="190"/>
        <v>44545</v>
      </c>
      <c r="I112" s="115">
        <f t="shared" si="169"/>
        <v>44545</v>
      </c>
      <c r="J112" s="116">
        <f t="shared" si="177"/>
        <v>21</v>
      </c>
      <c r="K112" s="116">
        <f t="shared" si="201"/>
        <v>7</v>
      </c>
      <c r="L112" s="8">
        <f t="shared" si="178"/>
        <v>1.0038516799999999</v>
      </c>
      <c r="M112" s="117">
        <f t="shared" si="197"/>
        <v>1.0086998700000001</v>
      </c>
      <c r="N112" s="117">
        <f t="shared" si="194"/>
        <v>1.0194089545172058</v>
      </c>
      <c r="O112" s="110">
        <f t="shared" si="198"/>
        <v>1.02333539</v>
      </c>
      <c r="P112" s="110">
        <f t="shared" si="170"/>
        <v>1012.62793211</v>
      </c>
      <c r="Q112" s="148">
        <f t="shared" si="183"/>
        <v>0</v>
      </c>
      <c r="R112" s="170">
        <f t="shared" si="179"/>
        <v>0</v>
      </c>
      <c r="S112" s="110">
        <f t="shared" si="171"/>
        <v>0</v>
      </c>
      <c r="T112" s="92">
        <v>0</v>
      </c>
      <c r="U112" s="180">
        <f t="shared" si="200"/>
        <v>0</v>
      </c>
      <c r="V112" s="120">
        <f t="shared" si="180"/>
        <v>8.7999999999999995E-2</v>
      </c>
      <c r="W112" s="118">
        <f t="shared" si="195"/>
        <v>7</v>
      </c>
      <c r="X112" s="118">
        <v>252</v>
      </c>
      <c r="Y112" s="117">
        <f t="shared" si="172"/>
        <v>1.0023455560000001</v>
      </c>
      <c r="Z112" s="110">
        <f t="shared" si="173"/>
        <v>2.37517552</v>
      </c>
      <c r="AA112" s="110">
        <f t="shared" si="174"/>
        <v>0</v>
      </c>
      <c r="AB112" s="121" t="str">
        <f t="shared" si="184"/>
        <v>A+J=</v>
      </c>
      <c r="AC112" s="115">
        <f t="shared" si="185"/>
        <v>44545</v>
      </c>
      <c r="AD112" s="4"/>
      <c r="AE112" s="125"/>
      <c r="AF112" s="131"/>
      <c r="AG112" s="127"/>
      <c r="AH112" s="129"/>
      <c r="AI112" s="138"/>
      <c r="AJ112" s="137"/>
      <c r="AK112" s="133"/>
      <c r="AL112" s="127"/>
      <c r="AM112" s="125"/>
      <c r="AN112" s="134"/>
      <c r="AO112" s="131"/>
      <c r="AP112" s="7"/>
      <c r="AQ112" s="131">
        <f t="shared" si="202"/>
        <v>47498</v>
      </c>
      <c r="AR112" s="131">
        <f t="shared" si="203"/>
        <v>47529</v>
      </c>
      <c r="AS112" s="158">
        <f>VLOOKUP(AQ112,[1]Plan1!$IS$186:$IV$304,3)</f>
        <v>7276.54</v>
      </c>
      <c r="AT112" s="157">
        <f t="shared" si="181"/>
        <v>47406</v>
      </c>
      <c r="AU112" s="158">
        <f>VLOOKUP(AR112,[1]Plan1!$IS$186:$IV$304,3)</f>
        <v>7276.54</v>
      </c>
      <c r="AV112" s="157">
        <f t="shared" si="182"/>
        <v>47437</v>
      </c>
      <c r="AW112" s="159">
        <f t="shared" si="204"/>
        <v>0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2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4"/>
      <c r="DL112" s="15"/>
      <c r="DM112" s="1"/>
      <c r="DN112" s="15"/>
    </row>
    <row r="113" spans="1:118" ht="12.75" x14ac:dyDescent="0.2">
      <c r="A113" s="109">
        <f t="shared" si="175"/>
        <v>44526</v>
      </c>
      <c r="B113" s="110">
        <f t="shared" si="167"/>
        <v>1015.9006321100001</v>
      </c>
      <c r="C113" s="110">
        <f t="shared" si="196"/>
        <v>989.53670712999997</v>
      </c>
      <c r="D113" s="111">
        <f t="shared" si="176"/>
        <v>5876.05</v>
      </c>
      <c r="E113" s="111">
        <f t="shared" si="199"/>
        <v>5944.21</v>
      </c>
      <c r="F113" s="161">
        <f t="shared" si="189"/>
        <v>44454</v>
      </c>
      <c r="G113" s="114">
        <f t="shared" si="168"/>
        <v>1.159962900247602E-2</v>
      </c>
      <c r="H113" s="115">
        <f t="shared" si="190"/>
        <v>44545</v>
      </c>
      <c r="I113" s="115">
        <f t="shared" si="169"/>
        <v>44545</v>
      </c>
      <c r="J113" s="116">
        <f t="shared" si="177"/>
        <v>21</v>
      </c>
      <c r="K113" s="116">
        <f t="shared" si="201"/>
        <v>8</v>
      </c>
      <c r="L113" s="8">
        <f t="shared" si="178"/>
        <v>1.00440313</v>
      </c>
      <c r="M113" s="117">
        <f t="shared" si="197"/>
        <v>1.0086998700000001</v>
      </c>
      <c r="N113" s="117">
        <f t="shared" si="194"/>
        <v>1.0194089545172058</v>
      </c>
      <c r="O113" s="110">
        <f t="shared" si="198"/>
        <v>1.0238975400000001</v>
      </c>
      <c r="P113" s="110">
        <f t="shared" si="170"/>
        <v>1013.1842001700001</v>
      </c>
      <c r="Q113" s="148">
        <f t="shared" si="183"/>
        <v>0</v>
      </c>
      <c r="R113" s="170">
        <f t="shared" si="179"/>
        <v>0</v>
      </c>
      <c r="S113" s="110">
        <f t="shared" si="171"/>
        <v>0</v>
      </c>
      <c r="T113" s="92">
        <v>0</v>
      </c>
      <c r="U113" s="180">
        <f t="shared" si="200"/>
        <v>0</v>
      </c>
      <c r="V113" s="120">
        <f t="shared" si="180"/>
        <v>8.7999999999999995E-2</v>
      </c>
      <c r="W113" s="118">
        <f t="shared" si="195"/>
        <v>8</v>
      </c>
      <c r="X113" s="118">
        <v>252</v>
      </c>
      <c r="Y113" s="117">
        <f t="shared" si="172"/>
        <v>1.002681084</v>
      </c>
      <c r="Z113" s="110">
        <f t="shared" si="173"/>
        <v>2.7164319400000001</v>
      </c>
      <c r="AA113" s="110">
        <f t="shared" si="174"/>
        <v>0</v>
      </c>
      <c r="AB113" s="121" t="str">
        <f t="shared" si="184"/>
        <v>A+J=</v>
      </c>
      <c r="AC113" s="115">
        <f t="shared" si="185"/>
        <v>44545</v>
      </c>
      <c r="AD113" s="4"/>
      <c r="AE113" s="125"/>
      <c r="AF113" s="131"/>
      <c r="AG113" s="127"/>
      <c r="AH113" s="129"/>
      <c r="AI113" s="138"/>
      <c r="AJ113" s="137"/>
      <c r="AK113" s="133"/>
      <c r="AL113" s="127"/>
      <c r="AM113" s="125"/>
      <c r="AN113" s="134"/>
      <c r="AO113" s="131"/>
      <c r="AP113" s="7"/>
      <c r="AQ113" s="131">
        <f t="shared" si="202"/>
        <v>47529</v>
      </c>
      <c r="AR113" s="131">
        <f t="shared" si="203"/>
        <v>47557</v>
      </c>
      <c r="AS113" s="158">
        <f>VLOOKUP(AQ113,[1]Plan1!$IS$186:$IV$304,3)</f>
        <v>7276.54</v>
      </c>
      <c r="AT113" s="157">
        <f t="shared" si="181"/>
        <v>47437</v>
      </c>
      <c r="AU113" s="158">
        <f>VLOOKUP(AR113,[1]Plan1!$IS$186:$IV$304,3)</f>
        <v>7276.54</v>
      </c>
      <c r="AV113" s="157">
        <f t="shared" si="182"/>
        <v>47467</v>
      </c>
      <c r="AW113" s="159">
        <f t="shared" si="204"/>
        <v>0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2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4"/>
      <c r="DL113" s="15"/>
      <c r="DM113" s="1"/>
      <c r="DN113" s="15"/>
    </row>
    <row r="114" spans="1:118" ht="12.75" x14ac:dyDescent="0.2">
      <c r="A114" s="109">
        <f t="shared" si="175"/>
        <v>44527</v>
      </c>
      <c r="B114" s="110">
        <f t="shared" si="167"/>
        <v>1016.79896204</v>
      </c>
      <c r="C114" s="110">
        <f t="shared" si="196"/>
        <v>989.53670712999997</v>
      </c>
      <c r="D114" s="111">
        <f t="shared" si="176"/>
        <v>5876.05</v>
      </c>
      <c r="E114" s="111">
        <f t="shared" si="199"/>
        <v>5944.21</v>
      </c>
      <c r="F114" s="161">
        <f t="shared" si="189"/>
        <v>44454</v>
      </c>
      <c r="G114" s="114">
        <f t="shared" si="168"/>
        <v>1.159962900247602E-2</v>
      </c>
      <c r="H114" s="115">
        <f t="shared" si="190"/>
        <v>44545</v>
      </c>
      <c r="I114" s="115">
        <f t="shared" si="169"/>
        <v>44545</v>
      </c>
      <c r="J114" s="116">
        <f t="shared" si="177"/>
        <v>21</v>
      </c>
      <c r="K114" s="116">
        <f t="shared" si="201"/>
        <v>9</v>
      </c>
      <c r="L114" s="8">
        <f t="shared" si="178"/>
        <v>1.00495489</v>
      </c>
      <c r="M114" s="117">
        <f t="shared" si="197"/>
        <v>1.0086998700000001</v>
      </c>
      <c r="N114" s="117">
        <f t="shared" si="194"/>
        <v>1.0194089545172058</v>
      </c>
      <c r="O114" s="110">
        <f t="shared" si="198"/>
        <v>1.0244600100000001</v>
      </c>
      <c r="P114" s="110">
        <f t="shared" si="170"/>
        <v>1013.74078488</v>
      </c>
      <c r="Q114" s="148">
        <f t="shared" si="183"/>
        <v>0</v>
      </c>
      <c r="R114" s="170">
        <f t="shared" si="179"/>
        <v>0</v>
      </c>
      <c r="S114" s="110">
        <f t="shared" si="171"/>
        <v>0</v>
      </c>
      <c r="T114" s="92">
        <v>0</v>
      </c>
      <c r="U114" s="180">
        <f t="shared" si="200"/>
        <v>0</v>
      </c>
      <c r="V114" s="120">
        <f t="shared" si="180"/>
        <v>8.7999999999999995E-2</v>
      </c>
      <c r="W114" s="118">
        <f t="shared" si="195"/>
        <v>9</v>
      </c>
      <c r="X114" s="118">
        <v>252</v>
      </c>
      <c r="Y114" s="117">
        <f t="shared" si="172"/>
        <v>1.0030167249999999</v>
      </c>
      <c r="Z114" s="110">
        <f t="shared" si="173"/>
        <v>3.0581771600000001</v>
      </c>
      <c r="AA114" s="110">
        <f t="shared" si="174"/>
        <v>0</v>
      </c>
      <c r="AB114" s="121" t="str">
        <f t="shared" si="184"/>
        <v>A+J=</v>
      </c>
      <c r="AC114" s="115">
        <f t="shared" si="185"/>
        <v>44545</v>
      </c>
      <c r="AD114" s="4"/>
      <c r="AE114" s="125"/>
      <c r="AF114" s="131"/>
      <c r="AG114" s="127"/>
      <c r="AH114" s="129"/>
      <c r="AI114" s="138"/>
      <c r="AJ114" s="137"/>
      <c r="AK114" s="133"/>
      <c r="AL114" s="127"/>
      <c r="AM114" s="125"/>
      <c r="AN114" s="134"/>
      <c r="AO114" s="131"/>
      <c r="AP114" s="7"/>
      <c r="AQ114" s="131">
        <f t="shared" si="202"/>
        <v>47557</v>
      </c>
      <c r="AR114" s="131">
        <f t="shared" si="203"/>
        <v>47588</v>
      </c>
      <c r="AS114" s="158">
        <f>VLOOKUP(AQ114,[1]Plan1!$IS$186:$IV$304,3)</f>
        <v>7276.54</v>
      </c>
      <c r="AT114" s="157">
        <f t="shared" si="181"/>
        <v>47467</v>
      </c>
      <c r="AU114" s="158">
        <f>VLOOKUP(AR114,[1]Plan1!$IS$186:$IV$304,3)</f>
        <v>7276.54</v>
      </c>
      <c r="AV114" s="157">
        <f t="shared" si="182"/>
        <v>47498</v>
      </c>
      <c r="AW114" s="159">
        <f t="shared" si="204"/>
        <v>0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2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4"/>
      <c r="DL114" s="15"/>
      <c r="DM114" s="1"/>
      <c r="DN114" s="27"/>
    </row>
    <row r="115" spans="1:118" ht="12.75" x14ac:dyDescent="0.2">
      <c r="A115" s="109">
        <f t="shared" si="175"/>
        <v>44528</v>
      </c>
      <c r="B115" s="110">
        <f t="shared" si="167"/>
        <v>1016.79896204</v>
      </c>
      <c r="C115" s="110">
        <f t="shared" si="196"/>
        <v>989.53670712999997</v>
      </c>
      <c r="D115" s="111">
        <f t="shared" si="176"/>
        <v>5876.05</v>
      </c>
      <c r="E115" s="111">
        <f t="shared" si="199"/>
        <v>5944.21</v>
      </c>
      <c r="F115" s="161">
        <f t="shared" si="189"/>
        <v>44454</v>
      </c>
      <c r="G115" s="114">
        <f t="shared" si="168"/>
        <v>1.159962900247602E-2</v>
      </c>
      <c r="H115" s="115">
        <f t="shared" si="190"/>
        <v>44545</v>
      </c>
      <c r="I115" s="115">
        <f t="shared" si="169"/>
        <v>44545</v>
      </c>
      <c r="J115" s="116">
        <f t="shared" si="177"/>
        <v>21</v>
      </c>
      <c r="K115" s="116">
        <f t="shared" si="201"/>
        <v>9</v>
      </c>
      <c r="L115" s="8">
        <f t="shared" si="178"/>
        <v>1.00495489</v>
      </c>
      <c r="M115" s="117">
        <f t="shared" si="197"/>
        <v>1.0086998700000001</v>
      </c>
      <c r="N115" s="117">
        <f t="shared" si="194"/>
        <v>1.0194089545172058</v>
      </c>
      <c r="O115" s="110">
        <f t="shared" si="198"/>
        <v>1.0244600100000001</v>
      </c>
      <c r="P115" s="110">
        <f t="shared" si="170"/>
        <v>1013.74078488</v>
      </c>
      <c r="Q115" s="148">
        <f t="shared" si="183"/>
        <v>0</v>
      </c>
      <c r="R115" s="170">
        <f t="shared" si="179"/>
        <v>0</v>
      </c>
      <c r="S115" s="110">
        <f t="shared" si="171"/>
        <v>0</v>
      </c>
      <c r="T115" s="92">
        <v>0</v>
      </c>
      <c r="U115" s="180">
        <f t="shared" si="200"/>
        <v>0</v>
      </c>
      <c r="V115" s="120">
        <f t="shared" si="180"/>
        <v>8.7999999999999995E-2</v>
      </c>
      <c r="W115" s="118">
        <f t="shared" si="195"/>
        <v>9</v>
      </c>
      <c r="X115" s="118">
        <v>252</v>
      </c>
      <c r="Y115" s="117">
        <f t="shared" si="172"/>
        <v>1.0030167249999999</v>
      </c>
      <c r="Z115" s="110">
        <f t="shared" si="173"/>
        <v>3.0581771600000001</v>
      </c>
      <c r="AA115" s="110">
        <f t="shared" si="174"/>
        <v>0</v>
      </c>
      <c r="AB115" s="121" t="str">
        <f t="shared" si="184"/>
        <v>A+J=</v>
      </c>
      <c r="AC115" s="115">
        <f t="shared" si="185"/>
        <v>44545</v>
      </c>
      <c r="AD115" s="4"/>
      <c r="AE115" s="125"/>
      <c r="AF115" s="131"/>
      <c r="AG115" s="127"/>
      <c r="AH115" s="129"/>
      <c r="AI115" s="138"/>
      <c r="AJ115" s="137"/>
      <c r="AK115" s="133"/>
      <c r="AL115" s="127"/>
      <c r="AM115" s="125"/>
      <c r="AN115" s="134"/>
      <c r="AO115" s="131"/>
      <c r="AP115" s="7"/>
      <c r="AQ115" s="131">
        <f t="shared" si="202"/>
        <v>47588</v>
      </c>
      <c r="AR115" s="131">
        <f t="shared" si="203"/>
        <v>47618</v>
      </c>
      <c r="AS115" s="158">
        <f>VLOOKUP(AQ115,[1]Plan1!$IS$186:$IV$304,3)</f>
        <v>7276.54</v>
      </c>
      <c r="AT115" s="157">
        <f t="shared" si="181"/>
        <v>47498</v>
      </c>
      <c r="AU115" s="158">
        <f>VLOOKUP(AR115,[1]Plan1!$IS$186:$IV$304,3)</f>
        <v>7276.54</v>
      </c>
      <c r="AV115" s="157">
        <f t="shared" si="182"/>
        <v>47529</v>
      </c>
      <c r="AW115" s="159">
        <f t="shared" si="204"/>
        <v>0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2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4"/>
      <c r="DL115" s="15"/>
      <c r="DM115" s="1"/>
      <c r="DN115" s="15"/>
    </row>
    <row r="116" spans="1:118" ht="12.75" x14ac:dyDescent="0.2">
      <c r="A116" s="109">
        <f t="shared" si="175"/>
        <v>44529</v>
      </c>
      <c r="B116" s="110">
        <f t="shared" si="167"/>
        <v>1016.79896204</v>
      </c>
      <c r="C116" s="110">
        <f t="shared" si="196"/>
        <v>989.53670712999997</v>
      </c>
      <c r="D116" s="111">
        <f t="shared" si="176"/>
        <v>5876.05</v>
      </c>
      <c r="E116" s="111">
        <f t="shared" si="199"/>
        <v>5944.21</v>
      </c>
      <c r="F116" s="161">
        <f t="shared" si="189"/>
        <v>44454</v>
      </c>
      <c r="G116" s="114">
        <f t="shared" si="168"/>
        <v>1.159962900247602E-2</v>
      </c>
      <c r="H116" s="115">
        <f t="shared" si="190"/>
        <v>44545</v>
      </c>
      <c r="I116" s="115">
        <f t="shared" si="169"/>
        <v>44545</v>
      </c>
      <c r="J116" s="116">
        <f t="shared" si="177"/>
        <v>21</v>
      </c>
      <c r="K116" s="116">
        <f t="shared" si="201"/>
        <v>9</v>
      </c>
      <c r="L116" s="8">
        <f t="shared" si="178"/>
        <v>1.00495489</v>
      </c>
      <c r="M116" s="117">
        <f t="shared" si="197"/>
        <v>1.0086998700000001</v>
      </c>
      <c r="N116" s="117">
        <f t="shared" si="194"/>
        <v>1.0194089545172058</v>
      </c>
      <c r="O116" s="110">
        <f t="shared" si="198"/>
        <v>1.0244600100000001</v>
      </c>
      <c r="P116" s="110">
        <f t="shared" si="170"/>
        <v>1013.74078488</v>
      </c>
      <c r="Q116" s="148">
        <f t="shared" si="183"/>
        <v>0</v>
      </c>
      <c r="R116" s="170">
        <f t="shared" si="179"/>
        <v>0</v>
      </c>
      <c r="S116" s="110">
        <f t="shared" si="171"/>
        <v>0</v>
      </c>
      <c r="T116" s="92">
        <v>0</v>
      </c>
      <c r="U116" s="180">
        <f t="shared" si="200"/>
        <v>0</v>
      </c>
      <c r="V116" s="120">
        <f t="shared" si="180"/>
        <v>8.7999999999999995E-2</v>
      </c>
      <c r="W116" s="118">
        <f t="shared" si="195"/>
        <v>9</v>
      </c>
      <c r="X116" s="118">
        <v>252</v>
      </c>
      <c r="Y116" s="117">
        <f t="shared" si="172"/>
        <v>1.0030167249999999</v>
      </c>
      <c r="Z116" s="110">
        <f t="shared" si="173"/>
        <v>3.0581771600000001</v>
      </c>
      <c r="AA116" s="110">
        <f t="shared" si="174"/>
        <v>0</v>
      </c>
      <c r="AB116" s="121" t="str">
        <f t="shared" si="184"/>
        <v>A+J=</v>
      </c>
      <c r="AC116" s="115">
        <f t="shared" si="185"/>
        <v>44545</v>
      </c>
      <c r="AD116" s="4"/>
      <c r="AE116" s="125"/>
      <c r="AF116" s="131"/>
      <c r="AG116" s="127"/>
      <c r="AH116" s="129"/>
      <c r="AI116" s="138"/>
      <c r="AJ116" s="137"/>
      <c r="AK116" s="133"/>
      <c r="AL116" s="127"/>
      <c r="AM116" s="125"/>
      <c r="AN116" s="134"/>
      <c r="AO116" s="131"/>
      <c r="AP116" s="7"/>
      <c r="AQ116" s="131">
        <f t="shared" si="202"/>
        <v>47618</v>
      </c>
      <c r="AR116" s="131">
        <f t="shared" si="203"/>
        <v>47651</v>
      </c>
      <c r="AS116" s="158">
        <f>VLOOKUP(AQ116,[1]Plan1!$IS$186:$IV$304,3)</f>
        <v>7276.54</v>
      </c>
      <c r="AT116" s="157">
        <f t="shared" si="181"/>
        <v>47531</v>
      </c>
      <c r="AU116" s="158">
        <f>VLOOKUP(AR116,[1]Plan1!$IS$186:$IV$304,3)</f>
        <v>7276.54</v>
      </c>
      <c r="AV116" s="157">
        <f t="shared" si="182"/>
        <v>47559</v>
      </c>
      <c r="AW116" s="159">
        <f t="shared" si="204"/>
        <v>0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2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4"/>
      <c r="DL116" s="15"/>
      <c r="DM116" s="1"/>
      <c r="DN116" s="15"/>
    </row>
    <row r="117" spans="1:118" ht="12.75" x14ac:dyDescent="0.2">
      <c r="A117" s="109">
        <f t="shared" si="175"/>
        <v>44530</v>
      </c>
      <c r="B117" s="110">
        <f t="shared" si="167"/>
        <v>1017.6980770599999</v>
      </c>
      <c r="C117" s="110">
        <f t="shared" si="196"/>
        <v>989.53670712999997</v>
      </c>
      <c r="D117" s="111">
        <f t="shared" si="176"/>
        <v>5876.05</v>
      </c>
      <c r="E117" s="111">
        <f t="shared" si="199"/>
        <v>5944.21</v>
      </c>
      <c r="F117" s="161">
        <f t="shared" si="189"/>
        <v>44454</v>
      </c>
      <c r="G117" s="114">
        <f t="shared" si="168"/>
        <v>1.159962900247602E-2</v>
      </c>
      <c r="H117" s="115">
        <f t="shared" si="190"/>
        <v>44545</v>
      </c>
      <c r="I117" s="115">
        <f t="shared" si="169"/>
        <v>44545</v>
      </c>
      <c r="J117" s="116">
        <f t="shared" si="177"/>
        <v>21</v>
      </c>
      <c r="K117" s="116">
        <f t="shared" si="201"/>
        <v>10</v>
      </c>
      <c r="L117" s="8">
        <f t="shared" si="178"/>
        <v>1.00550695</v>
      </c>
      <c r="M117" s="117">
        <f t="shared" si="197"/>
        <v>1.0086998700000001</v>
      </c>
      <c r="N117" s="117">
        <f t="shared" si="194"/>
        <v>1.0194089545172058</v>
      </c>
      <c r="O117" s="110">
        <f t="shared" si="198"/>
        <v>1.02502278</v>
      </c>
      <c r="P117" s="110">
        <f t="shared" si="170"/>
        <v>1014.29766645</v>
      </c>
      <c r="Q117" s="148">
        <f t="shared" si="183"/>
        <v>0</v>
      </c>
      <c r="R117" s="170">
        <f t="shared" si="179"/>
        <v>0</v>
      </c>
      <c r="S117" s="110">
        <f t="shared" si="171"/>
        <v>0</v>
      </c>
      <c r="T117" s="92">
        <v>0</v>
      </c>
      <c r="U117" s="180">
        <f t="shared" si="200"/>
        <v>0</v>
      </c>
      <c r="V117" s="120">
        <f t="shared" si="180"/>
        <v>8.7999999999999995E-2</v>
      </c>
      <c r="W117" s="118">
        <f t="shared" si="195"/>
        <v>10</v>
      </c>
      <c r="X117" s="118">
        <v>252</v>
      </c>
      <c r="Y117" s="117">
        <f t="shared" si="172"/>
        <v>1.003352478</v>
      </c>
      <c r="Z117" s="110">
        <f t="shared" si="173"/>
        <v>3.4004106099999998</v>
      </c>
      <c r="AA117" s="110">
        <f t="shared" si="174"/>
        <v>0</v>
      </c>
      <c r="AB117" s="121" t="str">
        <f t="shared" si="184"/>
        <v>A+J=</v>
      </c>
      <c r="AC117" s="115">
        <f t="shared" si="185"/>
        <v>44545</v>
      </c>
      <c r="AD117" s="4"/>
      <c r="AE117" s="125"/>
      <c r="AF117" s="131"/>
      <c r="AG117" s="127"/>
      <c r="AH117" s="129"/>
      <c r="AI117" s="138"/>
      <c r="AJ117" s="137"/>
      <c r="AK117" s="133"/>
      <c r="AL117" s="127"/>
      <c r="AM117" s="125"/>
      <c r="AN117" s="134"/>
      <c r="AO117" s="131"/>
      <c r="AP117" s="7"/>
      <c r="AQ117" s="131">
        <f t="shared" si="202"/>
        <v>47651</v>
      </c>
      <c r="AR117" s="131">
        <f t="shared" si="203"/>
        <v>47679</v>
      </c>
      <c r="AS117" s="158">
        <f>VLOOKUP(AQ117,[1]Plan1!$IS$186:$IV$304,3)</f>
        <v>7276.54</v>
      </c>
      <c r="AT117" s="157">
        <f t="shared" si="181"/>
        <v>47557</v>
      </c>
      <c r="AU117" s="158">
        <f>VLOOKUP(AR117,[1]Plan1!$IS$186:$IV$304,3)</f>
        <v>7276.54</v>
      </c>
      <c r="AV117" s="157">
        <f t="shared" si="182"/>
        <v>47588</v>
      </c>
      <c r="AW117" s="159">
        <f t="shared" si="204"/>
        <v>0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2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4"/>
      <c r="DL117" s="15"/>
      <c r="DM117" s="1"/>
      <c r="DN117" s="15"/>
    </row>
    <row r="118" spans="1:118" ht="12.75" x14ac:dyDescent="0.2">
      <c r="A118" s="109">
        <f t="shared" si="175"/>
        <v>44531</v>
      </c>
      <c r="B118" s="110">
        <f t="shared" si="167"/>
        <v>1018.59798757</v>
      </c>
      <c r="C118" s="110">
        <f t="shared" si="196"/>
        <v>989.53670712999997</v>
      </c>
      <c r="D118" s="111">
        <f t="shared" si="176"/>
        <v>5876.05</v>
      </c>
      <c r="E118" s="111">
        <f t="shared" si="199"/>
        <v>5944.21</v>
      </c>
      <c r="F118" s="161">
        <f t="shared" si="189"/>
        <v>44454</v>
      </c>
      <c r="G118" s="114">
        <f t="shared" si="168"/>
        <v>1.159962900247602E-2</v>
      </c>
      <c r="H118" s="115">
        <f t="shared" si="190"/>
        <v>44545</v>
      </c>
      <c r="I118" s="115">
        <f t="shared" si="169"/>
        <v>44545</v>
      </c>
      <c r="J118" s="116">
        <f t="shared" si="177"/>
        <v>21</v>
      </c>
      <c r="K118" s="116">
        <f t="shared" si="201"/>
        <v>11</v>
      </c>
      <c r="L118" s="8">
        <f t="shared" si="178"/>
        <v>1.0060593099999999</v>
      </c>
      <c r="M118" s="117">
        <f t="shared" si="197"/>
        <v>1.0086998700000001</v>
      </c>
      <c r="N118" s="117">
        <f t="shared" si="194"/>
        <v>1.0194089545172058</v>
      </c>
      <c r="O118" s="110">
        <f t="shared" si="198"/>
        <v>1.0255858600000001</v>
      </c>
      <c r="P118" s="110">
        <f t="shared" si="170"/>
        <v>1014.85485478</v>
      </c>
      <c r="Q118" s="148">
        <f t="shared" si="183"/>
        <v>0</v>
      </c>
      <c r="R118" s="170">
        <f t="shared" si="179"/>
        <v>0</v>
      </c>
      <c r="S118" s="110">
        <f t="shared" si="171"/>
        <v>0</v>
      </c>
      <c r="T118" s="92">
        <v>0</v>
      </c>
      <c r="U118" s="180">
        <f t="shared" si="200"/>
        <v>0</v>
      </c>
      <c r="V118" s="120">
        <f t="shared" si="180"/>
        <v>8.7999999999999995E-2</v>
      </c>
      <c r="W118" s="118">
        <f t="shared" si="195"/>
        <v>11</v>
      </c>
      <c r="X118" s="118">
        <v>252</v>
      </c>
      <c r="Y118" s="117">
        <f t="shared" si="172"/>
        <v>1.0036883430000001</v>
      </c>
      <c r="Z118" s="110">
        <f t="shared" si="173"/>
        <v>3.7431327900000002</v>
      </c>
      <c r="AA118" s="110">
        <f t="shared" si="174"/>
        <v>0</v>
      </c>
      <c r="AB118" s="121" t="str">
        <f t="shared" si="184"/>
        <v>A+J=</v>
      </c>
      <c r="AC118" s="115">
        <f t="shared" si="185"/>
        <v>44545</v>
      </c>
      <c r="AD118" s="4"/>
      <c r="AE118" s="125"/>
      <c r="AF118" s="131"/>
      <c r="AG118" s="127"/>
      <c r="AH118" s="129"/>
      <c r="AI118" s="138"/>
      <c r="AJ118" s="137"/>
      <c r="AK118" s="133"/>
      <c r="AL118" s="127"/>
      <c r="AM118" s="125"/>
      <c r="AN118" s="134"/>
      <c r="AO118" s="131"/>
      <c r="AP118" s="7"/>
      <c r="AQ118" s="131">
        <f t="shared" si="202"/>
        <v>47679</v>
      </c>
      <c r="AR118" s="131">
        <f t="shared" si="203"/>
        <v>47710</v>
      </c>
      <c r="AS118" s="158">
        <f>VLOOKUP(AQ118,[1]Plan1!$IS$186:$IV$304,3)</f>
        <v>7276.54</v>
      </c>
      <c r="AT118" s="157">
        <f t="shared" si="181"/>
        <v>47588</v>
      </c>
      <c r="AU118" s="158">
        <f>VLOOKUP(AR118,[1]Plan1!$IS$186:$IV$304,3)</f>
        <v>7276.54</v>
      </c>
      <c r="AV118" s="157">
        <f t="shared" si="182"/>
        <v>47618</v>
      </c>
      <c r="AW118" s="159">
        <f t="shared" si="204"/>
        <v>0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2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4"/>
      <c r="DL118" s="15"/>
      <c r="DM118" s="1"/>
      <c r="DN118" s="15"/>
    </row>
    <row r="119" spans="1:118" ht="12.75" x14ac:dyDescent="0.2">
      <c r="A119" s="109">
        <f t="shared" si="175"/>
        <v>44532</v>
      </c>
      <c r="B119" s="110">
        <f t="shared" si="167"/>
        <v>1019.4986951</v>
      </c>
      <c r="C119" s="110">
        <f t="shared" si="196"/>
        <v>989.53670712999997</v>
      </c>
      <c r="D119" s="111">
        <f t="shared" si="176"/>
        <v>5876.05</v>
      </c>
      <c r="E119" s="111">
        <f t="shared" si="199"/>
        <v>5944.21</v>
      </c>
      <c r="F119" s="161">
        <f t="shared" si="189"/>
        <v>44454</v>
      </c>
      <c r="G119" s="114">
        <f t="shared" si="168"/>
        <v>1.159962900247602E-2</v>
      </c>
      <c r="H119" s="115">
        <f t="shared" si="190"/>
        <v>44545</v>
      </c>
      <c r="I119" s="115">
        <f t="shared" si="169"/>
        <v>44545</v>
      </c>
      <c r="J119" s="116">
        <f t="shared" si="177"/>
        <v>21</v>
      </c>
      <c r="K119" s="116">
        <f t="shared" si="201"/>
        <v>12</v>
      </c>
      <c r="L119" s="8">
        <f t="shared" si="178"/>
        <v>1.00661197</v>
      </c>
      <c r="M119" s="117">
        <f t="shared" si="197"/>
        <v>1.0086998700000001</v>
      </c>
      <c r="N119" s="117">
        <f t="shared" si="194"/>
        <v>1.0194089545172058</v>
      </c>
      <c r="O119" s="110">
        <f t="shared" si="198"/>
        <v>1.02614925</v>
      </c>
      <c r="P119" s="110">
        <f t="shared" si="170"/>
        <v>1015.4123498599999</v>
      </c>
      <c r="Q119" s="148">
        <f t="shared" si="183"/>
        <v>0</v>
      </c>
      <c r="R119" s="170">
        <f t="shared" si="179"/>
        <v>0</v>
      </c>
      <c r="S119" s="110">
        <f t="shared" si="171"/>
        <v>0</v>
      </c>
      <c r="T119" s="92">
        <v>0</v>
      </c>
      <c r="U119" s="180">
        <f t="shared" si="200"/>
        <v>0</v>
      </c>
      <c r="V119" s="120">
        <f t="shared" si="180"/>
        <v>8.7999999999999995E-2</v>
      </c>
      <c r="W119" s="118">
        <f t="shared" si="195"/>
        <v>12</v>
      </c>
      <c r="X119" s="118">
        <v>252</v>
      </c>
      <c r="Y119" s="117">
        <f t="shared" si="172"/>
        <v>1.0040243209999999</v>
      </c>
      <c r="Z119" s="110">
        <f t="shared" si="173"/>
        <v>4.08634524</v>
      </c>
      <c r="AA119" s="110">
        <f t="shared" si="174"/>
        <v>0</v>
      </c>
      <c r="AB119" s="121" t="str">
        <f t="shared" si="184"/>
        <v>A+J=</v>
      </c>
      <c r="AC119" s="115">
        <f t="shared" si="185"/>
        <v>44545</v>
      </c>
      <c r="AD119" s="4"/>
      <c r="AE119" s="125"/>
      <c r="AF119" s="131"/>
      <c r="AG119" s="127"/>
      <c r="AH119" s="129"/>
      <c r="AI119" s="138"/>
      <c r="AJ119" s="137"/>
      <c r="AK119" s="133"/>
      <c r="AL119" s="127"/>
      <c r="AM119" s="125"/>
      <c r="AN119" s="134"/>
      <c r="AO119" s="131"/>
      <c r="AP119" s="7"/>
      <c r="AQ119" s="131">
        <f t="shared" si="202"/>
        <v>47710</v>
      </c>
      <c r="AR119" s="131">
        <f t="shared" si="203"/>
        <v>47742</v>
      </c>
      <c r="AS119" s="158">
        <f>VLOOKUP(AQ119,[1]Plan1!$IS$186:$IV$304,3)</f>
        <v>7276.54</v>
      </c>
      <c r="AT119" s="157">
        <f t="shared" si="181"/>
        <v>47619</v>
      </c>
      <c r="AU119" s="158">
        <f>VLOOKUP(AR119,[1]Plan1!$IS$186:$IV$304,3)</f>
        <v>7276.54</v>
      </c>
      <c r="AV119" s="157">
        <f t="shared" si="182"/>
        <v>47650</v>
      </c>
      <c r="AW119" s="159">
        <f t="shared" si="204"/>
        <v>0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2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4"/>
      <c r="DL119" s="15"/>
      <c r="DM119" s="1"/>
      <c r="DN119" s="15"/>
    </row>
    <row r="120" spans="1:118" ht="12.75" x14ac:dyDescent="0.2">
      <c r="A120" s="109">
        <f t="shared" si="175"/>
        <v>44533</v>
      </c>
      <c r="B120" s="110">
        <f t="shared" si="167"/>
        <v>1020.40019913</v>
      </c>
      <c r="C120" s="110">
        <f t="shared" si="196"/>
        <v>989.53670712999997</v>
      </c>
      <c r="D120" s="111">
        <f t="shared" si="176"/>
        <v>5876.05</v>
      </c>
      <c r="E120" s="111">
        <f t="shared" si="199"/>
        <v>5944.21</v>
      </c>
      <c r="F120" s="161">
        <f t="shared" si="189"/>
        <v>44454</v>
      </c>
      <c r="G120" s="114">
        <f t="shared" si="168"/>
        <v>1.159962900247602E-2</v>
      </c>
      <c r="H120" s="115">
        <f t="shared" si="190"/>
        <v>44545</v>
      </c>
      <c r="I120" s="115">
        <f t="shared" si="169"/>
        <v>44545</v>
      </c>
      <c r="J120" s="116">
        <f t="shared" si="177"/>
        <v>21</v>
      </c>
      <c r="K120" s="116">
        <f t="shared" si="201"/>
        <v>13</v>
      </c>
      <c r="L120" s="8">
        <f t="shared" si="178"/>
        <v>1.00716494</v>
      </c>
      <c r="M120" s="117">
        <f t="shared" si="197"/>
        <v>1.0086998700000001</v>
      </c>
      <c r="N120" s="117">
        <f t="shared" si="194"/>
        <v>1.0194089545172058</v>
      </c>
      <c r="O120" s="110">
        <f t="shared" si="198"/>
        <v>1.0267129500000001</v>
      </c>
      <c r="P120" s="110">
        <f t="shared" si="170"/>
        <v>1015.97015171</v>
      </c>
      <c r="Q120" s="148">
        <f t="shared" si="183"/>
        <v>0</v>
      </c>
      <c r="R120" s="170">
        <f t="shared" si="179"/>
        <v>0</v>
      </c>
      <c r="S120" s="110">
        <f t="shared" si="171"/>
        <v>0</v>
      </c>
      <c r="T120" s="92">
        <v>0</v>
      </c>
      <c r="U120" s="180">
        <f t="shared" si="200"/>
        <v>0</v>
      </c>
      <c r="V120" s="120">
        <f t="shared" si="180"/>
        <v>8.7999999999999995E-2</v>
      </c>
      <c r="W120" s="118">
        <f t="shared" si="195"/>
        <v>13</v>
      </c>
      <c r="X120" s="118">
        <v>252</v>
      </c>
      <c r="Y120" s="117">
        <f t="shared" si="172"/>
        <v>1.004360411</v>
      </c>
      <c r="Z120" s="110">
        <f t="shared" si="173"/>
        <v>4.4300474200000002</v>
      </c>
      <c r="AA120" s="110">
        <f t="shared" si="174"/>
        <v>0</v>
      </c>
      <c r="AB120" s="121" t="str">
        <f t="shared" si="184"/>
        <v>A+J=</v>
      </c>
      <c r="AC120" s="115">
        <f t="shared" si="185"/>
        <v>44545</v>
      </c>
      <c r="AD120" s="4"/>
      <c r="AE120" s="125"/>
      <c r="AF120" s="131"/>
      <c r="AG120" s="127"/>
      <c r="AH120" s="129"/>
      <c r="AI120" s="138"/>
      <c r="AJ120" s="137"/>
      <c r="AK120" s="133"/>
      <c r="AL120" s="127"/>
      <c r="AM120" s="125"/>
      <c r="AN120" s="134"/>
      <c r="AO120" s="131"/>
      <c r="AP120" s="7"/>
      <c r="AQ120" s="131">
        <f t="shared" si="202"/>
        <v>47742</v>
      </c>
      <c r="AR120" s="131">
        <f t="shared" si="203"/>
        <v>47771</v>
      </c>
      <c r="AS120" s="158">
        <f>VLOOKUP(AQ120,[1]Plan1!$IS$186:$IV$304,3)</f>
        <v>7276.54</v>
      </c>
      <c r="AT120" s="157">
        <f t="shared" si="181"/>
        <v>47649</v>
      </c>
      <c r="AU120" s="158">
        <f>VLOOKUP(AR120,[1]Plan1!$IS$186:$IV$304,3)</f>
        <v>7276.54</v>
      </c>
      <c r="AV120" s="157">
        <f t="shared" si="182"/>
        <v>47679</v>
      </c>
      <c r="AW120" s="159">
        <f t="shared" si="204"/>
        <v>0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2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4"/>
      <c r="DL120" s="15"/>
      <c r="DM120" s="1"/>
      <c r="DN120" s="15"/>
    </row>
    <row r="121" spans="1:118" ht="12.75" x14ac:dyDescent="0.2">
      <c r="A121" s="109">
        <f t="shared" si="175"/>
        <v>44534</v>
      </c>
      <c r="B121" s="110">
        <f t="shared" si="167"/>
        <v>1021.30250115</v>
      </c>
      <c r="C121" s="110">
        <f t="shared" si="196"/>
        <v>989.53670712999997</v>
      </c>
      <c r="D121" s="111">
        <f t="shared" si="176"/>
        <v>5876.05</v>
      </c>
      <c r="E121" s="111">
        <f t="shared" si="199"/>
        <v>5944.21</v>
      </c>
      <c r="F121" s="161">
        <f t="shared" si="189"/>
        <v>44454</v>
      </c>
      <c r="G121" s="114">
        <f t="shared" si="168"/>
        <v>1.159962900247602E-2</v>
      </c>
      <c r="H121" s="115">
        <f t="shared" si="190"/>
        <v>44545</v>
      </c>
      <c r="I121" s="115">
        <f t="shared" si="169"/>
        <v>44545</v>
      </c>
      <c r="J121" s="116">
        <f t="shared" si="177"/>
        <v>21</v>
      </c>
      <c r="K121" s="116">
        <f t="shared" si="201"/>
        <v>14</v>
      </c>
      <c r="L121" s="8">
        <f t="shared" si="178"/>
        <v>1.0077182099999999</v>
      </c>
      <c r="M121" s="117">
        <f t="shared" si="197"/>
        <v>1.0086998700000001</v>
      </c>
      <c r="N121" s="117">
        <f t="shared" si="194"/>
        <v>1.0194089545172058</v>
      </c>
      <c r="O121" s="110">
        <f t="shared" si="198"/>
        <v>1.02727696</v>
      </c>
      <c r="P121" s="110">
        <f t="shared" si="170"/>
        <v>1016.5282603000001</v>
      </c>
      <c r="Q121" s="148">
        <f t="shared" si="183"/>
        <v>0</v>
      </c>
      <c r="R121" s="170">
        <f t="shared" si="179"/>
        <v>0</v>
      </c>
      <c r="S121" s="110">
        <f t="shared" si="171"/>
        <v>0</v>
      </c>
      <c r="T121" s="92">
        <v>0</v>
      </c>
      <c r="U121" s="180">
        <f t="shared" si="200"/>
        <v>0</v>
      </c>
      <c r="V121" s="120">
        <f t="shared" si="180"/>
        <v>8.7999999999999995E-2</v>
      </c>
      <c r="W121" s="118">
        <f t="shared" si="195"/>
        <v>14</v>
      </c>
      <c r="X121" s="118">
        <v>252</v>
      </c>
      <c r="Y121" s="117">
        <f t="shared" si="172"/>
        <v>1.004696614</v>
      </c>
      <c r="Z121" s="110">
        <f t="shared" si="173"/>
        <v>4.77424085</v>
      </c>
      <c r="AA121" s="110">
        <f t="shared" si="174"/>
        <v>0</v>
      </c>
      <c r="AB121" s="121" t="str">
        <f t="shared" si="184"/>
        <v>A+J=</v>
      </c>
      <c r="AC121" s="115">
        <f t="shared" si="185"/>
        <v>44545</v>
      </c>
      <c r="AD121" s="4"/>
      <c r="AE121" s="125"/>
      <c r="AF121" s="131"/>
      <c r="AG121" s="127"/>
      <c r="AH121" s="129"/>
      <c r="AI121" s="138"/>
      <c r="AJ121" s="137"/>
      <c r="AK121" s="133"/>
      <c r="AL121" s="127"/>
      <c r="AM121" s="125"/>
      <c r="AN121" s="134"/>
      <c r="AO121" s="131"/>
      <c r="AP121" s="7"/>
      <c r="AQ121" s="131">
        <f t="shared" si="202"/>
        <v>47771</v>
      </c>
      <c r="AR121" s="131">
        <f t="shared" si="203"/>
        <v>47805</v>
      </c>
      <c r="AS121" s="158">
        <f>VLOOKUP(AQ121,[1]Plan1!$IS$186:$IV$304,3)</f>
        <v>7276.54</v>
      </c>
      <c r="AT121" s="157">
        <f t="shared" si="181"/>
        <v>47682</v>
      </c>
      <c r="AU121" s="158">
        <f>VLOOKUP(AR121,[1]Plan1!$IS$186:$IV$304,3)</f>
        <v>7276.54</v>
      </c>
      <c r="AV121" s="157">
        <f t="shared" si="182"/>
        <v>47713</v>
      </c>
      <c r="AW121" s="159">
        <f t="shared" si="204"/>
        <v>0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2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4"/>
      <c r="DL121" s="15"/>
      <c r="DM121" s="1"/>
      <c r="DN121" s="15"/>
    </row>
    <row r="122" spans="1:118" ht="12.75" x14ac:dyDescent="0.2">
      <c r="A122" s="109">
        <f t="shared" si="175"/>
        <v>44535</v>
      </c>
      <c r="B122" s="110">
        <f t="shared" si="167"/>
        <v>1021.30250115</v>
      </c>
      <c r="C122" s="110">
        <f t="shared" si="196"/>
        <v>989.53670712999997</v>
      </c>
      <c r="D122" s="111">
        <f t="shared" si="176"/>
        <v>5876.05</v>
      </c>
      <c r="E122" s="111">
        <f t="shared" si="199"/>
        <v>5944.21</v>
      </c>
      <c r="F122" s="161">
        <f t="shared" si="189"/>
        <v>44454</v>
      </c>
      <c r="G122" s="114">
        <f t="shared" si="168"/>
        <v>1.159962900247602E-2</v>
      </c>
      <c r="H122" s="115">
        <f t="shared" si="190"/>
        <v>44545</v>
      </c>
      <c r="I122" s="115">
        <f t="shared" si="169"/>
        <v>44545</v>
      </c>
      <c r="J122" s="116">
        <f t="shared" si="177"/>
        <v>21</v>
      </c>
      <c r="K122" s="116">
        <f t="shared" si="201"/>
        <v>14</v>
      </c>
      <c r="L122" s="8">
        <f t="shared" si="178"/>
        <v>1.0077182099999999</v>
      </c>
      <c r="M122" s="117">
        <f t="shared" si="197"/>
        <v>1.0086998700000001</v>
      </c>
      <c r="N122" s="117">
        <f t="shared" si="194"/>
        <v>1.0194089545172058</v>
      </c>
      <c r="O122" s="110">
        <f t="shared" si="198"/>
        <v>1.02727696</v>
      </c>
      <c r="P122" s="110">
        <f t="shared" si="170"/>
        <v>1016.5282603000001</v>
      </c>
      <c r="Q122" s="148">
        <f t="shared" si="183"/>
        <v>0</v>
      </c>
      <c r="R122" s="170">
        <f t="shared" si="179"/>
        <v>0</v>
      </c>
      <c r="S122" s="110">
        <f t="shared" si="171"/>
        <v>0</v>
      </c>
      <c r="T122" s="92">
        <v>0</v>
      </c>
      <c r="U122" s="180">
        <f t="shared" si="200"/>
        <v>0</v>
      </c>
      <c r="V122" s="120">
        <f t="shared" si="180"/>
        <v>8.7999999999999995E-2</v>
      </c>
      <c r="W122" s="118">
        <f t="shared" si="195"/>
        <v>14</v>
      </c>
      <c r="X122" s="118">
        <v>252</v>
      </c>
      <c r="Y122" s="117">
        <f t="shared" si="172"/>
        <v>1.004696614</v>
      </c>
      <c r="Z122" s="110">
        <f t="shared" si="173"/>
        <v>4.77424085</v>
      </c>
      <c r="AA122" s="110">
        <f t="shared" si="174"/>
        <v>0</v>
      </c>
      <c r="AB122" s="121" t="str">
        <f t="shared" si="184"/>
        <v>A+J=</v>
      </c>
      <c r="AC122" s="115">
        <f t="shared" si="185"/>
        <v>44545</v>
      </c>
      <c r="AD122" s="4"/>
      <c r="AE122" s="125"/>
      <c r="AF122" s="131"/>
      <c r="AG122" s="127"/>
      <c r="AH122" s="129"/>
      <c r="AI122" s="138"/>
      <c r="AJ122" s="137"/>
      <c r="AK122" s="133"/>
      <c r="AL122" s="127"/>
      <c r="AM122" s="125"/>
      <c r="AN122" s="134"/>
      <c r="AO122" s="131"/>
      <c r="AP122" s="7"/>
      <c r="AQ122" s="131">
        <f t="shared" si="202"/>
        <v>47805</v>
      </c>
      <c r="AR122" s="131">
        <f t="shared" si="203"/>
        <v>47833</v>
      </c>
      <c r="AS122" s="158">
        <f>VLOOKUP(AQ122,[1]Plan1!$IS$186:$IV$304,3)</f>
        <v>7276.54</v>
      </c>
      <c r="AT122" s="157">
        <f t="shared" si="181"/>
        <v>47711</v>
      </c>
      <c r="AU122" s="158">
        <f>VLOOKUP(AR122,[1]Plan1!$IS$186:$IV$304,3)</f>
        <v>7276.54</v>
      </c>
      <c r="AV122" s="157">
        <f t="shared" si="182"/>
        <v>47742</v>
      </c>
      <c r="AW122" s="159">
        <f t="shared" si="204"/>
        <v>0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2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4"/>
      <c r="DL122" s="15"/>
      <c r="DM122" s="1"/>
      <c r="DN122" s="15"/>
    </row>
    <row r="123" spans="1:118" ht="12.75" x14ac:dyDescent="0.2">
      <c r="A123" s="109">
        <f t="shared" si="175"/>
        <v>44536</v>
      </c>
      <c r="B123" s="110">
        <f t="shared" si="167"/>
        <v>1021.30250115</v>
      </c>
      <c r="C123" s="110">
        <f t="shared" si="196"/>
        <v>989.53670712999997</v>
      </c>
      <c r="D123" s="111">
        <f t="shared" si="176"/>
        <v>5876.05</v>
      </c>
      <c r="E123" s="111">
        <f t="shared" si="199"/>
        <v>5944.21</v>
      </c>
      <c r="F123" s="161">
        <f t="shared" si="189"/>
        <v>44454</v>
      </c>
      <c r="G123" s="114">
        <f t="shared" si="168"/>
        <v>1.159962900247602E-2</v>
      </c>
      <c r="H123" s="115">
        <f t="shared" si="190"/>
        <v>44545</v>
      </c>
      <c r="I123" s="115">
        <f t="shared" si="169"/>
        <v>44545</v>
      </c>
      <c r="J123" s="116">
        <f t="shared" si="177"/>
        <v>21</v>
      </c>
      <c r="K123" s="116">
        <f t="shared" si="201"/>
        <v>14</v>
      </c>
      <c r="L123" s="8">
        <f t="shared" si="178"/>
        <v>1.0077182099999999</v>
      </c>
      <c r="M123" s="117">
        <f t="shared" si="197"/>
        <v>1.0086998700000001</v>
      </c>
      <c r="N123" s="117">
        <f t="shared" si="194"/>
        <v>1.0194089545172058</v>
      </c>
      <c r="O123" s="110">
        <f t="shared" si="198"/>
        <v>1.02727696</v>
      </c>
      <c r="P123" s="110">
        <f t="shared" si="170"/>
        <v>1016.5282603000001</v>
      </c>
      <c r="Q123" s="148">
        <f t="shared" si="183"/>
        <v>0</v>
      </c>
      <c r="R123" s="170">
        <f t="shared" si="179"/>
        <v>0</v>
      </c>
      <c r="S123" s="110">
        <f t="shared" si="171"/>
        <v>0</v>
      </c>
      <c r="T123" s="92">
        <v>0</v>
      </c>
      <c r="U123" s="180">
        <f t="shared" si="200"/>
        <v>0</v>
      </c>
      <c r="V123" s="120">
        <f t="shared" si="180"/>
        <v>8.7999999999999995E-2</v>
      </c>
      <c r="W123" s="118">
        <f t="shared" si="195"/>
        <v>14</v>
      </c>
      <c r="X123" s="118">
        <v>252</v>
      </c>
      <c r="Y123" s="117">
        <f t="shared" si="172"/>
        <v>1.004696614</v>
      </c>
      <c r="Z123" s="110">
        <f t="shared" si="173"/>
        <v>4.77424085</v>
      </c>
      <c r="AA123" s="110">
        <f t="shared" si="174"/>
        <v>0</v>
      </c>
      <c r="AB123" s="121" t="str">
        <f t="shared" si="184"/>
        <v>A+J=</v>
      </c>
      <c r="AC123" s="115">
        <f t="shared" si="185"/>
        <v>44545</v>
      </c>
      <c r="AD123" s="4"/>
      <c r="AE123" s="125"/>
      <c r="AF123" s="131"/>
      <c r="AG123" s="127"/>
      <c r="AH123" s="129"/>
      <c r="AI123" s="138"/>
      <c r="AJ123" s="137"/>
      <c r="AK123" s="133"/>
      <c r="AL123" s="127"/>
      <c r="AM123" s="125"/>
      <c r="AN123" s="134"/>
      <c r="AO123" s="131"/>
      <c r="AP123" s="7"/>
      <c r="AQ123" s="131">
        <f t="shared" si="202"/>
        <v>47833</v>
      </c>
      <c r="AR123" s="131">
        <f t="shared" si="203"/>
        <v>47863</v>
      </c>
      <c r="AS123" s="158">
        <f>VLOOKUP(AQ123,[1]Plan1!$IS$186:$IV$304,3)</f>
        <v>7276.54</v>
      </c>
      <c r="AT123" s="157">
        <f t="shared" si="181"/>
        <v>47741</v>
      </c>
      <c r="AU123" s="158">
        <f>VLOOKUP(AR123,[1]Plan1!$IS$186:$IV$304,3)</f>
        <v>7276.54</v>
      </c>
      <c r="AV123" s="157">
        <f t="shared" si="182"/>
        <v>47771</v>
      </c>
      <c r="AW123" s="159">
        <f t="shared" si="204"/>
        <v>0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2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4"/>
      <c r="DL123" s="15"/>
      <c r="DM123" s="1"/>
      <c r="DN123" s="15"/>
    </row>
    <row r="124" spans="1:118" ht="12.75" x14ac:dyDescent="0.2">
      <c r="A124" s="109">
        <f t="shared" si="175"/>
        <v>44537</v>
      </c>
      <c r="B124" s="110">
        <f t="shared" si="167"/>
        <v>1022.20560068</v>
      </c>
      <c r="C124" s="110">
        <f t="shared" si="196"/>
        <v>989.53670712999997</v>
      </c>
      <c r="D124" s="111">
        <f t="shared" si="176"/>
        <v>5876.05</v>
      </c>
      <c r="E124" s="111">
        <f t="shared" si="199"/>
        <v>5944.21</v>
      </c>
      <c r="F124" s="161">
        <f t="shared" si="189"/>
        <v>44454</v>
      </c>
      <c r="G124" s="114">
        <f t="shared" si="168"/>
        <v>1.159962900247602E-2</v>
      </c>
      <c r="H124" s="115">
        <f t="shared" si="190"/>
        <v>44545</v>
      </c>
      <c r="I124" s="115">
        <f t="shared" si="169"/>
        <v>44545</v>
      </c>
      <c r="J124" s="116">
        <f t="shared" si="177"/>
        <v>21</v>
      </c>
      <c r="K124" s="116">
        <f t="shared" si="201"/>
        <v>15</v>
      </c>
      <c r="L124" s="8">
        <f t="shared" si="178"/>
        <v>1.0082717800000001</v>
      </c>
      <c r="M124" s="117">
        <f t="shared" si="197"/>
        <v>1.0086998700000001</v>
      </c>
      <c r="N124" s="117">
        <f t="shared" si="194"/>
        <v>1.0194089545172058</v>
      </c>
      <c r="O124" s="110">
        <f t="shared" si="198"/>
        <v>1.0278412800000001</v>
      </c>
      <c r="P124" s="110">
        <f t="shared" si="170"/>
        <v>1017.08667566</v>
      </c>
      <c r="Q124" s="148">
        <f t="shared" si="183"/>
        <v>0</v>
      </c>
      <c r="R124" s="170">
        <f t="shared" si="179"/>
        <v>0</v>
      </c>
      <c r="S124" s="110">
        <f t="shared" si="171"/>
        <v>0</v>
      </c>
      <c r="T124" s="92">
        <v>0</v>
      </c>
      <c r="U124" s="180">
        <f t="shared" si="200"/>
        <v>0</v>
      </c>
      <c r="V124" s="120">
        <f t="shared" si="180"/>
        <v>8.7999999999999995E-2</v>
      </c>
      <c r="W124" s="118">
        <f t="shared" si="195"/>
        <v>15</v>
      </c>
      <c r="X124" s="118">
        <v>252</v>
      </c>
      <c r="Y124" s="117">
        <f t="shared" si="172"/>
        <v>1.005032929</v>
      </c>
      <c r="Z124" s="110">
        <f t="shared" si="173"/>
        <v>5.1189250199999998</v>
      </c>
      <c r="AA124" s="110">
        <f t="shared" si="174"/>
        <v>0</v>
      </c>
      <c r="AB124" s="121" t="str">
        <f t="shared" si="184"/>
        <v>A+J=</v>
      </c>
      <c r="AC124" s="115">
        <f t="shared" si="185"/>
        <v>44545</v>
      </c>
      <c r="AD124" s="4"/>
      <c r="AE124" s="125"/>
      <c r="AF124" s="131"/>
      <c r="AG124" s="127"/>
      <c r="AH124" s="129"/>
      <c r="AI124" s="138"/>
      <c r="AJ124" s="137"/>
      <c r="AK124" s="133"/>
      <c r="AL124" s="127"/>
      <c r="AM124" s="125"/>
      <c r="AN124" s="134"/>
      <c r="AO124" s="131"/>
      <c r="AP124" s="7"/>
      <c r="AQ124" s="131">
        <f t="shared" si="202"/>
        <v>47863</v>
      </c>
      <c r="AR124" s="131">
        <f t="shared" si="203"/>
        <v>47896</v>
      </c>
      <c r="AS124" s="158">
        <f>VLOOKUP(AQ124,[1]Plan1!$IS$186:$IV$304,3)</f>
        <v>7276.54</v>
      </c>
      <c r="AT124" s="157">
        <f t="shared" si="181"/>
        <v>47773</v>
      </c>
      <c r="AU124" s="158">
        <f>VLOOKUP(AR124,[1]Plan1!$IS$186:$IV$304,3)</f>
        <v>7276.54</v>
      </c>
      <c r="AV124" s="157">
        <f t="shared" si="182"/>
        <v>47804</v>
      </c>
      <c r="AW124" s="159">
        <f t="shared" si="204"/>
        <v>0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2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4"/>
      <c r="DL124" s="15"/>
      <c r="DM124" s="1"/>
      <c r="DN124" s="15"/>
    </row>
    <row r="125" spans="1:118" ht="12.75" x14ac:dyDescent="0.2">
      <c r="A125" s="109">
        <f t="shared" si="175"/>
        <v>44538</v>
      </c>
      <c r="B125" s="110">
        <f t="shared" si="167"/>
        <v>1023.1094992100001</v>
      </c>
      <c r="C125" s="110">
        <f t="shared" si="196"/>
        <v>989.53670712999997</v>
      </c>
      <c r="D125" s="111">
        <f t="shared" si="176"/>
        <v>5876.05</v>
      </c>
      <c r="E125" s="111">
        <f t="shared" si="199"/>
        <v>5944.21</v>
      </c>
      <c r="F125" s="161">
        <f t="shared" si="189"/>
        <v>44454</v>
      </c>
      <c r="G125" s="114">
        <f t="shared" si="168"/>
        <v>1.159962900247602E-2</v>
      </c>
      <c r="H125" s="115">
        <f t="shared" si="190"/>
        <v>44545</v>
      </c>
      <c r="I125" s="115">
        <f t="shared" si="169"/>
        <v>44545</v>
      </c>
      <c r="J125" s="116">
        <f t="shared" si="177"/>
        <v>21</v>
      </c>
      <c r="K125" s="116">
        <f t="shared" si="201"/>
        <v>16</v>
      </c>
      <c r="L125" s="8">
        <f t="shared" si="178"/>
        <v>1.0088256600000001</v>
      </c>
      <c r="M125" s="117">
        <f t="shared" si="197"/>
        <v>1.0086998700000001</v>
      </c>
      <c r="N125" s="117">
        <f t="shared" si="194"/>
        <v>1.0194089545172058</v>
      </c>
      <c r="O125" s="110">
        <f t="shared" si="198"/>
        <v>1.02840591</v>
      </c>
      <c r="P125" s="110">
        <f t="shared" si="170"/>
        <v>1017.64539777</v>
      </c>
      <c r="Q125" s="148">
        <f t="shared" si="183"/>
        <v>0</v>
      </c>
      <c r="R125" s="170">
        <f t="shared" si="179"/>
        <v>0</v>
      </c>
      <c r="S125" s="110">
        <f t="shared" si="171"/>
        <v>0</v>
      </c>
      <c r="T125" s="92">
        <v>0</v>
      </c>
      <c r="U125" s="180">
        <f t="shared" si="200"/>
        <v>0</v>
      </c>
      <c r="V125" s="120">
        <f t="shared" si="180"/>
        <v>8.7999999999999995E-2</v>
      </c>
      <c r="W125" s="118">
        <f t="shared" si="195"/>
        <v>16</v>
      </c>
      <c r="X125" s="118">
        <v>252</v>
      </c>
      <c r="Y125" s="117">
        <f t="shared" si="172"/>
        <v>1.005369357</v>
      </c>
      <c r="Z125" s="110">
        <f t="shared" si="173"/>
        <v>5.4641014400000003</v>
      </c>
      <c r="AA125" s="110">
        <f t="shared" si="174"/>
        <v>0</v>
      </c>
      <c r="AB125" s="121" t="str">
        <f t="shared" si="184"/>
        <v>A+J=</v>
      </c>
      <c r="AC125" s="115">
        <f t="shared" si="185"/>
        <v>44545</v>
      </c>
      <c r="AD125" s="4"/>
      <c r="AE125" s="125"/>
      <c r="AF125" s="131"/>
      <c r="AG125" s="127"/>
      <c r="AH125" s="129"/>
      <c r="AI125" s="138"/>
      <c r="AJ125" s="137"/>
      <c r="AK125" s="133"/>
      <c r="AL125" s="127"/>
      <c r="AM125" s="125"/>
      <c r="AN125" s="134"/>
      <c r="AO125" s="131"/>
      <c r="AP125" s="7"/>
      <c r="AQ125" s="131">
        <f t="shared" si="202"/>
        <v>47896</v>
      </c>
      <c r="AR125" s="131">
        <f t="shared" si="203"/>
        <v>47924</v>
      </c>
      <c r="AS125" s="158">
        <f>VLOOKUP(AQ125,[1]Plan1!$IS$186:$IV$304,3)</f>
        <v>7276.54</v>
      </c>
      <c r="AT125" s="157">
        <f t="shared" si="181"/>
        <v>47804</v>
      </c>
      <c r="AU125" s="158">
        <f>VLOOKUP(AR125,[1]Plan1!$IS$186:$IV$304,3)</f>
        <v>7276.54</v>
      </c>
      <c r="AV125" s="157">
        <f t="shared" si="182"/>
        <v>47834</v>
      </c>
      <c r="AW125" s="159">
        <f t="shared" si="204"/>
        <v>0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2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4"/>
      <c r="DL125" s="15"/>
      <c r="DM125" s="1"/>
      <c r="DN125" s="15"/>
    </row>
    <row r="126" spans="1:118" ht="12.75" x14ac:dyDescent="0.2">
      <c r="A126" s="109">
        <f t="shared" si="175"/>
        <v>44539</v>
      </c>
      <c r="B126" s="110">
        <f t="shared" si="167"/>
        <v>1024.01418728</v>
      </c>
      <c r="C126" s="110">
        <f t="shared" si="196"/>
        <v>989.53670712999997</v>
      </c>
      <c r="D126" s="111">
        <f t="shared" si="176"/>
        <v>5876.05</v>
      </c>
      <c r="E126" s="111">
        <f t="shared" si="199"/>
        <v>5944.21</v>
      </c>
      <c r="F126" s="161">
        <f t="shared" si="189"/>
        <v>44454</v>
      </c>
      <c r="G126" s="114">
        <f t="shared" si="168"/>
        <v>1.159962900247602E-2</v>
      </c>
      <c r="H126" s="115">
        <f t="shared" si="190"/>
        <v>44545</v>
      </c>
      <c r="I126" s="115">
        <f t="shared" si="169"/>
        <v>44545</v>
      </c>
      <c r="J126" s="116">
        <f t="shared" si="177"/>
        <v>21</v>
      </c>
      <c r="K126" s="116">
        <f t="shared" si="201"/>
        <v>17</v>
      </c>
      <c r="L126" s="8">
        <f t="shared" si="178"/>
        <v>1.00937984</v>
      </c>
      <c r="M126" s="117">
        <f t="shared" si="197"/>
        <v>1.0086998700000001</v>
      </c>
      <c r="N126" s="117">
        <f t="shared" si="194"/>
        <v>1.0194089545172058</v>
      </c>
      <c r="O126" s="110">
        <f t="shared" si="198"/>
        <v>1.0289708399999999</v>
      </c>
      <c r="P126" s="110">
        <f t="shared" si="170"/>
        <v>1018.2044167400001</v>
      </c>
      <c r="Q126" s="148">
        <f t="shared" si="183"/>
        <v>0</v>
      </c>
      <c r="R126" s="170">
        <f t="shared" si="179"/>
        <v>0</v>
      </c>
      <c r="S126" s="110">
        <f t="shared" si="171"/>
        <v>0</v>
      </c>
      <c r="T126" s="92">
        <v>0</v>
      </c>
      <c r="U126" s="180">
        <f t="shared" si="200"/>
        <v>0</v>
      </c>
      <c r="V126" s="120">
        <f t="shared" si="180"/>
        <v>8.7999999999999995E-2</v>
      </c>
      <c r="W126" s="118">
        <f t="shared" si="195"/>
        <v>17</v>
      </c>
      <c r="X126" s="118">
        <v>252</v>
      </c>
      <c r="Y126" s="117">
        <f t="shared" si="172"/>
        <v>1.005705898</v>
      </c>
      <c r="Z126" s="110">
        <f t="shared" si="173"/>
        <v>5.8097705399999997</v>
      </c>
      <c r="AA126" s="110">
        <f t="shared" si="174"/>
        <v>0</v>
      </c>
      <c r="AB126" s="121" t="str">
        <f t="shared" si="184"/>
        <v>A+J=</v>
      </c>
      <c r="AC126" s="115">
        <f t="shared" si="185"/>
        <v>44545</v>
      </c>
      <c r="AD126" s="4"/>
      <c r="AE126" s="125"/>
      <c r="AF126" s="131"/>
      <c r="AG126" s="127"/>
      <c r="AH126" s="129"/>
      <c r="AI126" s="138"/>
      <c r="AJ126" s="137"/>
      <c r="AK126" s="133"/>
      <c r="AL126" s="127"/>
      <c r="AM126" s="125"/>
      <c r="AN126" s="134"/>
      <c r="AO126" s="131"/>
      <c r="AP126" s="7"/>
      <c r="AQ126" s="131">
        <f t="shared" si="202"/>
        <v>47924</v>
      </c>
      <c r="AR126" s="131">
        <f t="shared" si="203"/>
        <v>47953</v>
      </c>
      <c r="AS126" s="158">
        <f>VLOOKUP(AQ126,[1]Plan1!$IS$186:$IV$304,3)</f>
        <v>7276.54</v>
      </c>
      <c r="AT126" s="157">
        <f t="shared" si="181"/>
        <v>47832</v>
      </c>
      <c r="AU126" s="158">
        <f>VLOOKUP(AR126,[1]Plan1!$IS$186:$IV$304,3)</f>
        <v>7276.54</v>
      </c>
      <c r="AV126" s="157">
        <f t="shared" si="182"/>
        <v>47863</v>
      </c>
      <c r="AW126" s="159">
        <f t="shared" si="204"/>
        <v>0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2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4"/>
      <c r="DL126" s="15"/>
      <c r="DM126" s="1"/>
      <c r="DN126" s="15"/>
    </row>
    <row r="127" spans="1:118" ht="12.75" x14ac:dyDescent="0.2">
      <c r="A127" s="109">
        <f t="shared" si="175"/>
        <v>44540</v>
      </c>
      <c r="B127" s="110">
        <f t="shared" si="167"/>
        <v>1024.9196843</v>
      </c>
      <c r="C127" s="110">
        <f t="shared" si="196"/>
        <v>989.53670712999997</v>
      </c>
      <c r="D127" s="111">
        <f t="shared" si="176"/>
        <v>5876.05</v>
      </c>
      <c r="E127" s="111">
        <f t="shared" si="199"/>
        <v>5944.21</v>
      </c>
      <c r="F127" s="161">
        <f t="shared" si="189"/>
        <v>44454</v>
      </c>
      <c r="G127" s="114">
        <f t="shared" si="168"/>
        <v>1.159962900247602E-2</v>
      </c>
      <c r="H127" s="115">
        <f t="shared" si="190"/>
        <v>44545</v>
      </c>
      <c r="I127" s="115">
        <f t="shared" si="169"/>
        <v>44545</v>
      </c>
      <c r="J127" s="116">
        <f t="shared" si="177"/>
        <v>21</v>
      </c>
      <c r="K127" s="116">
        <f t="shared" si="201"/>
        <v>18</v>
      </c>
      <c r="L127" s="8">
        <f t="shared" si="178"/>
        <v>1.0099343300000001</v>
      </c>
      <c r="M127" s="117">
        <f t="shared" si="197"/>
        <v>1.0086998700000001</v>
      </c>
      <c r="N127" s="117">
        <f t="shared" si="194"/>
        <v>1.0194089545172058</v>
      </c>
      <c r="O127" s="110">
        <f t="shared" si="198"/>
        <v>1.0295360899999999</v>
      </c>
      <c r="P127" s="110">
        <f t="shared" si="170"/>
        <v>1018.76375237</v>
      </c>
      <c r="Q127" s="148">
        <f t="shared" si="183"/>
        <v>0</v>
      </c>
      <c r="R127" s="170">
        <f t="shared" si="179"/>
        <v>0</v>
      </c>
      <c r="S127" s="110">
        <f t="shared" si="171"/>
        <v>0</v>
      </c>
      <c r="T127" s="92">
        <v>0</v>
      </c>
      <c r="U127" s="180">
        <f t="shared" si="200"/>
        <v>0</v>
      </c>
      <c r="V127" s="120">
        <f t="shared" si="180"/>
        <v>8.7999999999999995E-2</v>
      </c>
      <c r="W127" s="118">
        <f t="shared" si="195"/>
        <v>18</v>
      </c>
      <c r="X127" s="118">
        <v>252</v>
      </c>
      <c r="Y127" s="117">
        <f t="shared" si="172"/>
        <v>1.006042551</v>
      </c>
      <c r="Z127" s="110">
        <f t="shared" si="173"/>
        <v>6.1559319300000004</v>
      </c>
      <c r="AA127" s="110">
        <f t="shared" si="174"/>
        <v>0</v>
      </c>
      <c r="AB127" s="121" t="str">
        <f t="shared" si="184"/>
        <v>A+J=</v>
      </c>
      <c r="AC127" s="115">
        <f t="shared" si="185"/>
        <v>44545</v>
      </c>
      <c r="AD127" s="4"/>
      <c r="AE127" s="125"/>
      <c r="AF127" s="131"/>
      <c r="AG127" s="127"/>
      <c r="AH127" s="129"/>
      <c r="AI127" s="138"/>
      <c r="AJ127" s="137"/>
      <c r="AK127" s="133"/>
      <c r="AL127" s="127"/>
      <c r="AM127" s="125"/>
      <c r="AN127" s="134"/>
      <c r="AO127" s="131"/>
      <c r="AP127" s="7"/>
      <c r="AQ127" s="131">
        <f t="shared" si="202"/>
        <v>47953</v>
      </c>
      <c r="AR127" s="131">
        <f t="shared" si="203"/>
        <v>47983</v>
      </c>
      <c r="AS127" s="158">
        <f>VLOOKUP(AQ127,[1]Plan1!$IS$186:$IV$304,3)</f>
        <v>7276.54</v>
      </c>
      <c r="AT127" s="157">
        <f t="shared" si="181"/>
        <v>47863</v>
      </c>
      <c r="AU127" s="158">
        <f>VLOOKUP(AR127,[1]Plan1!$IS$186:$IV$304,3)</f>
        <v>7276.54</v>
      </c>
      <c r="AV127" s="157">
        <f t="shared" si="182"/>
        <v>47894</v>
      </c>
      <c r="AW127" s="159">
        <f t="shared" si="204"/>
        <v>0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2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4"/>
      <c r="DL127" s="15"/>
      <c r="DM127" s="1"/>
      <c r="DN127" s="15"/>
    </row>
    <row r="128" spans="1:118" ht="12.75" x14ac:dyDescent="0.2">
      <c r="A128" s="109">
        <f t="shared" si="175"/>
        <v>44541</v>
      </c>
      <c r="B128" s="110">
        <f t="shared" si="167"/>
        <v>1025.82598181</v>
      </c>
      <c r="C128" s="110">
        <f t="shared" si="196"/>
        <v>989.53670712999997</v>
      </c>
      <c r="D128" s="111">
        <f t="shared" si="176"/>
        <v>5876.05</v>
      </c>
      <c r="E128" s="111">
        <f t="shared" si="199"/>
        <v>5944.21</v>
      </c>
      <c r="F128" s="161">
        <f t="shared" si="189"/>
        <v>44454</v>
      </c>
      <c r="G128" s="114">
        <f t="shared" si="168"/>
        <v>1.159962900247602E-2</v>
      </c>
      <c r="H128" s="115">
        <f t="shared" si="190"/>
        <v>44545</v>
      </c>
      <c r="I128" s="115">
        <f t="shared" si="169"/>
        <v>44545</v>
      </c>
      <c r="J128" s="116">
        <f t="shared" si="177"/>
        <v>21</v>
      </c>
      <c r="K128" s="116">
        <f t="shared" si="201"/>
        <v>19</v>
      </c>
      <c r="L128" s="8">
        <f t="shared" si="178"/>
        <v>1.0104891199999999</v>
      </c>
      <c r="M128" s="117">
        <f t="shared" si="197"/>
        <v>1.0086998700000001</v>
      </c>
      <c r="N128" s="117">
        <f t="shared" si="194"/>
        <v>1.0194089545172058</v>
      </c>
      <c r="O128" s="110">
        <f t="shared" si="198"/>
        <v>1.03010165</v>
      </c>
      <c r="P128" s="110">
        <f t="shared" si="170"/>
        <v>1019.32339475</v>
      </c>
      <c r="Q128" s="148">
        <f t="shared" si="183"/>
        <v>0</v>
      </c>
      <c r="R128" s="170">
        <f t="shared" si="179"/>
        <v>0</v>
      </c>
      <c r="S128" s="110">
        <f t="shared" si="171"/>
        <v>0</v>
      </c>
      <c r="T128" s="92">
        <v>0</v>
      </c>
      <c r="U128" s="180">
        <f t="shared" si="200"/>
        <v>0</v>
      </c>
      <c r="V128" s="120">
        <f t="shared" si="180"/>
        <v>8.7999999999999995E-2</v>
      </c>
      <c r="W128" s="118">
        <f t="shared" si="195"/>
        <v>19</v>
      </c>
      <c r="X128" s="118">
        <v>252</v>
      </c>
      <c r="Y128" s="117">
        <f t="shared" si="172"/>
        <v>1.0063793169999999</v>
      </c>
      <c r="Z128" s="110">
        <f t="shared" si="173"/>
        <v>6.5025870599999998</v>
      </c>
      <c r="AA128" s="110">
        <f t="shared" si="174"/>
        <v>0</v>
      </c>
      <c r="AB128" s="121" t="str">
        <f t="shared" si="184"/>
        <v>A+J=</v>
      </c>
      <c r="AC128" s="115">
        <f t="shared" si="185"/>
        <v>44545</v>
      </c>
      <c r="AD128" s="4"/>
      <c r="AE128" s="125"/>
      <c r="AF128" s="131"/>
      <c r="AG128" s="127"/>
      <c r="AH128" s="129"/>
      <c r="AI128" s="138"/>
      <c r="AJ128" s="137"/>
      <c r="AK128" s="133"/>
      <c r="AL128" s="127"/>
      <c r="AM128" s="125"/>
      <c r="AN128" s="134"/>
      <c r="AO128" s="131"/>
      <c r="AP128" s="7"/>
      <c r="AQ128" s="131">
        <f t="shared" si="202"/>
        <v>47983</v>
      </c>
      <c r="AR128" s="131">
        <f t="shared" si="203"/>
        <v>48015</v>
      </c>
      <c r="AS128" s="158">
        <f>VLOOKUP(AQ128,[1]Plan1!$IS$186:$IV$304,3)</f>
        <v>7276.54</v>
      </c>
      <c r="AT128" s="157">
        <f t="shared" si="181"/>
        <v>47895</v>
      </c>
      <c r="AU128" s="158">
        <f>VLOOKUP(AR128,[1]Plan1!$IS$186:$IV$304,3)</f>
        <v>7276.54</v>
      </c>
      <c r="AV128" s="157">
        <f t="shared" si="182"/>
        <v>47923</v>
      </c>
      <c r="AW128" s="159">
        <f t="shared" si="204"/>
        <v>0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2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4"/>
      <c r="DL128" s="15"/>
      <c r="DM128" s="1"/>
      <c r="DN128" s="15"/>
    </row>
    <row r="129" spans="1:118" ht="12.75" x14ac:dyDescent="0.2">
      <c r="A129" s="109">
        <f t="shared" si="175"/>
        <v>44542</v>
      </c>
      <c r="B129" s="110">
        <f t="shared" si="167"/>
        <v>1025.82598181</v>
      </c>
      <c r="C129" s="110">
        <f t="shared" si="196"/>
        <v>989.53670712999997</v>
      </c>
      <c r="D129" s="111">
        <f t="shared" si="176"/>
        <v>5876.05</v>
      </c>
      <c r="E129" s="111">
        <f t="shared" si="199"/>
        <v>5944.21</v>
      </c>
      <c r="F129" s="161">
        <f t="shared" si="189"/>
        <v>44454</v>
      </c>
      <c r="G129" s="114">
        <f t="shared" si="168"/>
        <v>1.159962900247602E-2</v>
      </c>
      <c r="H129" s="115">
        <f t="shared" si="190"/>
        <v>44545</v>
      </c>
      <c r="I129" s="115">
        <f t="shared" si="169"/>
        <v>44545</v>
      </c>
      <c r="J129" s="116">
        <f t="shared" si="177"/>
        <v>21</v>
      </c>
      <c r="K129" s="116">
        <f t="shared" si="201"/>
        <v>19</v>
      </c>
      <c r="L129" s="8">
        <f t="shared" si="178"/>
        <v>1.0104891199999999</v>
      </c>
      <c r="M129" s="117">
        <f t="shared" si="197"/>
        <v>1.0086998700000001</v>
      </c>
      <c r="N129" s="117">
        <f t="shared" si="194"/>
        <v>1.0194089545172058</v>
      </c>
      <c r="O129" s="110">
        <f t="shared" si="198"/>
        <v>1.03010165</v>
      </c>
      <c r="P129" s="110">
        <f t="shared" si="170"/>
        <v>1019.32339475</v>
      </c>
      <c r="Q129" s="148">
        <f t="shared" si="183"/>
        <v>0</v>
      </c>
      <c r="R129" s="170">
        <f t="shared" si="179"/>
        <v>0</v>
      </c>
      <c r="S129" s="110">
        <f t="shared" si="171"/>
        <v>0</v>
      </c>
      <c r="T129" s="92">
        <v>0</v>
      </c>
      <c r="U129" s="180">
        <f t="shared" si="200"/>
        <v>0</v>
      </c>
      <c r="V129" s="120">
        <f t="shared" si="180"/>
        <v>8.7999999999999995E-2</v>
      </c>
      <c r="W129" s="118">
        <f t="shared" si="195"/>
        <v>19</v>
      </c>
      <c r="X129" s="118">
        <v>252</v>
      </c>
      <c r="Y129" s="117">
        <f t="shared" si="172"/>
        <v>1.0063793169999999</v>
      </c>
      <c r="Z129" s="110">
        <f t="shared" si="173"/>
        <v>6.5025870599999998</v>
      </c>
      <c r="AA129" s="110">
        <f t="shared" si="174"/>
        <v>0</v>
      </c>
      <c r="AB129" s="121" t="str">
        <f t="shared" si="184"/>
        <v>A+J=</v>
      </c>
      <c r="AC129" s="115">
        <f t="shared" si="185"/>
        <v>44545</v>
      </c>
      <c r="AD129" s="4"/>
      <c r="AE129" s="125"/>
      <c r="AF129" s="131"/>
      <c r="AG129" s="127"/>
      <c r="AH129" s="129"/>
      <c r="AI129" s="138"/>
      <c r="AJ129" s="137"/>
      <c r="AK129" s="133"/>
      <c r="AL129" s="127"/>
      <c r="AM129" s="125"/>
      <c r="AN129" s="134"/>
      <c r="AO129" s="131"/>
      <c r="AP129" s="7"/>
      <c r="AQ129" s="131">
        <f t="shared" si="202"/>
        <v>48015</v>
      </c>
      <c r="AR129" s="131">
        <f t="shared" si="203"/>
        <v>48044</v>
      </c>
      <c r="AS129" s="158">
        <f>VLOOKUP(AQ129,[1]Plan1!$IS$186:$IV$304,3)</f>
        <v>7276.54</v>
      </c>
      <c r="AT129" s="157">
        <f t="shared" si="181"/>
        <v>47922</v>
      </c>
      <c r="AU129" s="158">
        <f>VLOOKUP(AR129,[1]Plan1!$IS$186:$IV$304,3)</f>
        <v>7276.54</v>
      </c>
      <c r="AV129" s="157">
        <f t="shared" si="182"/>
        <v>47953</v>
      </c>
      <c r="AW129" s="159">
        <f t="shared" si="204"/>
        <v>0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2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4"/>
      <c r="DL129" s="15"/>
      <c r="DM129" s="1"/>
      <c r="DN129" s="15"/>
    </row>
    <row r="130" spans="1:118" ht="12.75" x14ac:dyDescent="0.2">
      <c r="A130" s="109">
        <f t="shared" si="175"/>
        <v>44543</v>
      </c>
      <c r="B130" s="110">
        <f t="shared" si="167"/>
        <v>1025.82598181</v>
      </c>
      <c r="C130" s="110">
        <f t="shared" si="196"/>
        <v>989.53670712999997</v>
      </c>
      <c r="D130" s="111">
        <f t="shared" si="176"/>
        <v>5876.05</v>
      </c>
      <c r="E130" s="111">
        <f t="shared" si="199"/>
        <v>5944.21</v>
      </c>
      <c r="F130" s="161">
        <f t="shared" si="189"/>
        <v>44454</v>
      </c>
      <c r="G130" s="114">
        <f t="shared" si="168"/>
        <v>1.159962900247602E-2</v>
      </c>
      <c r="H130" s="115">
        <f t="shared" si="190"/>
        <v>44545</v>
      </c>
      <c r="I130" s="115">
        <f t="shared" si="169"/>
        <v>44545</v>
      </c>
      <c r="J130" s="116">
        <f t="shared" si="177"/>
        <v>21</v>
      </c>
      <c r="K130" s="116">
        <f t="shared" si="201"/>
        <v>19</v>
      </c>
      <c r="L130" s="8">
        <f t="shared" si="178"/>
        <v>1.0104891199999999</v>
      </c>
      <c r="M130" s="117">
        <f t="shared" si="197"/>
        <v>1.0086998700000001</v>
      </c>
      <c r="N130" s="117">
        <f t="shared" si="194"/>
        <v>1.0194089545172058</v>
      </c>
      <c r="O130" s="110">
        <f t="shared" si="198"/>
        <v>1.03010165</v>
      </c>
      <c r="P130" s="110">
        <f t="shared" si="170"/>
        <v>1019.32339475</v>
      </c>
      <c r="Q130" s="148">
        <f t="shared" si="183"/>
        <v>0</v>
      </c>
      <c r="R130" s="170">
        <f t="shared" si="179"/>
        <v>0</v>
      </c>
      <c r="S130" s="110">
        <f t="shared" si="171"/>
        <v>0</v>
      </c>
      <c r="T130" s="92">
        <v>0</v>
      </c>
      <c r="U130" s="180">
        <f t="shared" si="200"/>
        <v>0</v>
      </c>
      <c r="V130" s="120">
        <f t="shared" si="180"/>
        <v>8.7999999999999995E-2</v>
      </c>
      <c r="W130" s="118">
        <f t="shared" si="195"/>
        <v>19</v>
      </c>
      <c r="X130" s="118">
        <v>252</v>
      </c>
      <c r="Y130" s="117">
        <f t="shared" si="172"/>
        <v>1.0063793169999999</v>
      </c>
      <c r="Z130" s="110">
        <f t="shared" si="173"/>
        <v>6.5025870599999998</v>
      </c>
      <c r="AA130" s="110">
        <f t="shared" si="174"/>
        <v>0</v>
      </c>
      <c r="AB130" s="121" t="str">
        <f t="shared" si="184"/>
        <v>A+J=</v>
      </c>
      <c r="AC130" s="115">
        <f t="shared" si="185"/>
        <v>44545</v>
      </c>
      <c r="AD130" s="4"/>
      <c r="AE130" s="125"/>
      <c r="AF130" s="131"/>
      <c r="AG130" s="127"/>
      <c r="AH130" s="129"/>
      <c r="AI130" s="138"/>
      <c r="AJ130" s="137"/>
      <c r="AK130" s="133"/>
      <c r="AL130" s="127"/>
      <c r="AM130" s="125"/>
      <c r="AN130" s="134"/>
      <c r="AO130" s="131"/>
      <c r="AP130" s="7"/>
      <c r="AQ130" s="131">
        <f t="shared" si="202"/>
        <v>48044</v>
      </c>
      <c r="AR130" s="131">
        <f t="shared" si="203"/>
        <v>48075</v>
      </c>
      <c r="AS130" s="158">
        <f>VLOOKUP(AQ130,[1]Plan1!$IS$186:$IV$304,3)</f>
        <v>7276.54</v>
      </c>
      <c r="AT130" s="157">
        <f t="shared" si="181"/>
        <v>47953</v>
      </c>
      <c r="AU130" s="158">
        <f>VLOOKUP(AR130,[1]Plan1!$IS$186:$IV$304,3)</f>
        <v>7276.54</v>
      </c>
      <c r="AV130" s="157">
        <f t="shared" si="182"/>
        <v>47983</v>
      </c>
      <c r="AW130" s="159">
        <f t="shared" si="204"/>
        <v>0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2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4"/>
      <c r="DL130" s="15"/>
      <c r="DM130" s="1"/>
      <c r="DN130" s="15"/>
    </row>
    <row r="131" spans="1:118" ht="12.75" x14ac:dyDescent="0.2">
      <c r="A131" s="109">
        <f t="shared" si="175"/>
        <v>44544</v>
      </c>
      <c r="B131" s="110">
        <f t="shared" si="167"/>
        <v>1026.73308926</v>
      </c>
      <c r="C131" s="110">
        <f t="shared" si="196"/>
        <v>989.53670712999997</v>
      </c>
      <c r="D131" s="111">
        <f t="shared" si="176"/>
        <v>5876.05</v>
      </c>
      <c r="E131" s="111">
        <f t="shared" si="199"/>
        <v>5944.21</v>
      </c>
      <c r="F131" s="161">
        <f t="shared" si="189"/>
        <v>44454</v>
      </c>
      <c r="G131" s="114">
        <f t="shared" si="168"/>
        <v>1.159962900247602E-2</v>
      </c>
      <c r="H131" s="115">
        <f t="shared" si="190"/>
        <v>44545</v>
      </c>
      <c r="I131" s="115">
        <f t="shared" si="169"/>
        <v>44545</v>
      </c>
      <c r="J131" s="116">
        <f t="shared" si="177"/>
        <v>21</v>
      </c>
      <c r="K131" s="116">
        <f t="shared" si="201"/>
        <v>20</v>
      </c>
      <c r="L131" s="8">
        <f t="shared" si="178"/>
        <v>1.01104422</v>
      </c>
      <c r="M131" s="117">
        <f t="shared" si="197"/>
        <v>1.0086998700000001</v>
      </c>
      <c r="N131" s="117">
        <f t="shared" si="194"/>
        <v>1.0194089545172058</v>
      </c>
      <c r="O131" s="110">
        <f t="shared" si="198"/>
        <v>1.0306675300000001</v>
      </c>
      <c r="P131" s="110">
        <f t="shared" si="170"/>
        <v>1019.88335378</v>
      </c>
      <c r="Q131" s="148">
        <f t="shared" si="183"/>
        <v>0</v>
      </c>
      <c r="R131" s="170">
        <f t="shared" si="179"/>
        <v>0</v>
      </c>
      <c r="S131" s="110">
        <f t="shared" si="171"/>
        <v>0</v>
      </c>
      <c r="T131" s="92">
        <v>0</v>
      </c>
      <c r="U131" s="180">
        <f t="shared" si="200"/>
        <v>0</v>
      </c>
      <c r="V131" s="120">
        <f t="shared" si="180"/>
        <v>8.7999999999999995E-2</v>
      </c>
      <c r="W131" s="118">
        <f t="shared" si="195"/>
        <v>20</v>
      </c>
      <c r="X131" s="118">
        <v>252</v>
      </c>
      <c r="Y131" s="117">
        <f t="shared" si="172"/>
        <v>1.0067161950000001</v>
      </c>
      <c r="Z131" s="110">
        <f t="shared" si="173"/>
        <v>6.8497354799999997</v>
      </c>
      <c r="AA131" s="110">
        <f t="shared" si="174"/>
        <v>0</v>
      </c>
      <c r="AB131" s="121" t="str">
        <f t="shared" si="184"/>
        <v>A+J=</v>
      </c>
      <c r="AC131" s="115">
        <f t="shared" si="185"/>
        <v>44545</v>
      </c>
      <c r="AD131" s="4"/>
      <c r="AE131" s="125"/>
      <c r="AF131" s="131"/>
      <c r="AG131" s="127"/>
      <c r="AH131" s="129"/>
      <c r="AI131" s="138"/>
      <c r="AJ131" s="137"/>
      <c r="AK131" s="133"/>
      <c r="AL131" s="127"/>
      <c r="AM131" s="125"/>
      <c r="AN131" s="134"/>
      <c r="AO131" s="131"/>
      <c r="AP131" s="7"/>
      <c r="AQ131" s="131">
        <f t="shared" si="202"/>
        <v>48075</v>
      </c>
      <c r="AR131" s="131">
        <f t="shared" si="203"/>
        <v>0</v>
      </c>
      <c r="AS131" s="158">
        <f>VLOOKUP(AQ131,[1]Plan1!$IS$186:$IV$304,3)</f>
        <v>7276.54</v>
      </c>
      <c r="AT131" s="157" t="e">
        <f t="shared" si="181"/>
        <v>#NUM!</v>
      </c>
      <c r="AU131" s="158" t="e">
        <f>VLOOKUP(AR131,[1]Plan1!$IS$186:$IV$304,3)</f>
        <v>#N/A</v>
      </c>
      <c r="AV131" s="157" t="e">
        <f t="shared" si="182"/>
        <v>#NUM!</v>
      </c>
      <c r="AW131" s="159" t="e">
        <f t="shared" si="204"/>
        <v>#N/A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2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4"/>
      <c r="DL131" s="15"/>
      <c r="DM131" s="1"/>
      <c r="DN131" s="15"/>
    </row>
    <row r="132" spans="1:118" ht="12.75" x14ac:dyDescent="0.2">
      <c r="A132" s="109">
        <f t="shared" si="175"/>
        <v>44545</v>
      </c>
      <c r="B132" s="110">
        <f t="shared" si="167"/>
        <v>1027.64098825</v>
      </c>
      <c r="C132" s="110">
        <f t="shared" si="196"/>
        <v>989.53670712999997</v>
      </c>
      <c r="D132" s="111">
        <f t="shared" si="176"/>
        <v>5876.05</v>
      </c>
      <c r="E132" s="111">
        <f t="shared" si="199"/>
        <v>5944.21</v>
      </c>
      <c r="F132" s="161">
        <f t="shared" si="189"/>
        <v>44454</v>
      </c>
      <c r="G132" s="114">
        <f t="shared" si="168"/>
        <v>1.159962900247602E-2</v>
      </c>
      <c r="H132" s="115">
        <f t="shared" si="190"/>
        <v>44545</v>
      </c>
      <c r="I132" s="115">
        <f t="shared" si="169"/>
        <v>44545</v>
      </c>
      <c r="J132" s="116">
        <f t="shared" si="177"/>
        <v>21</v>
      </c>
      <c r="K132" s="116">
        <f t="shared" si="201"/>
        <v>21</v>
      </c>
      <c r="L132" s="8">
        <f t="shared" si="178"/>
        <v>1.0115996199999999</v>
      </c>
      <c r="M132" s="117">
        <f t="shared" si="197"/>
        <v>1.0086998700000001</v>
      </c>
      <c r="N132" s="117">
        <f t="shared" si="194"/>
        <v>1.0194089545172058</v>
      </c>
      <c r="O132" s="110">
        <f t="shared" si="198"/>
        <v>1.03123371</v>
      </c>
      <c r="P132" s="110">
        <f t="shared" si="170"/>
        <v>1020.44360967</v>
      </c>
      <c r="Q132" s="148">
        <f t="shared" si="183"/>
        <v>4</v>
      </c>
      <c r="R132" s="170">
        <f t="shared" si="179"/>
        <v>3.5000000000000001E-3</v>
      </c>
      <c r="S132" s="110">
        <f t="shared" si="171"/>
        <v>3.5715526299999998</v>
      </c>
      <c r="T132" s="92">
        <v>0</v>
      </c>
      <c r="U132" s="180">
        <f t="shared" si="200"/>
        <v>3.4999999962320306E-3</v>
      </c>
      <c r="V132" s="120">
        <f t="shared" si="180"/>
        <v>8.7999999999999995E-2</v>
      </c>
      <c r="W132" s="118">
        <f t="shared" si="195"/>
        <v>21</v>
      </c>
      <c r="X132" s="118">
        <v>252</v>
      </c>
      <c r="Y132" s="117">
        <f t="shared" si="172"/>
        <v>1.007053186</v>
      </c>
      <c r="Z132" s="110">
        <f t="shared" si="173"/>
        <v>7.1973785799999996</v>
      </c>
      <c r="AA132" s="110">
        <f t="shared" si="174"/>
        <v>10.76893121</v>
      </c>
      <c r="AB132" s="121" t="str">
        <f t="shared" si="184"/>
        <v>A+J=</v>
      </c>
      <c r="AC132" s="115">
        <f t="shared" si="185"/>
        <v>44545</v>
      </c>
      <c r="AD132" s="4"/>
      <c r="AE132" s="125"/>
      <c r="AF132" s="131"/>
      <c r="AG132" s="127"/>
      <c r="AH132" s="129"/>
      <c r="AI132" s="138"/>
      <c r="AJ132" s="137"/>
      <c r="AK132" s="133"/>
      <c r="AL132" s="127"/>
      <c r="AM132" s="125"/>
      <c r="AN132" s="134"/>
      <c r="AO132" s="131"/>
      <c r="AP132" s="7"/>
      <c r="AQ132" s="131"/>
      <c r="AR132" s="131"/>
      <c r="AS132" s="158"/>
      <c r="AT132" s="157"/>
      <c r="AU132" s="158"/>
      <c r="AV132" s="157"/>
      <c r="AW132" s="159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2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4"/>
      <c r="DL132" s="15"/>
      <c r="DM132" s="1"/>
      <c r="DN132" s="15"/>
    </row>
    <row r="133" spans="1:118" ht="12.75" x14ac:dyDescent="0.2">
      <c r="A133" s="109">
        <f t="shared" si="175"/>
        <v>44546</v>
      </c>
      <c r="B133" s="110">
        <f t="shared" si="167"/>
        <v>1017.76197318</v>
      </c>
      <c r="C133" s="110">
        <f t="shared" si="196"/>
        <v>986.07332866000002</v>
      </c>
      <c r="D133" s="111">
        <f t="shared" si="176"/>
        <v>5944.21</v>
      </c>
      <c r="E133" s="111">
        <f t="shared" si="199"/>
        <v>6018.51</v>
      </c>
      <c r="F133" s="161">
        <f t="shared" si="189"/>
        <v>44486</v>
      </c>
      <c r="G133" s="114">
        <f t="shared" si="168"/>
        <v>1.2499558393798349E-2</v>
      </c>
      <c r="H133" s="115">
        <f t="shared" si="190"/>
        <v>44578</v>
      </c>
      <c r="I133" s="115">
        <f t="shared" si="169"/>
        <v>44578</v>
      </c>
      <c r="J133" s="116">
        <f t="shared" si="177"/>
        <v>23</v>
      </c>
      <c r="K133" s="116">
        <f t="shared" si="201"/>
        <v>1</v>
      </c>
      <c r="L133" s="8">
        <f t="shared" si="178"/>
        <v>1.0005402299999999</v>
      </c>
      <c r="M133" s="117">
        <f t="shared" si="197"/>
        <v>1.0115996199999999</v>
      </c>
      <c r="N133" s="117">
        <f t="shared" si="194"/>
        <v>1.0312337110142027</v>
      </c>
      <c r="O133" s="110">
        <f t="shared" si="198"/>
        <v>1.0317908099999999</v>
      </c>
      <c r="P133" s="110">
        <f t="shared" si="170"/>
        <v>1017.42139849</v>
      </c>
      <c r="Q133" s="148">
        <f t="shared" si="183"/>
        <v>0</v>
      </c>
      <c r="R133" s="170">
        <f t="shared" si="179"/>
        <v>0</v>
      </c>
      <c r="S133" s="110">
        <f t="shared" si="171"/>
        <v>0</v>
      </c>
      <c r="T133" s="92">
        <v>0</v>
      </c>
      <c r="U133" s="180">
        <f t="shared" si="200"/>
        <v>0</v>
      </c>
      <c r="V133" s="120">
        <f t="shared" si="180"/>
        <v>8.7999999999999995E-2</v>
      </c>
      <c r="W133" s="118">
        <f t="shared" si="195"/>
        <v>1</v>
      </c>
      <c r="X133" s="118">
        <v>252</v>
      </c>
      <c r="Y133" s="117">
        <f t="shared" si="172"/>
        <v>1.000334743</v>
      </c>
      <c r="Z133" s="110">
        <f t="shared" si="173"/>
        <v>0.34057469000000001</v>
      </c>
      <c r="AA133" s="110">
        <f t="shared" si="174"/>
        <v>0</v>
      </c>
      <c r="AB133" s="121" t="str">
        <f t="shared" si="184"/>
        <v>A+J=</v>
      </c>
      <c r="AC133" s="115">
        <f t="shared" si="185"/>
        <v>44578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57"/>
      <c r="AW133" s="159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2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4"/>
      <c r="DL133" s="15"/>
      <c r="DM133" s="1"/>
      <c r="DN133" s="15"/>
    </row>
    <row r="134" spans="1:118" ht="12.75" x14ac:dyDescent="0.2">
      <c r="A134" s="109">
        <f t="shared" si="175"/>
        <v>44547</v>
      </c>
      <c r="B134" s="110">
        <f t="shared" si="167"/>
        <v>1018.652677</v>
      </c>
      <c r="C134" s="110">
        <f t="shared" si="196"/>
        <v>986.07332866000002</v>
      </c>
      <c r="D134" s="111">
        <f t="shared" si="176"/>
        <v>5944.21</v>
      </c>
      <c r="E134" s="111">
        <f t="shared" si="199"/>
        <v>6018.51</v>
      </c>
      <c r="F134" s="161">
        <f t="shared" si="189"/>
        <v>44486</v>
      </c>
      <c r="G134" s="114">
        <f t="shared" si="168"/>
        <v>1.2499558393798349E-2</v>
      </c>
      <c r="H134" s="115">
        <f t="shared" si="190"/>
        <v>44578</v>
      </c>
      <c r="I134" s="115">
        <f t="shared" si="169"/>
        <v>44578</v>
      </c>
      <c r="J134" s="116">
        <f t="shared" si="177"/>
        <v>23</v>
      </c>
      <c r="K134" s="116">
        <f t="shared" si="201"/>
        <v>2</v>
      </c>
      <c r="L134" s="8">
        <f t="shared" si="178"/>
        <v>1.00108076</v>
      </c>
      <c r="M134" s="117">
        <f t="shared" si="197"/>
        <v>1.0115996199999999</v>
      </c>
      <c r="N134" s="117">
        <f t="shared" si="194"/>
        <v>1.0312337110142027</v>
      </c>
      <c r="O134" s="110">
        <f t="shared" si="198"/>
        <v>1.03234822</v>
      </c>
      <c r="P134" s="110">
        <f t="shared" si="170"/>
        <v>1017.97104563</v>
      </c>
      <c r="Q134" s="148">
        <f t="shared" si="183"/>
        <v>0</v>
      </c>
      <c r="R134" s="170">
        <f t="shared" si="179"/>
        <v>0</v>
      </c>
      <c r="S134" s="110">
        <f t="shared" si="171"/>
        <v>0</v>
      </c>
      <c r="T134" s="92">
        <v>0</v>
      </c>
      <c r="U134" s="180">
        <f t="shared" si="200"/>
        <v>0</v>
      </c>
      <c r="V134" s="120">
        <f t="shared" si="180"/>
        <v>8.7999999999999995E-2</v>
      </c>
      <c r="W134" s="118">
        <f t="shared" si="195"/>
        <v>2</v>
      </c>
      <c r="X134" s="118">
        <v>252</v>
      </c>
      <c r="Y134" s="117">
        <f t="shared" si="172"/>
        <v>1.000669598</v>
      </c>
      <c r="Z134" s="110">
        <f t="shared" si="173"/>
        <v>0.68163136999999996</v>
      </c>
      <c r="AA134" s="110">
        <f t="shared" si="174"/>
        <v>0</v>
      </c>
      <c r="AB134" s="121" t="str">
        <f t="shared" si="184"/>
        <v>A+J=</v>
      </c>
      <c r="AC134" s="115">
        <f t="shared" si="185"/>
        <v>44578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2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4"/>
      <c r="DL134" s="15"/>
      <c r="DM134" s="1"/>
      <c r="DN134" s="15"/>
    </row>
    <row r="135" spans="1:118" ht="12.75" x14ac:dyDescent="0.2">
      <c r="A135" s="109">
        <f t="shared" si="175"/>
        <v>44548</v>
      </c>
      <c r="B135" s="110">
        <f t="shared" si="167"/>
        <v>1019.54415911</v>
      </c>
      <c r="C135" s="110">
        <f t="shared" si="196"/>
        <v>986.07332866000002</v>
      </c>
      <c r="D135" s="111">
        <f t="shared" si="176"/>
        <v>5944.21</v>
      </c>
      <c r="E135" s="111">
        <f t="shared" si="199"/>
        <v>6018.51</v>
      </c>
      <c r="F135" s="161">
        <f t="shared" si="189"/>
        <v>44486</v>
      </c>
      <c r="G135" s="114">
        <f t="shared" si="168"/>
        <v>1.2499558393798349E-2</v>
      </c>
      <c r="H135" s="115">
        <f t="shared" si="190"/>
        <v>44578</v>
      </c>
      <c r="I135" s="115">
        <f t="shared" si="169"/>
        <v>44578</v>
      </c>
      <c r="J135" s="116">
        <f t="shared" si="177"/>
        <v>23</v>
      </c>
      <c r="K135" s="116">
        <f t="shared" si="201"/>
        <v>3</v>
      </c>
      <c r="L135" s="8">
        <f t="shared" si="178"/>
        <v>1.0016215799999999</v>
      </c>
      <c r="M135" s="117">
        <f t="shared" si="197"/>
        <v>1.0115996199999999</v>
      </c>
      <c r="N135" s="117">
        <f t="shared" si="194"/>
        <v>1.0312337110142027</v>
      </c>
      <c r="O135" s="110">
        <f t="shared" si="198"/>
        <v>1.0329059300000001</v>
      </c>
      <c r="P135" s="110">
        <f t="shared" si="170"/>
        <v>1018.52098858</v>
      </c>
      <c r="Q135" s="148">
        <f t="shared" si="183"/>
        <v>0</v>
      </c>
      <c r="R135" s="170">
        <f t="shared" si="179"/>
        <v>0</v>
      </c>
      <c r="S135" s="110">
        <f t="shared" si="171"/>
        <v>0</v>
      </c>
      <c r="T135" s="92">
        <v>0</v>
      </c>
      <c r="U135" s="180">
        <f t="shared" si="200"/>
        <v>0</v>
      </c>
      <c r="V135" s="120">
        <f t="shared" si="180"/>
        <v>8.7999999999999995E-2</v>
      </c>
      <c r="W135" s="118">
        <f t="shared" si="195"/>
        <v>3</v>
      </c>
      <c r="X135" s="118">
        <v>252</v>
      </c>
      <c r="Y135" s="117">
        <f t="shared" si="172"/>
        <v>1.0010045649999999</v>
      </c>
      <c r="Z135" s="110">
        <f t="shared" si="173"/>
        <v>1.02317053</v>
      </c>
      <c r="AA135" s="110">
        <f t="shared" si="174"/>
        <v>0</v>
      </c>
      <c r="AB135" s="121" t="str">
        <f t="shared" si="184"/>
        <v>A+J=</v>
      </c>
      <c r="AC135" s="115">
        <f t="shared" si="185"/>
        <v>44578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1"/>
      <c r="CH135" s="1"/>
      <c r="CI135" s="22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26"/>
      <c r="DI135" s="15"/>
      <c r="DJ135" s="15"/>
      <c r="DK135" s="24"/>
      <c r="DL135" s="15"/>
      <c r="DM135" s="1"/>
      <c r="DN135" s="15"/>
    </row>
    <row r="136" spans="1:118" ht="12.75" x14ac:dyDescent="0.2">
      <c r="A136" s="109">
        <f t="shared" si="175"/>
        <v>44549</v>
      </c>
      <c r="B136" s="110">
        <f t="shared" si="167"/>
        <v>1019.54415911</v>
      </c>
      <c r="C136" s="110">
        <f t="shared" si="196"/>
        <v>986.07332866000002</v>
      </c>
      <c r="D136" s="111">
        <f t="shared" si="176"/>
        <v>5944.21</v>
      </c>
      <c r="E136" s="111">
        <f t="shared" si="199"/>
        <v>6018.51</v>
      </c>
      <c r="F136" s="161">
        <f t="shared" si="189"/>
        <v>44486</v>
      </c>
      <c r="G136" s="114">
        <f t="shared" si="168"/>
        <v>1.2499558393798349E-2</v>
      </c>
      <c r="H136" s="115">
        <f t="shared" si="190"/>
        <v>44578</v>
      </c>
      <c r="I136" s="115">
        <f t="shared" si="169"/>
        <v>44578</v>
      </c>
      <c r="J136" s="116">
        <f t="shared" si="177"/>
        <v>23</v>
      </c>
      <c r="K136" s="116">
        <f t="shared" si="201"/>
        <v>3</v>
      </c>
      <c r="L136" s="8">
        <f t="shared" si="178"/>
        <v>1.0016215799999999</v>
      </c>
      <c r="M136" s="117">
        <f t="shared" si="197"/>
        <v>1.0115996199999999</v>
      </c>
      <c r="N136" s="117">
        <f t="shared" si="194"/>
        <v>1.0312337110142027</v>
      </c>
      <c r="O136" s="110">
        <f t="shared" si="198"/>
        <v>1.0329059300000001</v>
      </c>
      <c r="P136" s="110">
        <f t="shared" si="170"/>
        <v>1018.52098858</v>
      </c>
      <c r="Q136" s="148">
        <f t="shared" si="183"/>
        <v>0</v>
      </c>
      <c r="R136" s="170">
        <f t="shared" si="179"/>
        <v>0</v>
      </c>
      <c r="S136" s="110">
        <f t="shared" si="171"/>
        <v>0</v>
      </c>
      <c r="T136" s="92">
        <v>0</v>
      </c>
      <c r="U136" s="180">
        <f t="shared" si="200"/>
        <v>0</v>
      </c>
      <c r="V136" s="120">
        <f t="shared" si="180"/>
        <v>8.7999999999999995E-2</v>
      </c>
      <c r="W136" s="118">
        <f t="shared" si="195"/>
        <v>3</v>
      </c>
      <c r="X136" s="118">
        <v>252</v>
      </c>
      <c r="Y136" s="117">
        <f t="shared" si="172"/>
        <v>1.0010045649999999</v>
      </c>
      <c r="Z136" s="110">
        <f t="shared" si="173"/>
        <v>1.02317053</v>
      </c>
      <c r="AA136" s="110">
        <f t="shared" si="174"/>
        <v>0</v>
      </c>
      <c r="AB136" s="121" t="str">
        <f t="shared" si="184"/>
        <v>A+J=</v>
      </c>
      <c r="AC136" s="115">
        <f t="shared" si="185"/>
        <v>44578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2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4"/>
      <c r="DL136" s="15"/>
      <c r="DM136" s="1"/>
      <c r="DN136" s="15"/>
    </row>
    <row r="137" spans="1:118" ht="12.75" x14ac:dyDescent="0.2">
      <c r="A137" s="109">
        <f t="shared" si="175"/>
        <v>44550</v>
      </c>
      <c r="B137" s="110">
        <f t="shared" si="167"/>
        <v>1019.54415911</v>
      </c>
      <c r="C137" s="110">
        <f t="shared" si="196"/>
        <v>986.07332866000002</v>
      </c>
      <c r="D137" s="111">
        <f t="shared" si="176"/>
        <v>5944.21</v>
      </c>
      <c r="E137" s="111">
        <f t="shared" si="199"/>
        <v>6018.51</v>
      </c>
      <c r="F137" s="161">
        <f t="shared" si="189"/>
        <v>44486</v>
      </c>
      <c r="G137" s="114">
        <f t="shared" si="168"/>
        <v>1.2499558393798349E-2</v>
      </c>
      <c r="H137" s="115">
        <f t="shared" si="190"/>
        <v>44578</v>
      </c>
      <c r="I137" s="115">
        <f t="shared" si="169"/>
        <v>44578</v>
      </c>
      <c r="J137" s="116">
        <f t="shared" si="177"/>
        <v>23</v>
      </c>
      <c r="K137" s="116">
        <f t="shared" si="201"/>
        <v>3</v>
      </c>
      <c r="L137" s="8">
        <f t="shared" si="178"/>
        <v>1.0016215799999999</v>
      </c>
      <c r="M137" s="117">
        <f t="shared" si="197"/>
        <v>1.0115996199999999</v>
      </c>
      <c r="N137" s="117">
        <f t="shared" si="194"/>
        <v>1.0312337110142027</v>
      </c>
      <c r="O137" s="110">
        <f t="shared" si="198"/>
        <v>1.0329059300000001</v>
      </c>
      <c r="P137" s="110">
        <f t="shared" si="170"/>
        <v>1018.52098858</v>
      </c>
      <c r="Q137" s="148">
        <f t="shared" si="183"/>
        <v>0</v>
      </c>
      <c r="R137" s="170">
        <f t="shared" si="179"/>
        <v>0</v>
      </c>
      <c r="S137" s="110">
        <f t="shared" si="171"/>
        <v>0</v>
      </c>
      <c r="T137" s="92">
        <v>0</v>
      </c>
      <c r="U137" s="180">
        <f t="shared" si="200"/>
        <v>0</v>
      </c>
      <c r="V137" s="120">
        <f t="shared" si="180"/>
        <v>8.7999999999999995E-2</v>
      </c>
      <c r="W137" s="118">
        <f t="shared" si="195"/>
        <v>3</v>
      </c>
      <c r="X137" s="118">
        <v>252</v>
      </c>
      <c r="Y137" s="117">
        <f t="shared" si="172"/>
        <v>1.0010045649999999</v>
      </c>
      <c r="Z137" s="110">
        <f t="shared" si="173"/>
        <v>1.02317053</v>
      </c>
      <c r="AA137" s="110">
        <f t="shared" si="174"/>
        <v>0</v>
      </c>
      <c r="AB137" s="121" t="str">
        <f t="shared" si="184"/>
        <v>A+J=</v>
      </c>
      <c r="AC137" s="115">
        <f t="shared" si="185"/>
        <v>44578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2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4"/>
      <c r="DL137" s="15"/>
      <c r="DM137" s="1"/>
      <c r="DN137" s="15"/>
    </row>
    <row r="138" spans="1:118" ht="12.75" x14ac:dyDescent="0.2">
      <c r="A138" s="109">
        <f t="shared" si="175"/>
        <v>44551</v>
      </c>
      <c r="B138" s="110">
        <f t="shared" si="167"/>
        <v>1020.43642103</v>
      </c>
      <c r="C138" s="110">
        <f t="shared" si="196"/>
        <v>986.07332866000002</v>
      </c>
      <c r="D138" s="111">
        <f t="shared" si="176"/>
        <v>5944.21</v>
      </c>
      <c r="E138" s="111">
        <f t="shared" si="199"/>
        <v>6018.51</v>
      </c>
      <c r="F138" s="161">
        <f t="shared" si="189"/>
        <v>44486</v>
      </c>
      <c r="G138" s="114">
        <f t="shared" si="168"/>
        <v>1.2499558393798349E-2</v>
      </c>
      <c r="H138" s="115">
        <f t="shared" si="190"/>
        <v>44578</v>
      </c>
      <c r="I138" s="115">
        <f t="shared" si="169"/>
        <v>44578</v>
      </c>
      <c r="J138" s="116">
        <f t="shared" si="177"/>
        <v>23</v>
      </c>
      <c r="K138" s="116">
        <f t="shared" si="201"/>
        <v>4</v>
      </c>
      <c r="L138" s="8">
        <f t="shared" si="178"/>
        <v>1.00216269</v>
      </c>
      <c r="M138" s="117">
        <f t="shared" si="197"/>
        <v>1.0115996199999999</v>
      </c>
      <c r="N138" s="117">
        <f t="shared" si="194"/>
        <v>1.0312337110142027</v>
      </c>
      <c r="O138" s="110">
        <f t="shared" si="198"/>
        <v>1.0334639400000001</v>
      </c>
      <c r="P138" s="110">
        <f t="shared" si="170"/>
        <v>1019.07122736</v>
      </c>
      <c r="Q138" s="148">
        <f t="shared" si="183"/>
        <v>0</v>
      </c>
      <c r="R138" s="170">
        <f t="shared" si="179"/>
        <v>0</v>
      </c>
      <c r="S138" s="110">
        <f t="shared" si="171"/>
        <v>0</v>
      </c>
      <c r="T138" s="92">
        <v>0</v>
      </c>
      <c r="U138" s="180">
        <f t="shared" si="200"/>
        <v>0</v>
      </c>
      <c r="V138" s="120">
        <f t="shared" si="180"/>
        <v>8.7999999999999995E-2</v>
      </c>
      <c r="W138" s="118">
        <f t="shared" si="195"/>
        <v>4</v>
      </c>
      <c r="X138" s="118">
        <v>252</v>
      </c>
      <c r="Y138" s="117">
        <f t="shared" si="172"/>
        <v>1.0013396450000001</v>
      </c>
      <c r="Z138" s="110">
        <f t="shared" si="173"/>
        <v>1.36519367</v>
      </c>
      <c r="AA138" s="110">
        <f t="shared" si="174"/>
        <v>0</v>
      </c>
      <c r="AB138" s="121" t="str">
        <f t="shared" si="184"/>
        <v>A+J=</v>
      </c>
      <c r="AC138" s="115">
        <f t="shared" si="185"/>
        <v>44578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2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4"/>
      <c r="DL138" s="15"/>
      <c r="DM138" s="1"/>
      <c r="DN138" s="15"/>
    </row>
    <row r="139" spans="1:118" ht="12.75" x14ac:dyDescent="0.2">
      <c r="A139" s="109">
        <f t="shared" si="175"/>
        <v>44552</v>
      </c>
      <c r="B139" s="110">
        <f t="shared" ref="B139:B202" si="205">(P139+Z139)</f>
        <v>1021.3294809400001</v>
      </c>
      <c r="C139" s="110">
        <f t="shared" si="196"/>
        <v>986.07332866000002</v>
      </c>
      <c r="D139" s="111">
        <f t="shared" si="176"/>
        <v>5944.21</v>
      </c>
      <c r="E139" s="111">
        <f t="shared" si="199"/>
        <v>6018.51</v>
      </c>
      <c r="F139" s="161">
        <f t="shared" si="189"/>
        <v>44486</v>
      </c>
      <c r="G139" s="114">
        <f t="shared" ref="G139:G202" si="206">(E139/D139)-1</f>
        <v>1.2499558393798349E-2</v>
      </c>
      <c r="H139" s="115">
        <f t="shared" si="190"/>
        <v>44578</v>
      </c>
      <c r="I139" s="115">
        <f t="shared" ref="I139:I202" si="207">IF(A139&gt;I138,H139,I138)</f>
        <v>44578</v>
      </c>
      <c r="J139" s="116">
        <f t="shared" si="177"/>
        <v>23</v>
      </c>
      <c r="K139" s="116">
        <f t="shared" si="201"/>
        <v>5</v>
      </c>
      <c r="L139" s="8">
        <f t="shared" si="178"/>
        <v>1.0027041000000001</v>
      </c>
      <c r="M139" s="117">
        <f t="shared" si="197"/>
        <v>1.0115996199999999</v>
      </c>
      <c r="N139" s="117">
        <f t="shared" si="194"/>
        <v>1.0312337110142027</v>
      </c>
      <c r="O139" s="110">
        <f t="shared" si="198"/>
        <v>1.0340222699999999</v>
      </c>
      <c r="P139" s="110">
        <f t="shared" ref="P139:P202" si="208">TRUNC(C139*O139,8)</f>
        <v>1019.62178168</v>
      </c>
      <c r="Q139" s="148">
        <f t="shared" si="183"/>
        <v>0</v>
      </c>
      <c r="R139" s="170">
        <f t="shared" si="179"/>
        <v>0</v>
      </c>
      <c r="S139" s="110">
        <f t="shared" ref="S139:S202" si="209">IF(R139&gt;0,TRUNC(R139*P139,8),0)</f>
        <v>0</v>
      </c>
      <c r="T139" s="92">
        <v>0</v>
      </c>
      <c r="U139" s="180">
        <f t="shared" si="200"/>
        <v>0</v>
      </c>
      <c r="V139" s="120">
        <f t="shared" si="180"/>
        <v>8.7999999999999995E-2</v>
      </c>
      <c r="W139" s="118">
        <f t="shared" si="195"/>
        <v>5</v>
      </c>
      <c r="X139" s="118">
        <v>252</v>
      </c>
      <c r="Y139" s="117">
        <f t="shared" ref="Y139:Y202" si="210">ROUND((1+V139)^TRUNC((W139/X139),9),9)</f>
        <v>1.0016748360000001</v>
      </c>
      <c r="Z139" s="110">
        <f t="shared" ref="Z139:Z202" si="211">TRUNC((P139*(Y139-1)),8)</f>
        <v>1.7076992600000001</v>
      </c>
      <c r="AA139" s="110">
        <f t="shared" ref="AA139:AA202" si="212">IF(Q139&gt;0,S139+Z139,0)</f>
        <v>0</v>
      </c>
      <c r="AB139" s="121" t="str">
        <f t="shared" si="184"/>
        <v>A+J=</v>
      </c>
      <c r="AC139" s="115">
        <f t="shared" si="185"/>
        <v>44578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2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4"/>
      <c r="DL139" s="15"/>
      <c r="DM139" s="1"/>
      <c r="DN139" s="15"/>
    </row>
    <row r="140" spans="1:118" ht="12.75" x14ac:dyDescent="0.2">
      <c r="A140" s="109">
        <f t="shared" ref="A140:A203" si="213">(A139+1)</f>
        <v>44553</v>
      </c>
      <c r="B140" s="110">
        <f t="shared" si="205"/>
        <v>1022.2232919899999</v>
      </c>
      <c r="C140" s="110">
        <f t="shared" si="196"/>
        <v>986.07332866000002</v>
      </c>
      <c r="D140" s="111">
        <f t="shared" ref="D140:D203" si="214">IF(E140=E139,D139,E139)</f>
        <v>5944.21</v>
      </c>
      <c r="E140" s="111">
        <f t="shared" si="199"/>
        <v>6018.51</v>
      </c>
      <c r="F140" s="161">
        <f t="shared" si="189"/>
        <v>44486</v>
      </c>
      <c r="G140" s="114">
        <f t="shared" si="206"/>
        <v>1.2499558393798349E-2</v>
      </c>
      <c r="H140" s="115">
        <f t="shared" si="190"/>
        <v>44578</v>
      </c>
      <c r="I140" s="115">
        <f t="shared" si="207"/>
        <v>44578</v>
      </c>
      <c r="J140" s="116">
        <f t="shared" ref="J140:J203" si="215">IF(I140=I139,J139,NETWORKDAYS(I139,I140,$AF$149:$AF$503)-1)</f>
        <v>23</v>
      </c>
      <c r="K140" s="116">
        <f t="shared" si="201"/>
        <v>6</v>
      </c>
      <c r="L140" s="8">
        <f t="shared" ref="L140:L203" si="216">TRUNC((E140/D140)^TRUNC((K140/J140),9),8)</f>
        <v>1.00324579</v>
      </c>
      <c r="M140" s="117">
        <f t="shared" si="197"/>
        <v>1.0115996199999999</v>
      </c>
      <c r="N140" s="117">
        <f t="shared" si="194"/>
        <v>1.0312337110142027</v>
      </c>
      <c r="O140" s="110">
        <f t="shared" si="198"/>
        <v>1.0345808700000001</v>
      </c>
      <c r="P140" s="110">
        <f t="shared" si="208"/>
        <v>1020.1726022399999</v>
      </c>
      <c r="Q140" s="148">
        <f t="shared" si="183"/>
        <v>0</v>
      </c>
      <c r="R140" s="170">
        <f t="shared" ref="R140:R203" si="217">IF(Q140&gt;0,VLOOKUP($A140,$AF$11:$AK$141,6),0)</f>
        <v>0</v>
      </c>
      <c r="S140" s="110">
        <f t="shared" si="209"/>
        <v>0</v>
      </c>
      <c r="T140" s="92">
        <v>0</v>
      </c>
      <c r="U140" s="180">
        <f t="shared" si="200"/>
        <v>0</v>
      </c>
      <c r="V140" s="120">
        <f t="shared" ref="V140:V203" si="218">(V139)</f>
        <v>8.7999999999999995E-2</v>
      </c>
      <c r="W140" s="118">
        <f t="shared" si="195"/>
        <v>6</v>
      </c>
      <c r="X140" s="118">
        <v>252</v>
      </c>
      <c r="Y140" s="117">
        <f t="shared" si="210"/>
        <v>1.0020101400000001</v>
      </c>
      <c r="Z140" s="110">
        <f t="shared" si="211"/>
        <v>2.0506897500000001</v>
      </c>
      <c r="AA140" s="110">
        <f t="shared" si="212"/>
        <v>0</v>
      </c>
      <c r="AB140" s="121" t="str">
        <f t="shared" si="184"/>
        <v>A+J=</v>
      </c>
      <c r="AC140" s="115">
        <f t="shared" si="185"/>
        <v>44578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22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4"/>
      <c r="DI140" s="15"/>
      <c r="DJ140" s="15"/>
      <c r="DK140" s="24"/>
      <c r="DL140" s="15"/>
      <c r="DM140" s="1"/>
      <c r="DN140" s="15"/>
    </row>
    <row r="141" spans="1:118" ht="12.75" x14ac:dyDescent="0.2">
      <c r="A141" s="109">
        <f t="shared" si="213"/>
        <v>44554</v>
      </c>
      <c r="B141" s="110">
        <f t="shared" si="205"/>
        <v>1023.11790303</v>
      </c>
      <c r="C141" s="110">
        <f t="shared" si="196"/>
        <v>986.07332866000002</v>
      </c>
      <c r="D141" s="111">
        <f t="shared" si="214"/>
        <v>5944.21</v>
      </c>
      <c r="E141" s="111">
        <f t="shared" si="199"/>
        <v>6018.51</v>
      </c>
      <c r="F141" s="161">
        <f t="shared" si="189"/>
        <v>44486</v>
      </c>
      <c r="G141" s="114">
        <f t="shared" si="206"/>
        <v>1.2499558393798349E-2</v>
      </c>
      <c r="H141" s="115">
        <f t="shared" si="190"/>
        <v>44578</v>
      </c>
      <c r="I141" s="115">
        <f t="shared" si="207"/>
        <v>44578</v>
      </c>
      <c r="J141" s="116">
        <f t="shared" si="215"/>
        <v>23</v>
      </c>
      <c r="K141" s="116">
        <f t="shared" si="201"/>
        <v>7</v>
      </c>
      <c r="L141" s="8">
        <f t="shared" si="216"/>
        <v>1.0037877799999999</v>
      </c>
      <c r="M141" s="117">
        <f t="shared" si="197"/>
        <v>1.0115996199999999</v>
      </c>
      <c r="N141" s="117">
        <f t="shared" si="194"/>
        <v>1.0312337110142027</v>
      </c>
      <c r="O141" s="110">
        <f t="shared" si="198"/>
        <v>1.0351397899999999</v>
      </c>
      <c r="P141" s="110">
        <f t="shared" si="208"/>
        <v>1020.72373835</v>
      </c>
      <c r="Q141" s="148">
        <f t="shared" ref="Q141:Q204" si="219">IF(VLOOKUP(A141,AF$11:AM$141,8)=VLOOKUP(A140,AF$11:AM$141,8),0,VLOOKUP(A141,AF$11:AM$141,8))</f>
        <v>0</v>
      </c>
      <c r="R141" s="170">
        <f t="shared" si="217"/>
        <v>0</v>
      </c>
      <c r="S141" s="110">
        <f t="shared" si="209"/>
        <v>0</v>
      </c>
      <c r="T141" s="92">
        <v>0</v>
      </c>
      <c r="U141" s="180">
        <f t="shared" si="200"/>
        <v>0</v>
      </c>
      <c r="V141" s="120">
        <f t="shared" si="218"/>
        <v>8.7999999999999995E-2</v>
      </c>
      <c r="W141" s="118">
        <f t="shared" si="195"/>
        <v>7</v>
      </c>
      <c r="X141" s="118">
        <v>252</v>
      </c>
      <c r="Y141" s="117">
        <f t="shared" si="210"/>
        <v>1.0023455560000001</v>
      </c>
      <c r="Z141" s="110">
        <f t="shared" si="211"/>
        <v>2.3941646799999998</v>
      </c>
      <c r="AA141" s="110">
        <f t="shared" si="212"/>
        <v>0</v>
      </c>
      <c r="AB141" s="121" t="str">
        <f t="shared" ref="AB141:AB204" si="220">IF($Q140&gt;0,VLOOKUP($A140,$AF$11:$AO$141,9),AB140)</f>
        <v>A+J=</v>
      </c>
      <c r="AC141" s="115">
        <f t="shared" ref="AC141:AC204" si="221">IF($Q140&gt;0,VLOOKUP($A140,$AF$11:$AO$141,10),AC140)</f>
        <v>44578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2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4"/>
      <c r="DL141" s="15"/>
      <c r="DM141" s="1"/>
      <c r="DN141" s="15"/>
    </row>
    <row r="142" spans="1:118" ht="12.75" x14ac:dyDescent="0.2">
      <c r="A142" s="109">
        <f t="shared" si="213"/>
        <v>44555</v>
      </c>
      <c r="B142" s="110">
        <f t="shared" si="205"/>
        <v>1024.0133046799999</v>
      </c>
      <c r="C142" s="110">
        <f t="shared" si="196"/>
        <v>986.07332866000002</v>
      </c>
      <c r="D142" s="111">
        <f t="shared" si="214"/>
        <v>5944.21</v>
      </c>
      <c r="E142" s="111">
        <f t="shared" si="199"/>
        <v>6018.51</v>
      </c>
      <c r="F142" s="161">
        <f t="shared" si="189"/>
        <v>44486</v>
      </c>
      <c r="G142" s="114">
        <f t="shared" si="206"/>
        <v>1.2499558393798349E-2</v>
      </c>
      <c r="H142" s="115">
        <f t="shared" si="190"/>
        <v>44578</v>
      </c>
      <c r="I142" s="115">
        <f t="shared" si="207"/>
        <v>44578</v>
      </c>
      <c r="J142" s="116">
        <f t="shared" si="215"/>
        <v>23</v>
      </c>
      <c r="K142" s="116">
        <f t="shared" si="201"/>
        <v>8</v>
      </c>
      <c r="L142" s="8">
        <f t="shared" si="216"/>
        <v>1.00433007</v>
      </c>
      <c r="M142" s="117">
        <f t="shared" si="197"/>
        <v>1.0115996199999999</v>
      </c>
      <c r="N142" s="117">
        <f t="shared" si="194"/>
        <v>1.0312337110142027</v>
      </c>
      <c r="O142" s="110">
        <f t="shared" si="198"/>
        <v>1.03569902</v>
      </c>
      <c r="P142" s="110">
        <f t="shared" si="208"/>
        <v>1021.27518014</v>
      </c>
      <c r="Q142" s="148">
        <f t="shared" si="219"/>
        <v>0</v>
      </c>
      <c r="R142" s="170">
        <f t="shared" si="217"/>
        <v>0</v>
      </c>
      <c r="S142" s="110">
        <f t="shared" si="209"/>
        <v>0</v>
      </c>
      <c r="T142" s="92">
        <v>0</v>
      </c>
      <c r="U142" s="180">
        <f t="shared" si="200"/>
        <v>0</v>
      </c>
      <c r="V142" s="120">
        <f t="shared" si="218"/>
        <v>8.7999999999999995E-2</v>
      </c>
      <c r="W142" s="118">
        <f t="shared" si="195"/>
        <v>8</v>
      </c>
      <c r="X142" s="118">
        <v>252</v>
      </c>
      <c r="Y142" s="117">
        <f t="shared" si="210"/>
        <v>1.002681084</v>
      </c>
      <c r="Z142" s="110">
        <f t="shared" si="211"/>
        <v>2.7381245399999998</v>
      </c>
      <c r="AA142" s="110">
        <f t="shared" si="212"/>
        <v>0</v>
      </c>
      <c r="AB142" s="121" t="str">
        <f t="shared" si="220"/>
        <v>A+J=</v>
      </c>
      <c r="AC142" s="115">
        <f t="shared" si="221"/>
        <v>44578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2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4"/>
      <c r="DL142" s="15"/>
      <c r="DM142" s="1"/>
      <c r="DN142" s="15"/>
    </row>
    <row r="143" spans="1:118" ht="12.75" x14ac:dyDescent="0.2">
      <c r="A143" s="109">
        <f t="shared" si="213"/>
        <v>44556</v>
      </c>
      <c r="B143" s="110">
        <f t="shared" si="205"/>
        <v>1024.0133046799999</v>
      </c>
      <c r="C143" s="110">
        <f t="shared" si="196"/>
        <v>986.07332866000002</v>
      </c>
      <c r="D143" s="111">
        <f t="shared" si="214"/>
        <v>5944.21</v>
      </c>
      <c r="E143" s="111">
        <f t="shared" si="199"/>
        <v>6018.51</v>
      </c>
      <c r="F143" s="161">
        <f t="shared" si="189"/>
        <v>44486</v>
      </c>
      <c r="G143" s="114">
        <f t="shared" si="206"/>
        <v>1.2499558393798349E-2</v>
      </c>
      <c r="H143" s="115">
        <f t="shared" si="190"/>
        <v>44578</v>
      </c>
      <c r="I143" s="115">
        <f t="shared" si="207"/>
        <v>44578</v>
      </c>
      <c r="J143" s="116">
        <f t="shared" si="215"/>
        <v>23</v>
      </c>
      <c r="K143" s="116">
        <f t="shared" si="201"/>
        <v>8</v>
      </c>
      <c r="L143" s="8">
        <f t="shared" si="216"/>
        <v>1.00433007</v>
      </c>
      <c r="M143" s="117">
        <f t="shared" si="197"/>
        <v>1.0115996199999999</v>
      </c>
      <c r="N143" s="117">
        <f t="shared" si="194"/>
        <v>1.0312337110142027</v>
      </c>
      <c r="O143" s="110">
        <f t="shared" si="198"/>
        <v>1.03569902</v>
      </c>
      <c r="P143" s="110">
        <f t="shared" si="208"/>
        <v>1021.27518014</v>
      </c>
      <c r="Q143" s="148">
        <f t="shared" si="219"/>
        <v>0</v>
      </c>
      <c r="R143" s="170">
        <f t="shared" si="217"/>
        <v>0</v>
      </c>
      <c r="S143" s="110">
        <f t="shared" si="209"/>
        <v>0</v>
      </c>
      <c r="T143" s="92">
        <v>0</v>
      </c>
      <c r="U143" s="180">
        <f t="shared" si="200"/>
        <v>0</v>
      </c>
      <c r="V143" s="120">
        <f t="shared" si="218"/>
        <v>8.7999999999999995E-2</v>
      </c>
      <c r="W143" s="118">
        <f t="shared" si="195"/>
        <v>8</v>
      </c>
      <c r="X143" s="118">
        <v>252</v>
      </c>
      <c r="Y143" s="117">
        <f t="shared" si="210"/>
        <v>1.002681084</v>
      </c>
      <c r="Z143" s="110">
        <f t="shared" si="211"/>
        <v>2.7381245399999998</v>
      </c>
      <c r="AA143" s="110">
        <f t="shared" si="212"/>
        <v>0</v>
      </c>
      <c r="AB143" s="121" t="str">
        <f t="shared" si="220"/>
        <v>A+J=</v>
      </c>
      <c r="AC143" s="115">
        <f t="shared" si="221"/>
        <v>44578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2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4"/>
      <c r="DL143" s="15"/>
      <c r="DM143" s="1"/>
      <c r="DN143" s="15"/>
    </row>
    <row r="144" spans="1:118" ht="12.75" x14ac:dyDescent="0.2">
      <c r="A144" s="109">
        <f t="shared" si="213"/>
        <v>44557</v>
      </c>
      <c r="B144" s="110">
        <f t="shared" si="205"/>
        <v>1024.0133046799999</v>
      </c>
      <c r="C144" s="110">
        <f t="shared" si="196"/>
        <v>986.07332866000002</v>
      </c>
      <c r="D144" s="111">
        <f t="shared" si="214"/>
        <v>5944.21</v>
      </c>
      <c r="E144" s="111">
        <f t="shared" si="199"/>
        <v>6018.51</v>
      </c>
      <c r="F144" s="161">
        <f t="shared" si="189"/>
        <v>44486</v>
      </c>
      <c r="G144" s="114">
        <f t="shared" si="206"/>
        <v>1.2499558393798349E-2</v>
      </c>
      <c r="H144" s="115">
        <f t="shared" si="190"/>
        <v>44578</v>
      </c>
      <c r="I144" s="115">
        <f t="shared" si="207"/>
        <v>44578</v>
      </c>
      <c r="J144" s="116">
        <f t="shared" si="215"/>
        <v>23</v>
      </c>
      <c r="K144" s="116">
        <f t="shared" si="201"/>
        <v>8</v>
      </c>
      <c r="L144" s="8">
        <f t="shared" si="216"/>
        <v>1.00433007</v>
      </c>
      <c r="M144" s="117">
        <f t="shared" si="197"/>
        <v>1.0115996199999999</v>
      </c>
      <c r="N144" s="117">
        <f t="shared" si="194"/>
        <v>1.0312337110142027</v>
      </c>
      <c r="O144" s="110">
        <f t="shared" si="198"/>
        <v>1.03569902</v>
      </c>
      <c r="P144" s="110">
        <f t="shared" si="208"/>
        <v>1021.27518014</v>
      </c>
      <c r="Q144" s="148">
        <f t="shared" si="219"/>
        <v>0</v>
      </c>
      <c r="R144" s="170">
        <f t="shared" si="217"/>
        <v>0</v>
      </c>
      <c r="S144" s="110">
        <f t="shared" si="209"/>
        <v>0</v>
      </c>
      <c r="T144" s="92">
        <v>0</v>
      </c>
      <c r="U144" s="180">
        <f t="shared" si="200"/>
        <v>0</v>
      </c>
      <c r="V144" s="120">
        <f t="shared" si="218"/>
        <v>8.7999999999999995E-2</v>
      </c>
      <c r="W144" s="118">
        <f t="shared" si="195"/>
        <v>8</v>
      </c>
      <c r="X144" s="118">
        <v>252</v>
      </c>
      <c r="Y144" s="117">
        <f t="shared" si="210"/>
        <v>1.002681084</v>
      </c>
      <c r="Z144" s="110">
        <f t="shared" si="211"/>
        <v>2.7381245399999998</v>
      </c>
      <c r="AA144" s="110">
        <f t="shared" si="212"/>
        <v>0</v>
      </c>
      <c r="AB144" s="121" t="str">
        <f t="shared" si="220"/>
        <v>A+J=</v>
      </c>
      <c r="AC144" s="115">
        <f t="shared" si="221"/>
        <v>44578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2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4"/>
      <c r="DL144" s="15"/>
      <c r="DM144" s="1"/>
      <c r="DN144" s="15"/>
    </row>
    <row r="145" spans="1:118" ht="12.75" x14ac:dyDescent="0.2">
      <c r="A145" s="109">
        <f t="shared" si="213"/>
        <v>44558</v>
      </c>
      <c r="B145" s="110">
        <f t="shared" si="205"/>
        <v>1024.9094786600001</v>
      </c>
      <c r="C145" s="110">
        <f t="shared" si="196"/>
        <v>986.07332866000002</v>
      </c>
      <c r="D145" s="111">
        <f t="shared" si="214"/>
        <v>5944.21</v>
      </c>
      <c r="E145" s="111">
        <f t="shared" si="199"/>
        <v>6018.51</v>
      </c>
      <c r="F145" s="161">
        <f t="shared" si="189"/>
        <v>44486</v>
      </c>
      <c r="G145" s="114">
        <f t="shared" si="206"/>
        <v>1.2499558393798349E-2</v>
      </c>
      <c r="H145" s="115">
        <f t="shared" si="190"/>
        <v>44578</v>
      </c>
      <c r="I145" s="115">
        <f t="shared" si="207"/>
        <v>44578</v>
      </c>
      <c r="J145" s="116">
        <f t="shared" si="215"/>
        <v>23</v>
      </c>
      <c r="K145" s="116">
        <f t="shared" si="201"/>
        <v>9</v>
      </c>
      <c r="L145" s="8">
        <f t="shared" si="216"/>
        <v>1.0048726400000001</v>
      </c>
      <c r="M145" s="117">
        <f t="shared" si="197"/>
        <v>1.0115996199999999</v>
      </c>
      <c r="N145" s="117">
        <f t="shared" si="194"/>
        <v>1.0312337110142027</v>
      </c>
      <c r="O145" s="110">
        <f t="shared" si="198"/>
        <v>1.03625854</v>
      </c>
      <c r="P145" s="110">
        <f t="shared" si="208"/>
        <v>1021.82690789</v>
      </c>
      <c r="Q145" s="148">
        <f t="shared" si="219"/>
        <v>0</v>
      </c>
      <c r="R145" s="170">
        <f t="shared" si="217"/>
        <v>0</v>
      </c>
      <c r="S145" s="110">
        <f t="shared" si="209"/>
        <v>0</v>
      </c>
      <c r="T145" s="92">
        <v>0</v>
      </c>
      <c r="U145" s="180">
        <f t="shared" si="200"/>
        <v>0</v>
      </c>
      <c r="V145" s="120">
        <f t="shared" si="218"/>
        <v>8.7999999999999995E-2</v>
      </c>
      <c r="W145" s="118">
        <f t="shared" si="195"/>
        <v>9</v>
      </c>
      <c r="X145" s="118">
        <v>252</v>
      </c>
      <c r="Y145" s="117">
        <f t="shared" si="210"/>
        <v>1.0030167249999999</v>
      </c>
      <c r="Z145" s="110">
        <f t="shared" si="211"/>
        <v>3.0825707699999998</v>
      </c>
      <c r="AA145" s="110">
        <f t="shared" si="212"/>
        <v>0</v>
      </c>
      <c r="AB145" s="121" t="str">
        <f t="shared" si="220"/>
        <v>A+J=</v>
      </c>
      <c r="AC145" s="115">
        <f t="shared" si="221"/>
        <v>44578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2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4"/>
      <c r="DL145" s="15"/>
      <c r="DM145" s="1"/>
      <c r="DN145" s="15"/>
    </row>
    <row r="146" spans="1:118" ht="12.75" x14ac:dyDescent="0.2">
      <c r="A146" s="109">
        <f t="shared" si="213"/>
        <v>44559</v>
      </c>
      <c r="B146" s="110">
        <f t="shared" si="205"/>
        <v>1025.80643433</v>
      </c>
      <c r="C146" s="110">
        <f t="shared" si="196"/>
        <v>986.07332866000002</v>
      </c>
      <c r="D146" s="111">
        <f t="shared" si="214"/>
        <v>5944.21</v>
      </c>
      <c r="E146" s="111">
        <f t="shared" si="199"/>
        <v>6018.51</v>
      </c>
      <c r="F146" s="161">
        <f t="shared" si="189"/>
        <v>44486</v>
      </c>
      <c r="G146" s="114">
        <f t="shared" si="206"/>
        <v>1.2499558393798349E-2</v>
      </c>
      <c r="H146" s="115">
        <f t="shared" si="190"/>
        <v>44578</v>
      </c>
      <c r="I146" s="115">
        <f t="shared" si="207"/>
        <v>44578</v>
      </c>
      <c r="J146" s="116">
        <f t="shared" si="215"/>
        <v>23</v>
      </c>
      <c r="K146" s="116">
        <f t="shared" si="201"/>
        <v>10</v>
      </c>
      <c r="L146" s="8">
        <f t="shared" si="216"/>
        <v>1.00541551</v>
      </c>
      <c r="M146" s="117">
        <f t="shared" si="197"/>
        <v>1.0115996199999999</v>
      </c>
      <c r="N146" s="117">
        <f t="shared" si="194"/>
        <v>1.0312337110142027</v>
      </c>
      <c r="O146" s="110">
        <f t="shared" si="198"/>
        <v>1.03681836</v>
      </c>
      <c r="P146" s="110">
        <f t="shared" si="208"/>
        <v>1022.37893146</v>
      </c>
      <c r="Q146" s="148">
        <f t="shared" si="219"/>
        <v>0</v>
      </c>
      <c r="R146" s="170">
        <f t="shared" si="217"/>
        <v>0</v>
      </c>
      <c r="S146" s="110">
        <f t="shared" si="209"/>
        <v>0</v>
      </c>
      <c r="T146" s="92">
        <v>0</v>
      </c>
      <c r="U146" s="180">
        <f t="shared" si="200"/>
        <v>0</v>
      </c>
      <c r="V146" s="120">
        <f t="shared" si="218"/>
        <v>8.7999999999999995E-2</v>
      </c>
      <c r="W146" s="118">
        <f t="shared" si="195"/>
        <v>10</v>
      </c>
      <c r="X146" s="118">
        <v>252</v>
      </c>
      <c r="Y146" s="117">
        <f t="shared" si="210"/>
        <v>1.003352478</v>
      </c>
      <c r="Z146" s="110">
        <f t="shared" si="211"/>
        <v>3.4275028700000001</v>
      </c>
      <c r="AA146" s="110">
        <f t="shared" si="212"/>
        <v>0</v>
      </c>
      <c r="AB146" s="121" t="str">
        <f t="shared" si="220"/>
        <v>A+J=</v>
      </c>
      <c r="AC146" s="115">
        <f t="shared" si="221"/>
        <v>44578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2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4"/>
      <c r="DL146" s="15"/>
      <c r="DM146" s="1"/>
      <c r="DN146" s="15"/>
    </row>
    <row r="147" spans="1:118" ht="12.75" x14ac:dyDescent="0.2">
      <c r="A147" s="109">
        <f t="shared" si="213"/>
        <v>44560</v>
      </c>
      <c r="B147" s="110">
        <f t="shared" si="205"/>
        <v>1026.70418206</v>
      </c>
      <c r="C147" s="110">
        <f t="shared" si="196"/>
        <v>986.07332866000002</v>
      </c>
      <c r="D147" s="111">
        <f t="shared" si="214"/>
        <v>5944.21</v>
      </c>
      <c r="E147" s="111">
        <f t="shared" si="199"/>
        <v>6018.51</v>
      </c>
      <c r="F147" s="161">
        <f t="shared" ref="F147:F210" si="222">IF($K147=1,VLOOKUP($A146,$AQ$11:$AV$47,6),F146)</f>
        <v>44486</v>
      </c>
      <c r="G147" s="114">
        <f t="shared" si="206"/>
        <v>1.2499558393798349E-2</v>
      </c>
      <c r="H147" s="115">
        <f t="shared" ref="H147:H210" si="223">IF(Q146&gt;0,VLOOKUP(A147,AJ$119:AP$451,4),H146)</f>
        <v>44578</v>
      </c>
      <c r="I147" s="115">
        <f t="shared" si="207"/>
        <v>44578</v>
      </c>
      <c r="J147" s="116">
        <f t="shared" si="215"/>
        <v>23</v>
      </c>
      <c r="K147" s="116">
        <f t="shared" si="201"/>
        <v>11</v>
      </c>
      <c r="L147" s="8">
        <f t="shared" si="216"/>
        <v>1.0059586700000001</v>
      </c>
      <c r="M147" s="117">
        <f t="shared" si="197"/>
        <v>1.0115996199999999</v>
      </c>
      <c r="N147" s="117">
        <f t="shared" si="194"/>
        <v>1.0312337110142027</v>
      </c>
      <c r="O147" s="110">
        <f t="shared" si="198"/>
        <v>1.03737849</v>
      </c>
      <c r="P147" s="110">
        <f t="shared" si="208"/>
        <v>1022.9312607099999</v>
      </c>
      <c r="Q147" s="148">
        <f t="shared" si="219"/>
        <v>0</v>
      </c>
      <c r="R147" s="170">
        <f t="shared" si="217"/>
        <v>0</v>
      </c>
      <c r="S147" s="110">
        <f t="shared" si="209"/>
        <v>0</v>
      </c>
      <c r="T147" s="92">
        <v>0</v>
      </c>
      <c r="U147" s="180">
        <f t="shared" si="200"/>
        <v>0</v>
      </c>
      <c r="V147" s="120">
        <f t="shared" si="218"/>
        <v>8.7999999999999995E-2</v>
      </c>
      <c r="W147" s="118">
        <f t="shared" si="195"/>
        <v>11</v>
      </c>
      <c r="X147" s="118">
        <v>252</v>
      </c>
      <c r="Y147" s="117">
        <f t="shared" si="210"/>
        <v>1.0036883430000001</v>
      </c>
      <c r="Z147" s="110">
        <f t="shared" si="211"/>
        <v>3.7729213499999998</v>
      </c>
      <c r="AA147" s="110">
        <f t="shared" si="212"/>
        <v>0</v>
      </c>
      <c r="AB147" s="121" t="str">
        <f t="shared" si="220"/>
        <v>A+J=</v>
      </c>
      <c r="AC147" s="115">
        <f t="shared" si="221"/>
        <v>44578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2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4"/>
      <c r="DL147" s="15"/>
      <c r="DM147" s="1"/>
      <c r="DN147" s="15"/>
    </row>
    <row r="148" spans="1:118" ht="12.75" x14ac:dyDescent="0.2">
      <c r="A148" s="109">
        <f t="shared" si="213"/>
        <v>44561</v>
      </c>
      <c r="B148" s="110">
        <f t="shared" si="205"/>
        <v>1027.6027134800001</v>
      </c>
      <c r="C148" s="110">
        <f t="shared" si="196"/>
        <v>986.07332866000002</v>
      </c>
      <c r="D148" s="111">
        <f t="shared" si="214"/>
        <v>5944.21</v>
      </c>
      <c r="E148" s="111">
        <f t="shared" si="199"/>
        <v>6018.51</v>
      </c>
      <c r="F148" s="161">
        <f t="shared" si="222"/>
        <v>44486</v>
      </c>
      <c r="G148" s="114">
        <f t="shared" si="206"/>
        <v>1.2499558393798349E-2</v>
      </c>
      <c r="H148" s="115">
        <f t="shared" si="223"/>
        <v>44578</v>
      </c>
      <c r="I148" s="115">
        <f t="shared" si="207"/>
        <v>44578</v>
      </c>
      <c r="J148" s="116">
        <f t="shared" si="215"/>
        <v>23</v>
      </c>
      <c r="K148" s="116">
        <f t="shared" si="201"/>
        <v>12</v>
      </c>
      <c r="L148" s="8">
        <f t="shared" si="216"/>
        <v>1.0065021300000001</v>
      </c>
      <c r="M148" s="117">
        <f t="shared" si="197"/>
        <v>1.0115996199999999</v>
      </c>
      <c r="N148" s="117">
        <f t="shared" si="194"/>
        <v>1.0312337110142027</v>
      </c>
      <c r="O148" s="110">
        <f t="shared" si="198"/>
        <v>1.03793892</v>
      </c>
      <c r="P148" s="110">
        <f t="shared" si="208"/>
        <v>1023.48388579</v>
      </c>
      <c r="Q148" s="148">
        <f t="shared" si="219"/>
        <v>0</v>
      </c>
      <c r="R148" s="170">
        <f t="shared" si="217"/>
        <v>0</v>
      </c>
      <c r="S148" s="110">
        <f t="shared" si="209"/>
        <v>0</v>
      </c>
      <c r="T148" s="92">
        <v>0</v>
      </c>
      <c r="U148" s="180">
        <f t="shared" si="200"/>
        <v>0</v>
      </c>
      <c r="V148" s="120">
        <f t="shared" si="218"/>
        <v>8.7999999999999995E-2</v>
      </c>
      <c r="W148" s="118">
        <f t="shared" si="195"/>
        <v>12</v>
      </c>
      <c r="X148" s="118">
        <v>252</v>
      </c>
      <c r="Y148" s="117">
        <f t="shared" si="210"/>
        <v>1.0040243209999999</v>
      </c>
      <c r="Z148" s="110">
        <f t="shared" si="211"/>
        <v>4.1188276899999998</v>
      </c>
      <c r="AA148" s="110">
        <f t="shared" si="212"/>
        <v>0</v>
      </c>
      <c r="AB148" s="121" t="str">
        <f t="shared" si="220"/>
        <v>A+J=</v>
      </c>
      <c r="AC148" s="115">
        <f t="shared" si="221"/>
        <v>44578</v>
      </c>
      <c r="AD148" s="4"/>
      <c r="AF148" s="141" t="s">
        <v>64</v>
      </c>
      <c r="AG148" s="142"/>
      <c r="AI148" s="143" t="s">
        <v>70</v>
      </c>
      <c r="AJ148" s="143" t="s">
        <v>65</v>
      </c>
      <c r="AK148" s="144" t="s">
        <v>66</v>
      </c>
      <c r="AL148" s="145" t="s">
        <v>67</v>
      </c>
      <c r="AM148" s="146" t="s">
        <v>68</v>
      </c>
      <c r="AN148" s="147" t="s">
        <v>69</v>
      </c>
      <c r="AO148" s="146" t="s">
        <v>80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2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4"/>
      <c r="DL148" s="15"/>
      <c r="DM148" s="1"/>
      <c r="DN148" s="15"/>
    </row>
    <row r="149" spans="1:118" ht="14.25" x14ac:dyDescent="0.2">
      <c r="A149" s="109">
        <f t="shared" si="213"/>
        <v>44562</v>
      </c>
      <c r="B149" s="110">
        <f t="shared" si="205"/>
        <v>1028.50202803</v>
      </c>
      <c r="C149" s="110">
        <f t="shared" si="196"/>
        <v>986.07332866000002</v>
      </c>
      <c r="D149" s="111">
        <f t="shared" si="214"/>
        <v>5944.21</v>
      </c>
      <c r="E149" s="111">
        <f t="shared" si="199"/>
        <v>6018.51</v>
      </c>
      <c r="F149" s="161">
        <f t="shared" si="222"/>
        <v>44486</v>
      </c>
      <c r="G149" s="114">
        <f t="shared" si="206"/>
        <v>1.2499558393798349E-2</v>
      </c>
      <c r="H149" s="115">
        <f t="shared" si="223"/>
        <v>44578</v>
      </c>
      <c r="I149" s="115">
        <f t="shared" si="207"/>
        <v>44578</v>
      </c>
      <c r="J149" s="116">
        <f t="shared" si="215"/>
        <v>23</v>
      </c>
      <c r="K149" s="116">
        <f t="shared" si="201"/>
        <v>13</v>
      </c>
      <c r="L149" s="8">
        <f t="shared" si="216"/>
        <v>1.0070458799999999</v>
      </c>
      <c r="M149" s="117">
        <f t="shared" si="197"/>
        <v>1.0115996199999999</v>
      </c>
      <c r="N149" s="117">
        <f t="shared" si="194"/>
        <v>1.0312337110142027</v>
      </c>
      <c r="O149" s="110">
        <f t="shared" si="198"/>
        <v>1.0384996500000001</v>
      </c>
      <c r="P149" s="110">
        <f t="shared" si="208"/>
        <v>1024.0368066799999</v>
      </c>
      <c r="Q149" s="148">
        <f t="shared" si="219"/>
        <v>0</v>
      </c>
      <c r="R149" s="170">
        <f t="shared" si="217"/>
        <v>0</v>
      </c>
      <c r="S149" s="110">
        <f t="shared" si="209"/>
        <v>0</v>
      </c>
      <c r="T149" s="92">
        <v>0</v>
      </c>
      <c r="U149" s="180">
        <f t="shared" si="200"/>
        <v>0</v>
      </c>
      <c r="V149" s="120">
        <f t="shared" si="218"/>
        <v>8.7999999999999995E-2</v>
      </c>
      <c r="W149" s="118">
        <f t="shared" si="195"/>
        <v>13</v>
      </c>
      <c r="X149" s="118">
        <v>252</v>
      </c>
      <c r="Y149" s="117">
        <f t="shared" si="210"/>
        <v>1.004360411</v>
      </c>
      <c r="Z149" s="110">
        <f t="shared" si="211"/>
        <v>4.4652213500000002</v>
      </c>
      <c r="AA149" s="110">
        <f t="shared" si="212"/>
        <v>0</v>
      </c>
      <c r="AB149" s="121" t="str">
        <f t="shared" si="220"/>
        <v>A+J=</v>
      </c>
      <c r="AC149" s="115">
        <f t="shared" si="221"/>
        <v>44578</v>
      </c>
      <c r="AD149" s="4"/>
      <c r="AF149" s="160">
        <f>[2]Plan1!$A242</f>
        <v>44197</v>
      </c>
      <c r="AG149" s="139" t="str">
        <f>[2]Plan1!$C242</f>
        <v>Confraternização Universal</v>
      </c>
      <c r="AI149" s="129"/>
      <c r="AJ149" s="140">
        <f>A11</f>
        <v>44424</v>
      </c>
      <c r="AK149" s="131">
        <f t="shared" ref="AK149:AK180" si="224">WORKDAY(AJ149,-1,AF$149:AF$503)</f>
        <v>44421</v>
      </c>
      <c r="AL149" s="131">
        <f>WORKDAY($AK149,1,$AF$149:$AF$503)</f>
        <v>44424</v>
      </c>
      <c r="AM149" s="131">
        <f t="shared" ref="AM149:AM163" si="225">AL150</f>
        <v>44454</v>
      </c>
      <c r="AN149" s="129">
        <f t="shared" ref="AN149:AN180" si="226">NETWORKDAYS(AL149,AL150,$AF$149:$AF$503)-1</f>
        <v>21</v>
      </c>
      <c r="AO149" s="131">
        <f>WORKDAY($AK149,1,$AF$149:$AF$503)</f>
        <v>44424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2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4"/>
      <c r="DL149" s="15"/>
      <c r="DM149" s="1"/>
      <c r="DN149" s="15"/>
    </row>
    <row r="150" spans="1:118" ht="12.75" x14ac:dyDescent="0.2">
      <c r="A150" s="109">
        <f t="shared" si="213"/>
        <v>44563</v>
      </c>
      <c r="B150" s="110">
        <f t="shared" si="205"/>
        <v>1028.50202803</v>
      </c>
      <c r="C150" s="110">
        <f t="shared" si="196"/>
        <v>986.07332866000002</v>
      </c>
      <c r="D150" s="111">
        <f t="shared" si="214"/>
        <v>5944.21</v>
      </c>
      <c r="E150" s="111">
        <f t="shared" si="199"/>
        <v>6018.51</v>
      </c>
      <c r="F150" s="161">
        <f t="shared" si="222"/>
        <v>44486</v>
      </c>
      <c r="G150" s="114">
        <f t="shared" si="206"/>
        <v>1.2499558393798349E-2</v>
      </c>
      <c r="H150" s="115">
        <f t="shared" si="223"/>
        <v>44578</v>
      </c>
      <c r="I150" s="115">
        <f t="shared" si="207"/>
        <v>44578</v>
      </c>
      <c r="J150" s="116">
        <f t="shared" si="215"/>
        <v>23</v>
      </c>
      <c r="K150" s="116">
        <f t="shared" si="201"/>
        <v>13</v>
      </c>
      <c r="L150" s="8">
        <f t="shared" si="216"/>
        <v>1.0070458799999999</v>
      </c>
      <c r="M150" s="117">
        <f t="shared" si="197"/>
        <v>1.0115996199999999</v>
      </c>
      <c r="N150" s="117">
        <f t="shared" si="194"/>
        <v>1.0312337110142027</v>
      </c>
      <c r="O150" s="110">
        <f t="shared" si="198"/>
        <v>1.0384996500000001</v>
      </c>
      <c r="P150" s="110">
        <f t="shared" si="208"/>
        <v>1024.0368066799999</v>
      </c>
      <c r="Q150" s="148">
        <f t="shared" si="219"/>
        <v>0</v>
      </c>
      <c r="R150" s="170">
        <f t="shared" si="217"/>
        <v>0</v>
      </c>
      <c r="S150" s="110">
        <f t="shared" si="209"/>
        <v>0</v>
      </c>
      <c r="T150" s="92">
        <v>0</v>
      </c>
      <c r="U150" s="180">
        <f t="shared" si="200"/>
        <v>0</v>
      </c>
      <c r="V150" s="120">
        <f t="shared" si="218"/>
        <v>8.7999999999999995E-2</v>
      </c>
      <c r="W150" s="118">
        <f t="shared" si="195"/>
        <v>13</v>
      </c>
      <c r="X150" s="118">
        <v>252</v>
      </c>
      <c r="Y150" s="117">
        <f t="shared" si="210"/>
        <v>1.004360411</v>
      </c>
      <c r="Z150" s="110">
        <f t="shared" si="211"/>
        <v>4.4652213500000002</v>
      </c>
      <c r="AA150" s="110">
        <f t="shared" si="212"/>
        <v>0</v>
      </c>
      <c r="AB150" s="121" t="str">
        <f t="shared" si="220"/>
        <v>A+J=</v>
      </c>
      <c r="AC150" s="115">
        <f t="shared" si="221"/>
        <v>44578</v>
      </c>
      <c r="AD150" s="4"/>
      <c r="AF150" s="160">
        <f>[2]Plan1!$A243</f>
        <v>44242</v>
      </c>
      <c r="AG150" s="139" t="str">
        <f>[2]Plan1!$C243</f>
        <v>Carnaval</v>
      </c>
      <c r="AI150" s="129">
        <v>1</v>
      </c>
      <c r="AJ150" s="131">
        <v>44454</v>
      </c>
      <c r="AK150" s="131">
        <f t="shared" si="224"/>
        <v>44453</v>
      </c>
      <c r="AL150" s="131">
        <f>WORKDAY($AK150,1,$AF$149:$AF$503)</f>
        <v>44454</v>
      </c>
      <c r="AM150" s="131">
        <f t="shared" si="225"/>
        <v>44484</v>
      </c>
      <c r="AN150" s="129">
        <f t="shared" si="226"/>
        <v>21</v>
      </c>
      <c r="AO150" s="131">
        <f t="shared" ref="AO150:AO213" si="227">WORKDAY($AK150,1,$AF$149:$AF$503)</f>
        <v>44454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2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4"/>
      <c r="DL150" s="15"/>
      <c r="DM150" s="1"/>
      <c r="DN150" s="15"/>
    </row>
    <row r="151" spans="1:118" ht="12.75" x14ac:dyDescent="0.2">
      <c r="A151" s="109">
        <f t="shared" si="213"/>
        <v>44564</v>
      </c>
      <c r="B151" s="110">
        <f t="shared" si="205"/>
        <v>1028.50202803</v>
      </c>
      <c r="C151" s="110">
        <f t="shared" si="196"/>
        <v>986.07332866000002</v>
      </c>
      <c r="D151" s="111">
        <f t="shared" si="214"/>
        <v>5944.21</v>
      </c>
      <c r="E151" s="111">
        <f t="shared" si="199"/>
        <v>6018.51</v>
      </c>
      <c r="F151" s="161">
        <f t="shared" si="222"/>
        <v>44486</v>
      </c>
      <c r="G151" s="114">
        <f t="shared" si="206"/>
        <v>1.2499558393798349E-2</v>
      </c>
      <c r="H151" s="115">
        <f t="shared" si="223"/>
        <v>44578</v>
      </c>
      <c r="I151" s="115">
        <f t="shared" si="207"/>
        <v>44578</v>
      </c>
      <c r="J151" s="116">
        <f t="shared" si="215"/>
        <v>23</v>
      </c>
      <c r="K151" s="116">
        <f t="shared" si="201"/>
        <v>13</v>
      </c>
      <c r="L151" s="8">
        <f t="shared" si="216"/>
        <v>1.0070458799999999</v>
      </c>
      <c r="M151" s="117">
        <f t="shared" si="197"/>
        <v>1.0115996199999999</v>
      </c>
      <c r="N151" s="117">
        <f t="shared" si="194"/>
        <v>1.0312337110142027</v>
      </c>
      <c r="O151" s="110">
        <f t="shared" si="198"/>
        <v>1.0384996500000001</v>
      </c>
      <c r="P151" s="110">
        <f t="shared" si="208"/>
        <v>1024.0368066799999</v>
      </c>
      <c r="Q151" s="148">
        <f t="shared" si="219"/>
        <v>0</v>
      </c>
      <c r="R151" s="170">
        <f t="shared" si="217"/>
        <v>0</v>
      </c>
      <c r="S151" s="110">
        <f t="shared" si="209"/>
        <v>0</v>
      </c>
      <c r="T151" s="92">
        <v>0</v>
      </c>
      <c r="U151" s="180">
        <f t="shared" si="200"/>
        <v>0</v>
      </c>
      <c r="V151" s="120">
        <f t="shared" si="218"/>
        <v>8.7999999999999995E-2</v>
      </c>
      <c r="W151" s="118">
        <f t="shared" si="195"/>
        <v>13</v>
      </c>
      <c r="X151" s="118">
        <v>252</v>
      </c>
      <c r="Y151" s="117">
        <f t="shared" si="210"/>
        <v>1.004360411</v>
      </c>
      <c r="Z151" s="110">
        <f t="shared" si="211"/>
        <v>4.4652213500000002</v>
      </c>
      <c r="AA151" s="110">
        <f t="shared" si="212"/>
        <v>0</v>
      </c>
      <c r="AB151" s="121" t="str">
        <f t="shared" si="220"/>
        <v>A+J=</v>
      </c>
      <c r="AC151" s="115">
        <f t="shared" si="221"/>
        <v>44578</v>
      </c>
      <c r="AD151" s="4"/>
      <c r="AF151" s="160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ref="AJ151:AJ214" si="228">EDATE(AJ150,1)</f>
        <v>44484</v>
      </c>
      <c r="AK151" s="131">
        <f t="shared" si="224"/>
        <v>44483</v>
      </c>
      <c r="AL151" s="131">
        <f t="shared" ref="AL151:AL214" si="229">WORKDAY($AK151,1,$AF$149:$AF$503)</f>
        <v>44484</v>
      </c>
      <c r="AM151" s="131">
        <f t="shared" si="225"/>
        <v>44516</v>
      </c>
      <c r="AN151" s="129">
        <f t="shared" si="226"/>
        <v>20</v>
      </c>
      <c r="AO151" s="131">
        <f t="shared" si="227"/>
        <v>44484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2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4"/>
      <c r="DL151" s="15"/>
      <c r="DM151" s="1"/>
      <c r="DN151" s="15"/>
    </row>
    <row r="152" spans="1:118" ht="12.75" x14ac:dyDescent="0.2">
      <c r="A152" s="109">
        <f t="shared" si="213"/>
        <v>44565</v>
      </c>
      <c r="B152" s="110">
        <f t="shared" si="205"/>
        <v>1029.4021371499998</v>
      </c>
      <c r="C152" s="110">
        <f t="shared" si="196"/>
        <v>986.07332866000002</v>
      </c>
      <c r="D152" s="111">
        <f t="shared" si="214"/>
        <v>5944.21</v>
      </c>
      <c r="E152" s="111">
        <f t="shared" si="199"/>
        <v>6018.51</v>
      </c>
      <c r="F152" s="161">
        <f t="shared" si="222"/>
        <v>44486</v>
      </c>
      <c r="G152" s="114">
        <f t="shared" si="206"/>
        <v>1.2499558393798349E-2</v>
      </c>
      <c r="H152" s="115">
        <f t="shared" si="223"/>
        <v>44578</v>
      </c>
      <c r="I152" s="115">
        <f t="shared" si="207"/>
        <v>44578</v>
      </c>
      <c r="J152" s="116">
        <f t="shared" si="215"/>
        <v>23</v>
      </c>
      <c r="K152" s="116">
        <f t="shared" si="201"/>
        <v>14</v>
      </c>
      <c r="L152" s="8">
        <f t="shared" si="216"/>
        <v>1.00758992</v>
      </c>
      <c r="M152" s="117">
        <f t="shared" si="197"/>
        <v>1.0115996199999999</v>
      </c>
      <c r="N152" s="117">
        <f t="shared" si="194"/>
        <v>1.0312337110142027</v>
      </c>
      <c r="O152" s="110">
        <f t="shared" si="198"/>
        <v>1.0390606899999999</v>
      </c>
      <c r="P152" s="110">
        <f t="shared" si="208"/>
        <v>1024.5900332599999</v>
      </c>
      <c r="Q152" s="148">
        <f t="shared" si="219"/>
        <v>0</v>
      </c>
      <c r="R152" s="170">
        <f t="shared" si="217"/>
        <v>0</v>
      </c>
      <c r="S152" s="110">
        <f t="shared" si="209"/>
        <v>0</v>
      </c>
      <c r="T152" s="92">
        <v>0</v>
      </c>
      <c r="U152" s="180">
        <f t="shared" si="200"/>
        <v>0</v>
      </c>
      <c r="V152" s="120">
        <f t="shared" si="218"/>
        <v>8.7999999999999995E-2</v>
      </c>
      <c r="W152" s="118">
        <f t="shared" si="195"/>
        <v>14</v>
      </c>
      <c r="X152" s="118">
        <v>252</v>
      </c>
      <c r="Y152" s="117">
        <f t="shared" si="210"/>
        <v>1.004696614</v>
      </c>
      <c r="Z152" s="110">
        <f t="shared" si="211"/>
        <v>4.8121038900000004</v>
      </c>
      <c r="AA152" s="110">
        <f t="shared" si="212"/>
        <v>0</v>
      </c>
      <c r="AB152" s="121" t="str">
        <f t="shared" si="220"/>
        <v>A+J=</v>
      </c>
      <c r="AC152" s="115">
        <f t="shared" si="221"/>
        <v>44578</v>
      </c>
      <c r="AD152" s="4"/>
      <c r="AF152" s="160">
        <f>[2]Plan1!$A245</f>
        <v>44288</v>
      </c>
      <c r="AG152" s="139" t="str">
        <f>[2]Plan1!$C245</f>
        <v>Paixão de Cristo</v>
      </c>
      <c r="AI152" s="129">
        <f t="shared" ref="AI152:AI215" si="230">AI151+1</f>
        <v>3</v>
      </c>
      <c r="AJ152" s="131">
        <f t="shared" si="228"/>
        <v>44515</v>
      </c>
      <c r="AK152" s="131">
        <f t="shared" si="224"/>
        <v>44512</v>
      </c>
      <c r="AL152" s="131">
        <f t="shared" si="229"/>
        <v>44516</v>
      </c>
      <c r="AM152" s="131">
        <f t="shared" si="225"/>
        <v>44545</v>
      </c>
      <c r="AN152" s="129">
        <f t="shared" si="226"/>
        <v>21</v>
      </c>
      <c r="AO152" s="131">
        <f t="shared" si="227"/>
        <v>44516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2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4"/>
      <c r="DL152" s="15"/>
      <c r="DM152" s="1"/>
      <c r="DN152" s="15"/>
    </row>
    <row r="153" spans="1:118" ht="12.75" x14ac:dyDescent="0.2">
      <c r="A153" s="109">
        <f t="shared" si="213"/>
        <v>44566</v>
      </c>
      <c r="B153" s="110">
        <f t="shared" si="205"/>
        <v>1030.3030304000001</v>
      </c>
      <c r="C153" s="110">
        <f t="shared" si="196"/>
        <v>986.07332866000002</v>
      </c>
      <c r="D153" s="111">
        <f t="shared" si="214"/>
        <v>5944.21</v>
      </c>
      <c r="E153" s="111">
        <f t="shared" si="199"/>
        <v>6018.51</v>
      </c>
      <c r="F153" s="161">
        <f t="shared" si="222"/>
        <v>44486</v>
      </c>
      <c r="G153" s="114">
        <f t="shared" si="206"/>
        <v>1.2499558393798349E-2</v>
      </c>
      <c r="H153" s="115">
        <f t="shared" si="223"/>
        <v>44578</v>
      </c>
      <c r="I153" s="115">
        <f t="shared" si="207"/>
        <v>44578</v>
      </c>
      <c r="J153" s="116">
        <f t="shared" si="215"/>
        <v>23</v>
      </c>
      <c r="K153" s="116">
        <f t="shared" si="201"/>
        <v>15</v>
      </c>
      <c r="L153" s="8">
        <f t="shared" si="216"/>
        <v>1.0081342600000001</v>
      </c>
      <c r="M153" s="117">
        <f t="shared" si="197"/>
        <v>1.0115996199999999</v>
      </c>
      <c r="N153" s="117">
        <f t="shared" si="194"/>
        <v>1.0312337110142027</v>
      </c>
      <c r="O153" s="110">
        <f t="shared" si="198"/>
        <v>1.0396220300000001</v>
      </c>
      <c r="P153" s="110">
        <f t="shared" si="208"/>
        <v>1025.1435556700001</v>
      </c>
      <c r="Q153" s="148">
        <f t="shared" si="219"/>
        <v>0</v>
      </c>
      <c r="R153" s="170">
        <f t="shared" si="217"/>
        <v>0</v>
      </c>
      <c r="S153" s="110">
        <f t="shared" si="209"/>
        <v>0</v>
      </c>
      <c r="T153" s="92">
        <v>0</v>
      </c>
      <c r="U153" s="180">
        <f t="shared" si="200"/>
        <v>0</v>
      </c>
      <c r="V153" s="120">
        <f t="shared" si="218"/>
        <v>8.7999999999999995E-2</v>
      </c>
      <c r="W153" s="118">
        <f t="shared" si="195"/>
        <v>15</v>
      </c>
      <c r="X153" s="118">
        <v>252</v>
      </c>
      <c r="Y153" s="117">
        <f t="shared" si="210"/>
        <v>1.005032929</v>
      </c>
      <c r="Z153" s="110">
        <f t="shared" si="211"/>
        <v>5.1594747300000003</v>
      </c>
      <c r="AA153" s="110">
        <f t="shared" si="212"/>
        <v>0</v>
      </c>
      <c r="AB153" s="121" t="str">
        <f t="shared" si="220"/>
        <v>A+J=</v>
      </c>
      <c r="AC153" s="115">
        <f t="shared" si="221"/>
        <v>44578</v>
      </c>
      <c r="AD153" s="4"/>
      <c r="AF153" s="160">
        <f>[2]Plan1!$A246</f>
        <v>44307</v>
      </c>
      <c r="AG153" s="139" t="str">
        <f>[2]Plan1!$C246</f>
        <v>Tiradentes</v>
      </c>
      <c r="AI153" s="129">
        <f t="shared" si="230"/>
        <v>4</v>
      </c>
      <c r="AJ153" s="131">
        <f t="shared" si="228"/>
        <v>44545</v>
      </c>
      <c r="AK153" s="131">
        <f t="shared" si="224"/>
        <v>44544</v>
      </c>
      <c r="AL153" s="131">
        <f t="shared" si="229"/>
        <v>44545</v>
      </c>
      <c r="AM153" s="131">
        <f t="shared" si="225"/>
        <v>44578</v>
      </c>
      <c r="AN153" s="129">
        <f t="shared" si="226"/>
        <v>23</v>
      </c>
      <c r="AO153" s="131">
        <f t="shared" si="227"/>
        <v>44545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2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4"/>
      <c r="DL153" s="15"/>
      <c r="DM153" s="1"/>
      <c r="DN153" s="15"/>
    </row>
    <row r="154" spans="1:118" ht="12.75" x14ac:dyDescent="0.2">
      <c r="A154" s="109">
        <f t="shared" si="213"/>
        <v>44567</v>
      </c>
      <c r="B154" s="110">
        <f t="shared" si="205"/>
        <v>1031.2047092600001</v>
      </c>
      <c r="C154" s="110">
        <f t="shared" si="196"/>
        <v>986.07332866000002</v>
      </c>
      <c r="D154" s="111">
        <f t="shared" si="214"/>
        <v>5944.21</v>
      </c>
      <c r="E154" s="111">
        <f t="shared" si="199"/>
        <v>6018.51</v>
      </c>
      <c r="F154" s="161">
        <f t="shared" si="222"/>
        <v>44486</v>
      </c>
      <c r="G154" s="114">
        <f t="shared" si="206"/>
        <v>1.2499558393798349E-2</v>
      </c>
      <c r="H154" s="115">
        <f t="shared" si="223"/>
        <v>44578</v>
      </c>
      <c r="I154" s="115">
        <f t="shared" si="207"/>
        <v>44578</v>
      </c>
      <c r="J154" s="116">
        <f t="shared" si="215"/>
        <v>23</v>
      </c>
      <c r="K154" s="116">
        <f t="shared" si="201"/>
        <v>16</v>
      </c>
      <c r="L154" s="8">
        <f t="shared" si="216"/>
        <v>1.0086788900000001</v>
      </c>
      <c r="M154" s="117">
        <f t="shared" si="197"/>
        <v>1.0115996199999999</v>
      </c>
      <c r="N154" s="117">
        <f t="shared" si="194"/>
        <v>1.0312337110142027</v>
      </c>
      <c r="O154" s="110">
        <f t="shared" si="198"/>
        <v>1.04018367</v>
      </c>
      <c r="P154" s="110">
        <f t="shared" si="208"/>
        <v>1025.6973738900001</v>
      </c>
      <c r="Q154" s="148">
        <f t="shared" si="219"/>
        <v>0</v>
      </c>
      <c r="R154" s="170">
        <f t="shared" si="217"/>
        <v>0</v>
      </c>
      <c r="S154" s="110">
        <f t="shared" si="209"/>
        <v>0</v>
      </c>
      <c r="T154" s="92">
        <v>0</v>
      </c>
      <c r="U154" s="180">
        <f t="shared" si="200"/>
        <v>0</v>
      </c>
      <c r="V154" s="120">
        <f t="shared" si="218"/>
        <v>8.7999999999999995E-2</v>
      </c>
      <c r="W154" s="118">
        <f t="shared" si="195"/>
        <v>16</v>
      </c>
      <c r="X154" s="118">
        <v>252</v>
      </c>
      <c r="Y154" s="117">
        <f t="shared" si="210"/>
        <v>1.005369357</v>
      </c>
      <c r="Z154" s="110">
        <f t="shared" si="211"/>
        <v>5.5073353699999998</v>
      </c>
      <c r="AA154" s="110">
        <f t="shared" si="212"/>
        <v>0</v>
      </c>
      <c r="AB154" s="121" t="str">
        <f t="shared" si="220"/>
        <v>A+J=</v>
      </c>
      <c r="AC154" s="115">
        <f t="shared" si="221"/>
        <v>44578</v>
      </c>
      <c r="AD154" s="4"/>
      <c r="AF154" s="160">
        <f>[2]Plan1!$A247</f>
        <v>44317</v>
      </c>
      <c r="AG154" s="139" t="str">
        <f>[2]Plan1!$C247</f>
        <v>Dia do Trabalho</v>
      </c>
      <c r="AI154" s="129">
        <f t="shared" si="230"/>
        <v>5</v>
      </c>
      <c r="AJ154" s="131">
        <f t="shared" si="228"/>
        <v>44576</v>
      </c>
      <c r="AK154" s="131">
        <f t="shared" si="224"/>
        <v>44575</v>
      </c>
      <c r="AL154" s="131">
        <f t="shared" si="229"/>
        <v>44578</v>
      </c>
      <c r="AM154" s="131">
        <f t="shared" si="225"/>
        <v>44607</v>
      </c>
      <c r="AN154" s="129">
        <f t="shared" si="226"/>
        <v>21</v>
      </c>
      <c r="AO154" s="131">
        <f t="shared" si="227"/>
        <v>44578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2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4"/>
      <c r="DL154" s="15"/>
      <c r="DM154" s="1"/>
      <c r="DN154" s="15"/>
    </row>
    <row r="155" spans="1:118" ht="12.75" x14ac:dyDescent="0.2">
      <c r="A155" s="109">
        <f t="shared" si="213"/>
        <v>44568</v>
      </c>
      <c r="B155" s="110">
        <f t="shared" si="205"/>
        <v>1032.1071742500001</v>
      </c>
      <c r="C155" s="110">
        <f t="shared" si="196"/>
        <v>986.07332866000002</v>
      </c>
      <c r="D155" s="111">
        <f t="shared" si="214"/>
        <v>5944.21</v>
      </c>
      <c r="E155" s="111">
        <f t="shared" si="199"/>
        <v>6018.51</v>
      </c>
      <c r="F155" s="161">
        <f t="shared" si="222"/>
        <v>44486</v>
      </c>
      <c r="G155" s="114">
        <f t="shared" si="206"/>
        <v>1.2499558393798349E-2</v>
      </c>
      <c r="H155" s="115">
        <f t="shared" si="223"/>
        <v>44578</v>
      </c>
      <c r="I155" s="115">
        <f t="shared" si="207"/>
        <v>44578</v>
      </c>
      <c r="J155" s="116">
        <f t="shared" si="215"/>
        <v>23</v>
      </c>
      <c r="K155" s="116">
        <f t="shared" si="201"/>
        <v>17</v>
      </c>
      <c r="L155" s="8">
        <f t="shared" si="216"/>
        <v>1.0092238099999999</v>
      </c>
      <c r="M155" s="117">
        <f t="shared" si="197"/>
        <v>1.0115996199999999</v>
      </c>
      <c r="N155" s="117">
        <f t="shared" si="194"/>
        <v>1.0312337110142027</v>
      </c>
      <c r="O155" s="110">
        <f t="shared" si="198"/>
        <v>1.0407456100000001</v>
      </c>
      <c r="P155" s="110">
        <f t="shared" si="208"/>
        <v>1026.2514879400001</v>
      </c>
      <c r="Q155" s="148">
        <f t="shared" si="219"/>
        <v>0</v>
      </c>
      <c r="R155" s="170">
        <f t="shared" si="217"/>
        <v>0</v>
      </c>
      <c r="S155" s="110">
        <f t="shared" si="209"/>
        <v>0</v>
      </c>
      <c r="T155" s="92">
        <v>0</v>
      </c>
      <c r="U155" s="180">
        <f t="shared" si="200"/>
        <v>0</v>
      </c>
      <c r="V155" s="120">
        <f t="shared" si="218"/>
        <v>8.7999999999999995E-2</v>
      </c>
      <c r="W155" s="118">
        <f t="shared" si="195"/>
        <v>17</v>
      </c>
      <c r="X155" s="118">
        <v>252</v>
      </c>
      <c r="Y155" s="117">
        <f t="shared" si="210"/>
        <v>1.005705898</v>
      </c>
      <c r="Z155" s="110">
        <f t="shared" si="211"/>
        <v>5.8556863100000003</v>
      </c>
      <c r="AA155" s="110">
        <f t="shared" si="212"/>
        <v>0</v>
      </c>
      <c r="AB155" s="121" t="str">
        <f t="shared" si="220"/>
        <v>A+J=</v>
      </c>
      <c r="AC155" s="115">
        <f t="shared" si="221"/>
        <v>44578</v>
      </c>
      <c r="AD155" s="4"/>
      <c r="AF155" s="160">
        <f>[2]Plan1!$A248</f>
        <v>44350</v>
      </c>
      <c r="AG155" s="139" t="str">
        <f>[2]Plan1!$C248</f>
        <v>Corpus Christi</v>
      </c>
      <c r="AI155" s="129">
        <f t="shared" si="230"/>
        <v>6</v>
      </c>
      <c r="AJ155" s="131">
        <f t="shared" si="228"/>
        <v>44607</v>
      </c>
      <c r="AK155" s="131">
        <f t="shared" si="224"/>
        <v>44606</v>
      </c>
      <c r="AL155" s="131">
        <f t="shared" si="229"/>
        <v>44607</v>
      </c>
      <c r="AM155" s="131">
        <f t="shared" si="225"/>
        <v>44635</v>
      </c>
      <c r="AN155" s="129">
        <f t="shared" si="226"/>
        <v>18</v>
      </c>
      <c r="AO155" s="131">
        <f t="shared" si="227"/>
        <v>44607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2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4"/>
      <c r="DL155" s="15"/>
      <c r="DM155" s="1"/>
      <c r="DN155" s="15"/>
    </row>
    <row r="156" spans="1:118" ht="12.75" x14ac:dyDescent="0.2">
      <c r="A156" s="109">
        <f t="shared" si="213"/>
        <v>44569</v>
      </c>
      <c r="B156" s="110">
        <f t="shared" si="205"/>
        <v>1033.0104347299998</v>
      </c>
      <c r="C156" s="110">
        <f t="shared" si="196"/>
        <v>986.07332866000002</v>
      </c>
      <c r="D156" s="111">
        <f t="shared" si="214"/>
        <v>5944.21</v>
      </c>
      <c r="E156" s="111">
        <f t="shared" si="199"/>
        <v>6018.51</v>
      </c>
      <c r="F156" s="161">
        <f t="shared" si="222"/>
        <v>44486</v>
      </c>
      <c r="G156" s="114">
        <f t="shared" si="206"/>
        <v>1.2499558393798349E-2</v>
      </c>
      <c r="H156" s="115">
        <f t="shared" si="223"/>
        <v>44578</v>
      </c>
      <c r="I156" s="115">
        <f t="shared" si="207"/>
        <v>44578</v>
      </c>
      <c r="J156" s="116">
        <f t="shared" si="215"/>
        <v>23</v>
      </c>
      <c r="K156" s="116">
        <f t="shared" si="201"/>
        <v>18</v>
      </c>
      <c r="L156" s="8">
        <f t="shared" si="216"/>
        <v>1.00976903</v>
      </c>
      <c r="M156" s="117">
        <f t="shared" si="197"/>
        <v>1.0115996199999999</v>
      </c>
      <c r="N156" s="117">
        <f t="shared" si="194"/>
        <v>1.0312337110142027</v>
      </c>
      <c r="O156" s="110">
        <f t="shared" si="198"/>
        <v>1.0413078600000001</v>
      </c>
      <c r="P156" s="110">
        <f t="shared" si="208"/>
        <v>1026.8059076699999</v>
      </c>
      <c r="Q156" s="148">
        <f t="shared" si="219"/>
        <v>0</v>
      </c>
      <c r="R156" s="170">
        <f t="shared" si="217"/>
        <v>0</v>
      </c>
      <c r="S156" s="110">
        <f t="shared" si="209"/>
        <v>0</v>
      </c>
      <c r="T156" s="92">
        <v>0</v>
      </c>
      <c r="U156" s="180">
        <f t="shared" si="200"/>
        <v>0</v>
      </c>
      <c r="V156" s="120">
        <f t="shared" si="218"/>
        <v>8.7999999999999995E-2</v>
      </c>
      <c r="W156" s="118">
        <f t="shared" si="195"/>
        <v>18</v>
      </c>
      <c r="X156" s="118">
        <v>252</v>
      </c>
      <c r="Y156" s="117">
        <f t="shared" si="210"/>
        <v>1.006042551</v>
      </c>
      <c r="Z156" s="110">
        <f t="shared" si="211"/>
        <v>6.2045270600000002</v>
      </c>
      <c r="AA156" s="110">
        <f t="shared" si="212"/>
        <v>0</v>
      </c>
      <c r="AB156" s="121" t="str">
        <f t="shared" si="220"/>
        <v>A+J=</v>
      </c>
      <c r="AC156" s="115">
        <f t="shared" si="221"/>
        <v>44578</v>
      </c>
      <c r="AD156" s="4"/>
      <c r="AF156" s="160">
        <f>[2]Plan1!$A249</f>
        <v>44446</v>
      </c>
      <c r="AG156" s="139" t="str">
        <f>[2]Plan1!$C249</f>
        <v>Independência do Brasil</v>
      </c>
      <c r="AI156" s="129">
        <f t="shared" si="230"/>
        <v>7</v>
      </c>
      <c r="AJ156" s="131">
        <f t="shared" si="228"/>
        <v>44635</v>
      </c>
      <c r="AK156" s="131">
        <f t="shared" si="224"/>
        <v>44634</v>
      </c>
      <c r="AL156" s="131">
        <f t="shared" si="229"/>
        <v>44635</v>
      </c>
      <c r="AM156" s="131">
        <f t="shared" si="225"/>
        <v>44669</v>
      </c>
      <c r="AN156" s="129">
        <f t="shared" si="226"/>
        <v>23</v>
      </c>
      <c r="AO156" s="131">
        <f t="shared" si="227"/>
        <v>44635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2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4"/>
      <c r="DL156" s="15"/>
      <c r="DM156" s="1"/>
      <c r="DN156" s="15"/>
    </row>
    <row r="157" spans="1:118" ht="12.75" x14ac:dyDescent="0.2">
      <c r="A157" s="109">
        <f t="shared" si="213"/>
        <v>44570</v>
      </c>
      <c r="B157" s="110">
        <f t="shared" si="205"/>
        <v>1033.0104347299998</v>
      </c>
      <c r="C157" s="110">
        <f t="shared" si="196"/>
        <v>986.07332866000002</v>
      </c>
      <c r="D157" s="111">
        <f t="shared" si="214"/>
        <v>5944.21</v>
      </c>
      <c r="E157" s="111">
        <f t="shared" si="199"/>
        <v>6018.51</v>
      </c>
      <c r="F157" s="161">
        <f t="shared" si="222"/>
        <v>44486</v>
      </c>
      <c r="G157" s="114">
        <f t="shared" si="206"/>
        <v>1.2499558393798349E-2</v>
      </c>
      <c r="H157" s="115">
        <f t="shared" si="223"/>
        <v>44578</v>
      </c>
      <c r="I157" s="115">
        <f t="shared" si="207"/>
        <v>44578</v>
      </c>
      <c r="J157" s="116">
        <f t="shared" si="215"/>
        <v>23</v>
      </c>
      <c r="K157" s="116">
        <f t="shared" si="201"/>
        <v>18</v>
      </c>
      <c r="L157" s="8">
        <f t="shared" si="216"/>
        <v>1.00976903</v>
      </c>
      <c r="M157" s="117">
        <f t="shared" si="197"/>
        <v>1.0115996199999999</v>
      </c>
      <c r="N157" s="117">
        <f t="shared" si="194"/>
        <v>1.0312337110142027</v>
      </c>
      <c r="O157" s="110">
        <f t="shared" si="198"/>
        <v>1.0413078600000001</v>
      </c>
      <c r="P157" s="110">
        <f t="shared" si="208"/>
        <v>1026.8059076699999</v>
      </c>
      <c r="Q157" s="148">
        <f t="shared" si="219"/>
        <v>0</v>
      </c>
      <c r="R157" s="170">
        <f t="shared" si="217"/>
        <v>0</v>
      </c>
      <c r="S157" s="110">
        <f t="shared" si="209"/>
        <v>0</v>
      </c>
      <c r="T157" s="92">
        <v>0</v>
      </c>
      <c r="U157" s="180">
        <f t="shared" si="200"/>
        <v>0</v>
      </c>
      <c r="V157" s="120">
        <f t="shared" si="218"/>
        <v>8.7999999999999995E-2</v>
      </c>
      <c r="W157" s="118">
        <f t="shared" si="195"/>
        <v>18</v>
      </c>
      <c r="X157" s="118">
        <v>252</v>
      </c>
      <c r="Y157" s="117">
        <f t="shared" si="210"/>
        <v>1.006042551</v>
      </c>
      <c r="Z157" s="110">
        <f t="shared" si="211"/>
        <v>6.2045270600000002</v>
      </c>
      <c r="AA157" s="110">
        <f t="shared" si="212"/>
        <v>0</v>
      </c>
      <c r="AB157" s="121" t="str">
        <f t="shared" si="220"/>
        <v>A+J=</v>
      </c>
      <c r="AC157" s="115">
        <f t="shared" si="221"/>
        <v>44578</v>
      </c>
      <c r="AD157" s="4"/>
      <c r="AF157" s="160">
        <f>[2]Plan1!$A250</f>
        <v>44481</v>
      </c>
      <c r="AG157" s="139" t="str">
        <f>[2]Plan1!$C250</f>
        <v>Nossa Sr.a Aparecida - Padroeira do Brasil</v>
      </c>
      <c r="AI157" s="129">
        <f t="shared" si="230"/>
        <v>8</v>
      </c>
      <c r="AJ157" s="131">
        <f t="shared" si="228"/>
        <v>44666</v>
      </c>
      <c r="AK157" s="131">
        <f t="shared" si="224"/>
        <v>44665</v>
      </c>
      <c r="AL157" s="131">
        <f t="shared" si="229"/>
        <v>44669</v>
      </c>
      <c r="AM157" s="131">
        <f t="shared" si="225"/>
        <v>44697</v>
      </c>
      <c r="AN157" s="129">
        <f t="shared" si="226"/>
        <v>19</v>
      </c>
      <c r="AO157" s="131">
        <f t="shared" si="227"/>
        <v>44669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2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4"/>
      <c r="DL157" s="15"/>
      <c r="DM157" s="1"/>
      <c r="DN157" s="15"/>
    </row>
    <row r="158" spans="1:118" ht="12.75" x14ac:dyDescent="0.2">
      <c r="A158" s="109">
        <f t="shared" si="213"/>
        <v>44571</v>
      </c>
      <c r="B158" s="110">
        <f t="shared" si="205"/>
        <v>1033.0104347299998</v>
      </c>
      <c r="C158" s="110">
        <f t="shared" si="196"/>
        <v>986.07332866000002</v>
      </c>
      <c r="D158" s="111">
        <f t="shared" si="214"/>
        <v>5944.21</v>
      </c>
      <c r="E158" s="111">
        <f t="shared" si="199"/>
        <v>6018.51</v>
      </c>
      <c r="F158" s="161">
        <f t="shared" si="222"/>
        <v>44486</v>
      </c>
      <c r="G158" s="114">
        <f t="shared" si="206"/>
        <v>1.2499558393798349E-2</v>
      </c>
      <c r="H158" s="115">
        <f t="shared" si="223"/>
        <v>44578</v>
      </c>
      <c r="I158" s="115">
        <f t="shared" si="207"/>
        <v>44578</v>
      </c>
      <c r="J158" s="116">
        <f t="shared" si="215"/>
        <v>23</v>
      </c>
      <c r="K158" s="116">
        <f t="shared" si="201"/>
        <v>18</v>
      </c>
      <c r="L158" s="8">
        <f t="shared" si="216"/>
        <v>1.00976903</v>
      </c>
      <c r="M158" s="117">
        <f t="shared" si="197"/>
        <v>1.0115996199999999</v>
      </c>
      <c r="N158" s="117">
        <f t="shared" si="194"/>
        <v>1.0312337110142027</v>
      </c>
      <c r="O158" s="110">
        <f t="shared" si="198"/>
        <v>1.0413078600000001</v>
      </c>
      <c r="P158" s="110">
        <f t="shared" si="208"/>
        <v>1026.8059076699999</v>
      </c>
      <c r="Q158" s="148">
        <f t="shared" si="219"/>
        <v>0</v>
      </c>
      <c r="R158" s="170">
        <f t="shared" si="217"/>
        <v>0</v>
      </c>
      <c r="S158" s="110">
        <f t="shared" si="209"/>
        <v>0</v>
      </c>
      <c r="T158" s="92">
        <v>0</v>
      </c>
      <c r="U158" s="180">
        <f t="shared" si="200"/>
        <v>0</v>
      </c>
      <c r="V158" s="120">
        <f t="shared" si="218"/>
        <v>8.7999999999999995E-2</v>
      </c>
      <c r="W158" s="118">
        <f t="shared" si="195"/>
        <v>18</v>
      </c>
      <c r="X158" s="118">
        <v>252</v>
      </c>
      <c r="Y158" s="117">
        <f t="shared" si="210"/>
        <v>1.006042551</v>
      </c>
      <c r="Z158" s="110">
        <f t="shared" si="211"/>
        <v>6.2045270600000002</v>
      </c>
      <c r="AA158" s="110">
        <f t="shared" si="212"/>
        <v>0</v>
      </c>
      <c r="AB158" s="121" t="str">
        <f t="shared" si="220"/>
        <v>A+J=</v>
      </c>
      <c r="AC158" s="115">
        <f t="shared" si="221"/>
        <v>44578</v>
      </c>
      <c r="AD158" s="4"/>
      <c r="AF158" s="160">
        <f>[2]Plan1!$A251</f>
        <v>44502</v>
      </c>
      <c r="AG158" s="139" t="str">
        <f>[2]Plan1!$C251</f>
        <v>Finados</v>
      </c>
      <c r="AI158" s="129">
        <f t="shared" si="230"/>
        <v>9</v>
      </c>
      <c r="AJ158" s="131">
        <f t="shared" si="228"/>
        <v>44696</v>
      </c>
      <c r="AK158" s="131">
        <f t="shared" si="224"/>
        <v>44694</v>
      </c>
      <c r="AL158" s="131">
        <f t="shared" si="229"/>
        <v>44697</v>
      </c>
      <c r="AM158" s="131">
        <f t="shared" si="225"/>
        <v>44727</v>
      </c>
      <c r="AN158" s="129">
        <f t="shared" si="226"/>
        <v>22</v>
      </c>
      <c r="AO158" s="131">
        <f t="shared" si="227"/>
        <v>44697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2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4"/>
      <c r="DL158" s="15"/>
      <c r="DM158" s="1"/>
      <c r="DN158" s="15"/>
    </row>
    <row r="159" spans="1:118" ht="12.75" x14ac:dyDescent="0.2">
      <c r="A159" s="109">
        <f t="shared" si="213"/>
        <v>44572</v>
      </c>
      <c r="B159" s="110">
        <f t="shared" si="205"/>
        <v>1033.9144922300002</v>
      </c>
      <c r="C159" s="110">
        <f t="shared" si="196"/>
        <v>986.07332866000002</v>
      </c>
      <c r="D159" s="111">
        <f t="shared" si="214"/>
        <v>5944.21</v>
      </c>
      <c r="E159" s="111">
        <f t="shared" si="199"/>
        <v>6018.51</v>
      </c>
      <c r="F159" s="161">
        <f t="shared" si="222"/>
        <v>44486</v>
      </c>
      <c r="G159" s="114">
        <f t="shared" si="206"/>
        <v>1.2499558393798349E-2</v>
      </c>
      <c r="H159" s="115">
        <f t="shared" si="223"/>
        <v>44578</v>
      </c>
      <c r="I159" s="115">
        <f t="shared" si="207"/>
        <v>44578</v>
      </c>
      <c r="J159" s="116">
        <f t="shared" si="215"/>
        <v>23</v>
      </c>
      <c r="K159" s="116">
        <f t="shared" si="201"/>
        <v>19</v>
      </c>
      <c r="L159" s="8">
        <f t="shared" si="216"/>
        <v>1.0103145499999999</v>
      </c>
      <c r="M159" s="117">
        <f t="shared" si="197"/>
        <v>1.0115996199999999</v>
      </c>
      <c r="N159" s="117">
        <f t="shared" si="194"/>
        <v>1.0312337110142027</v>
      </c>
      <c r="O159" s="110">
        <f t="shared" si="198"/>
        <v>1.04187042</v>
      </c>
      <c r="P159" s="110">
        <f t="shared" si="208"/>
        <v>1027.3606330800001</v>
      </c>
      <c r="Q159" s="148">
        <f t="shared" si="219"/>
        <v>0</v>
      </c>
      <c r="R159" s="170">
        <f t="shared" si="217"/>
        <v>0</v>
      </c>
      <c r="S159" s="110">
        <f t="shared" si="209"/>
        <v>0</v>
      </c>
      <c r="T159" s="92">
        <v>0</v>
      </c>
      <c r="U159" s="180">
        <f t="shared" si="200"/>
        <v>0</v>
      </c>
      <c r="V159" s="120">
        <f t="shared" si="218"/>
        <v>8.7999999999999995E-2</v>
      </c>
      <c r="W159" s="118">
        <f t="shared" si="195"/>
        <v>19</v>
      </c>
      <c r="X159" s="118">
        <v>252</v>
      </c>
      <c r="Y159" s="117">
        <f t="shared" si="210"/>
        <v>1.0063793169999999</v>
      </c>
      <c r="Z159" s="110">
        <f t="shared" si="211"/>
        <v>6.5538591500000001</v>
      </c>
      <c r="AA159" s="110">
        <f t="shared" si="212"/>
        <v>0</v>
      </c>
      <c r="AB159" s="121" t="str">
        <f t="shared" si="220"/>
        <v>A+J=</v>
      </c>
      <c r="AC159" s="115">
        <f t="shared" si="221"/>
        <v>44578</v>
      </c>
      <c r="AD159" s="4"/>
      <c r="AF159" s="160">
        <f>[2]Plan1!$A252</f>
        <v>44515</v>
      </c>
      <c r="AG159" s="139" t="str">
        <f>[2]Plan1!$C252</f>
        <v>Proclamação da República</v>
      </c>
      <c r="AI159" s="129">
        <f t="shared" si="230"/>
        <v>10</v>
      </c>
      <c r="AJ159" s="131">
        <f t="shared" si="228"/>
        <v>44727</v>
      </c>
      <c r="AK159" s="131">
        <f t="shared" si="224"/>
        <v>44726</v>
      </c>
      <c r="AL159" s="131">
        <f t="shared" si="229"/>
        <v>44727</v>
      </c>
      <c r="AM159" s="131">
        <f t="shared" si="225"/>
        <v>44757</v>
      </c>
      <c r="AN159" s="129">
        <f t="shared" si="226"/>
        <v>21</v>
      </c>
      <c r="AO159" s="131">
        <f t="shared" si="227"/>
        <v>44727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2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4"/>
      <c r="DL159" s="15"/>
      <c r="DM159" s="1"/>
      <c r="DN159" s="15"/>
    </row>
    <row r="160" spans="1:118" ht="12.75" x14ac:dyDescent="0.2">
      <c r="A160" s="109">
        <f t="shared" si="213"/>
        <v>44573</v>
      </c>
      <c r="B160" s="110">
        <f t="shared" si="205"/>
        <v>1034.81933628</v>
      </c>
      <c r="C160" s="110">
        <f t="shared" si="196"/>
        <v>986.07332866000002</v>
      </c>
      <c r="D160" s="111">
        <f t="shared" si="214"/>
        <v>5944.21</v>
      </c>
      <c r="E160" s="111">
        <f t="shared" si="199"/>
        <v>6018.51</v>
      </c>
      <c r="F160" s="161">
        <f t="shared" si="222"/>
        <v>44486</v>
      </c>
      <c r="G160" s="114">
        <f t="shared" si="206"/>
        <v>1.2499558393798349E-2</v>
      </c>
      <c r="H160" s="115">
        <f t="shared" si="223"/>
        <v>44578</v>
      </c>
      <c r="I160" s="115">
        <f t="shared" si="207"/>
        <v>44578</v>
      </c>
      <c r="J160" s="116">
        <f t="shared" si="215"/>
        <v>23</v>
      </c>
      <c r="K160" s="116">
        <f t="shared" si="201"/>
        <v>20</v>
      </c>
      <c r="L160" s="8">
        <f t="shared" si="216"/>
        <v>1.0108603599999999</v>
      </c>
      <c r="M160" s="117">
        <f t="shared" si="197"/>
        <v>1.0115996199999999</v>
      </c>
      <c r="N160" s="117">
        <f t="shared" ref="N160:N223" si="231">IF(I160&gt;I159,N159*M160,N159)</f>
        <v>1.0312337110142027</v>
      </c>
      <c r="O160" s="110">
        <f t="shared" si="198"/>
        <v>1.04243328</v>
      </c>
      <c r="P160" s="110">
        <f t="shared" si="208"/>
        <v>1027.91565431</v>
      </c>
      <c r="Q160" s="148">
        <f t="shared" si="219"/>
        <v>0</v>
      </c>
      <c r="R160" s="170">
        <f t="shared" si="217"/>
        <v>0</v>
      </c>
      <c r="S160" s="110">
        <f t="shared" si="209"/>
        <v>0</v>
      </c>
      <c r="T160" s="92">
        <v>0</v>
      </c>
      <c r="U160" s="180">
        <f t="shared" si="200"/>
        <v>0</v>
      </c>
      <c r="V160" s="120">
        <f t="shared" si="218"/>
        <v>8.7999999999999995E-2</v>
      </c>
      <c r="W160" s="118">
        <f t="shared" si="195"/>
        <v>20</v>
      </c>
      <c r="X160" s="118">
        <v>252</v>
      </c>
      <c r="Y160" s="117">
        <f t="shared" si="210"/>
        <v>1.0067161950000001</v>
      </c>
      <c r="Z160" s="110">
        <f t="shared" si="211"/>
        <v>6.9036819700000001</v>
      </c>
      <c r="AA160" s="110">
        <f t="shared" si="212"/>
        <v>0</v>
      </c>
      <c r="AB160" s="121" t="str">
        <f t="shared" si="220"/>
        <v>A+J=</v>
      </c>
      <c r="AC160" s="115">
        <f t="shared" si="221"/>
        <v>44578</v>
      </c>
      <c r="AD160" s="4"/>
      <c r="AF160" s="160">
        <f>[2]Plan1!$A253</f>
        <v>44555</v>
      </c>
      <c r="AG160" s="139" t="str">
        <f>[2]Plan1!$C253</f>
        <v>Natal</v>
      </c>
      <c r="AI160" s="129">
        <f t="shared" si="230"/>
        <v>11</v>
      </c>
      <c r="AJ160" s="131">
        <f t="shared" si="228"/>
        <v>44757</v>
      </c>
      <c r="AK160" s="131">
        <f t="shared" si="224"/>
        <v>44756</v>
      </c>
      <c r="AL160" s="131">
        <f t="shared" si="229"/>
        <v>44757</v>
      </c>
      <c r="AM160" s="131">
        <f t="shared" si="225"/>
        <v>44788</v>
      </c>
      <c r="AN160" s="129">
        <f t="shared" si="226"/>
        <v>21</v>
      </c>
      <c r="AO160" s="131">
        <f t="shared" si="227"/>
        <v>44757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2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4"/>
      <c r="DL160" s="15"/>
      <c r="DM160" s="1"/>
      <c r="DN160" s="15"/>
    </row>
    <row r="161" spans="1:118" ht="12.75" x14ac:dyDescent="0.2">
      <c r="A161" s="109">
        <f t="shared" si="213"/>
        <v>44574</v>
      </c>
      <c r="B161" s="110">
        <f t="shared" si="205"/>
        <v>1035.7249584900001</v>
      </c>
      <c r="C161" s="110">
        <f t="shared" si="196"/>
        <v>986.07332866000002</v>
      </c>
      <c r="D161" s="111">
        <f t="shared" si="214"/>
        <v>5944.21</v>
      </c>
      <c r="E161" s="111">
        <f t="shared" si="199"/>
        <v>6018.51</v>
      </c>
      <c r="F161" s="161">
        <f t="shared" si="222"/>
        <v>44486</v>
      </c>
      <c r="G161" s="114">
        <f t="shared" si="206"/>
        <v>1.2499558393798349E-2</v>
      </c>
      <c r="H161" s="115">
        <f t="shared" si="223"/>
        <v>44578</v>
      </c>
      <c r="I161" s="115">
        <f t="shared" si="207"/>
        <v>44578</v>
      </c>
      <c r="J161" s="116">
        <f t="shared" si="215"/>
        <v>23</v>
      </c>
      <c r="K161" s="116">
        <f t="shared" si="201"/>
        <v>21</v>
      </c>
      <c r="L161" s="8">
        <f t="shared" si="216"/>
        <v>1.0114064599999999</v>
      </c>
      <c r="M161" s="117">
        <f t="shared" si="197"/>
        <v>1.0115996199999999</v>
      </c>
      <c r="N161" s="117">
        <f t="shared" si="231"/>
        <v>1.0312337110142027</v>
      </c>
      <c r="O161" s="110">
        <f t="shared" si="198"/>
        <v>1.0429964300000001</v>
      </c>
      <c r="P161" s="110">
        <f t="shared" si="208"/>
        <v>1028.4709615100001</v>
      </c>
      <c r="Q161" s="148">
        <f t="shared" si="219"/>
        <v>0</v>
      </c>
      <c r="R161" s="170">
        <f t="shared" si="217"/>
        <v>0</v>
      </c>
      <c r="S161" s="110">
        <f t="shared" si="209"/>
        <v>0</v>
      </c>
      <c r="T161" s="92">
        <v>0</v>
      </c>
      <c r="U161" s="180">
        <f t="shared" si="200"/>
        <v>0</v>
      </c>
      <c r="V161" s="120">
        <f t="shared" si="218"/>
        <v>8.7999999999999995E-2</v>
      </c>
      <c r="W161" s="118">
        <f t="shared" si="195"/>
        <v>21</v>
      </c>
      <c r="X161" s="118">
        <v>252</v>
      </c>
      <c r="Y161" s="117">
        <f t="shared" si="210"/>
        <v>1.007053186</v>
      </c>
      <c r="Z161" s="110">
        <f t="shared" si="211"/>
        <v>7.2539969800000001</v>
      </c>
      <c r="AA161" s="110">
        <f t="shared" si="212"/>
        <v>0</v>
      </c>
      <c r="AB161" s="121" t="str">
        <f t="shared" si="220"/>
        <v>A+J=</v>
      </c>
      <c r="AC161" s="115">
        <f t="shared" si="221"/>
        <v>44578</v>
      </c>
      <c r="AD161" s="4"/>
      <c r="AF161" s="160">
        <f>[2]Plan1!$A254</f>
        <v>44562</v>
      </c>
      <c r="AG161" s="139" t="str">
        <f>[2]Plan1!$C254</f>
        <v>Confraternização Universal</v>
      </c>
      <c r="AI161" s="129">
        <f t="shared" si="230"/>
        <v>12</v>
      </c>
      <c r="AJ161" s="131">
        <f t="shared" si="228"/>
        <v>44788</v>
      </c>
      <c r="AK161" s="131">
        <f t="shared" si="224"/>
        <v>44785</v>
      </c>
      <c r="AL161" s="131">
        <f t="shared" si="229"/>
        <v>44788</v>
      </c>
      <c r="AM161" s="131">
        <f t="shared" si="225"/>
        <v>44819</v>
      </c>
      <c r="AN161" s="129">
        <f t="shared" si="226"/>
        <v>22</v>
      </c>
      <c r="AO161" s="131">
        <f t="shared" si="227"/>
        <v>44788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2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4"/>
      <c r="DL161" s="15"/>
      <c r="DM161" s="1"/>
      <c r="DN161" s="15"/>
    </row>
    <row r="162" spans="1:118" ht="12.75" x14ac:dyDescent="0.2">
      <c r="A162" s="109">
        <f t="shared" si="213"/>
        <v>44575</v>
      </c>
      <c r="B162" s="110">
        <f t="shared" si="205"/>
        <v>1036.6313901399999</v>
      </c>
      <c r="C162" s="110">
        <f t="shared" si="196"/>
        <v>986.07332866000002</v>
      </c>
      <c r="D162" s="111">
        <f t="shared" si="214"/>
        <v>5944.21</v>
      </c>
      <c r="E162" s="111">
        <f t="shared" si="199"/>
        <v>6018.51</v>
      </c>
      <c r="F162" s="161">
        <f t="shared" si="222"/>
        <v>44486</v>
      </c>
      <c r="G162" s="114">
        <f t="shared" si="206"/>
        <v>1.2499558393798349E-2</v>
      </c>
      <c r="H162" s="115">
        <f t="shared" si="223"/>
        <v>44578</v>
      </c>
      <c r="I162" s="115">
        <f t="shared" si="207"/>
        <v>44578</v>
      </c>
      <c r="J162" s="116">
        <f t="shared" si="215"/>
        <v>23</v>
      </c>
      <c r="K162" s="116">
        <f t="shared" si="201"/>
        <v>22</v>
      </c>
      <c r="L162" s="8">
        <f t="shared" si="216"/>
        <v>1.0119528600000001</v>
      </c>
      <c r="M162" s="117">
        <f t="shared" si="197"/>
        <v>1.0115996199999999</v>
      </c>
      <c r="N162" s="117">
        <f t="shared" si="231"/>
        <v>1.0312337110142027</v>
      </c>
      <c r="O162" s="110">
        <f t="shared" si="198"/>
        <v>1.0435599</v>
      </c>
      <c r="P162" s="110">
        <f t="shared" si="208"/>
        <v>1029.0265842399999</v>
      </c>
      <c r="Q162" s="148">
        <f t="shared" si="219"/>
        <v>0</v>
      </c>
      <c r="R162" s="170">
        <f t="shared" si="217"/>
        <v>0</v>
      </c>
      <c r="S162" s="110">
        <f t="shared" si="209"/>
        <v>0</v>
      </c>
      <c r="T162" s="92">
        <v>0</v>
      </c>
      <c r="U162" s="180">
        <f t="shared" si="200"/>
        <v>0</v>
      </c>
      <c r="V162" s="120">
        <f t="shared" si="218"/>
        <v>8.7999999999999995E-2</v>
      </c>
      <c r="W162" s="118">
        <f t="shared" ref="W162:W225" si="232">IF(A161&lt;K$2,0,IF(Q161&gt;0,1,IF(K162=K161,W161,W161+1)))</f>
        <v>22</v>
      </c>
      <c r="X162" s="118">
        <v>252</v>
      </c>
      <c r="Y162" s="117">
        <f t="shared" si="210"/>
        <v>1.0073902910000001</v>
      </c>
      <c r="Z162" s="110">
        <f t="shared" si="211"/>
        <v>7.6048058999999997</v>
      </c>
      <c r="AA162" s="110">
        <f t="shared" si="212"/>
        <v>0</v>
      </c>
      <c r="AB162" s="121" t="str">
        <f t="shared" si="220"/>
        <v>A+J=</v>
      </c>
      <c r="AC162" s="115">
        <f t="shared" si="221"/>
        <v>44578</v>
      </c>
      <c r="AD162" s="4"/>
      <c r="AF162" s="160">
        <f>[2]Plan1!$A255</f>
        <v>44620</v>
      </c>
      <c r="AG162" s="139" t="str">
        <f>[2]Plan1!$C255</f>
        <v>Carnaval</v>
      </c>
      <c r="AI162" s="129">
        <f t="shared" si="230"/>
        <v>13</v>
      </c>
      <c r="AJ162" s="131">
        <f t="shared" si="228"/>
        <v>44819</v>
      </c>
      <c r="AK162" s="131">
        <f t="shared" si="224"/>
        <v>44818</v>
      </c>
      <c r="AL162" s="131">
        <f t="shared" si="229"/>
        <v>44819</v>
      </c>
      <c r="AM162" s="131">
        <f t="shared" si="225"/>
        <v>44851</v>
      </c>
      <c r="AN162" s="129">
        <f t="shared" si="226"/>
        <v>21</v>
      </c>
      <c r="AO162" s="131">
        <f t="shared" si="227"/>
        <v>44819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2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4"/>
      <c r="DL162" s="15"/>
      <c r="DM162" s="1"/>
      <c r="DN162" s="15"/>
    </row>
    <row r="163" spans="1:118" ht="12.75" x14ac:dyDescent="0.2">
      <c r="A163" s="109">
        <f t="shared" si="213"/>
        <v>44576</v>
      </c>
      <c r="B163" s="110">
        <f t="shared" si="205"/>
        <v>1037.5385988600001</v>
      </c>
      <c r="C163" s="110">
        <f t="shared" si="196"/>
        <v>986.07332866000002</v>
      </c>
      <c r="D163" s="111">
        <f t="shared" si="214"/>
        <v>5944.21</v>
      </c>
      <c r="E163" s="111">
        <f t="shared" si="199"/>
        <v>6018.51</v>
      </c>
      <c r="F163" s="161">
        <f t="shared" si="222"/>
        <v>44486</v>
      </c>
      <c r="G163" s="114">
        <f t="shared" si="206"/>
        <v>1.2499558393798349E-2</v>
      </c>
      <c r="H163" s="115">
        <f t="shared" si="223"/>
        <v>44578</v>
      </c>
      <c r="I163" s="115">
        <f t="shared" si="207"/>
        <v>44578</v>
      </c>
      <c r="J163" s="116">
        <f t="shared" si="215"/>
        <v>23</v>
      </c>
      <c r="K163" s="116">
        <f t="shared" si="201"/>
        <v>23</v>
      </c>
      <c r="L163" s="8">
        <f t="shared" si="216"/>
        <v>1.01249955</v>
      </c>
      <c r="M163" s="117">
        <f t="shared" si="197"/>
        <v>1.0115996199999999</v>
      </c>
      <c r="N163" s="117">
        <f t="shared" si="231"/>
        <v>1.0312337110142027</v>
      </c>
      <c r="O163" s="110">
        <f t="shared" si="198"/>
        <v>1.0441236599999999</v>
      </c>
      <c r="P163" s="110">
        <f t="shared" si="208"/>
        <v>1029.5824929400001</v>
      </c>
      <c r="Q163" s="148">
        <f t="shared" si="219"/>
        <v>0</v>
      </c>
      <c r="R163" s="170">
        <f t="shared" si="217"/>
        <v>0</v>
      </c>
      <c r="S163" s="110">
        <f t="shared" si="209"/>
        <v>0</v>
      </c>
      <c r="T163" s="92">
        <v>0</v>
      </c>
      <c r="U163" s="180">
        <f t="shared" si="200"/>
        <v>0</v>
      </c>
      <c r="V163" s="120">
        <f t="shared" si="218"/>
        <v>8.7999999999999995E-2</v>
      </c>
      <c r="W163" s="118">
        <f t="shared" si="232"/>
        <v>23</v>
      </c>
      <c r="X163" s="118">
        <v>252</v>
      </c>
      <c r="Y163" s="117">
        <f t="shared" si="210"/>
        <v>1.007727507</v>
      </c>
      <c r="Z163" s="110">
        <f t="shared" si="211"/>
        <v>7.9561059199999997</v>
      </c>
      <c r="AA163" s="110">
        <f t="shared" si="212"/>
        <v>0</v>
      </c>
      <c r="AB163" s="121" t="str">
        <f t="shared" si="220"/>
        <v>A+J=</v>
      </c>
      <c r="AC163" s="115">
        <f t="shared" si="221"/>
        <v>44578</v>
      </c>
      <c r="AD163" s="4"/>
      <c r="AF163" s="160">
        <f>[2]Plan1!$A256</f>
        <v>44621</v>
      </c>
      <c r="AG163" s="139" t="str">
        <f>[2]Plan1!$C256</f>
        <v>Carnaval</v>
      </c>
      <c r="AI163" s="129">
        <f t="shared" si="230"/>
        <v>14</v>
      </c>
      <c r="AJ163" s="131">
        <f t="shared" si="228"/>
        <v>44849</v>
      </c>
      <c r="AK163" s="131">
        <f t="shared" si="224"/>
        <v>44848</v>
      </c>
      <c r="AL163" s="131">
        <f t="shared" si="229"/>
        <v>44851</v>
      </c>
      <c r="AM163" s="131">
        <f t="shared" si="225"/>
        <v>44881</v>
      </c>
      <c r="AN163" s="129">
        <f t="shared" si="226"/>
        <v>20</v>
      </c>
      <c r="AO163" s="131">
        <f t="shared" si="227"/>
        <v>44851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2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4"/>
      <c r="DL163" s="15"/>
      <c r="DM163" s="1"/>
      <c r="DN163" s="15"/>
    </row>
    <row r="164" spans="1:118" ht="12.75" x14ac:dyDescent="0.2">
      <c r="A164" s="109">
        <f t="shared" si="213"/>
        <v>44577</v>
      </c>
      <c r="B164" s="110">
        <f t="shared" si="205"/>
        <v>1037.5385988600001</v>
      </c>
      <c r="C164" s="110">
        <f t="shared" si="196"/>
        <v>986.07332866000002</v>
      </c>
      <c r="D164" s="111">
        <f t="shared" si="214"/>
        <v>5944.21</v>
      </c>
      <c r="E164" s="111">
        <f t="shared" si="199"/>
        <v>6018.51</v>
      </c>
      <c r="F164" s="161">
        <f t="shared" si="222"/>
        <v>44486</v>
      </c>
      <c r="G164" s="114">
        <f t="shared" si="206"/>
        <v>1.2499558393798349E-2</v>
      </c>
      <c r="H164" s="115">
        <f t="shared" si="223"/>
        <v>44578</v>
      </c>
      <c r="I164" s="115">
        <f t="shared" si="207"/>
        <v>44578</v>
      </c>
      <c r="J164" s="116">
        <f t="shared" si="215"/>
        <v>23</v>
      </c>
      <c r="K164" s="116">
        <f t="shared" si="201"/>
        <v>23</v>
      </c>
      <c r="L164" s="8">
        <f t="shared" si="216"/>
        <v>1.01249955</v>
      </c>
      <c r="M164" s="117">
        <f t="shared" si="197"/>
        <v>1.0115996199999999</v>
      </c>
      <c r="N164" s="117">
        <f t="shared" si="231"/>
        <v>1.0312337110142027</v>
      </c>
      <c r="O164" s="110">
        <f t="shared" si="198"/>
        <v>1.0441236599999999</v>
      </c>
      <c r="P164" s="110">
        <f t="shared" si="208"/>
        <v>1029.5824929400001</v>
      </c>
      <c r="Q164" s="148">
        <f t="shared" si="219"/>
        <v>0</v>
      </c>
      <c r="R164" s="170">
        <f t="shared" si="217"/>
        <v>0</v>
      </c>
      <c r="S164" s="110">
        <f t="shared" si="209"/>
        <v>0</v>
      </c>
      <c r="T164" s="92">
        <v>0</v>
      </c>
      <c r="U164" s="180">
        <f t="shared" si="200"/>
        <v>0</v>
      </c>
      <c r="V164" s="120">
        <f t="shared" si="218"/>
        <v>8.7999999999999995E-2</v>
      </c>
      <c r="W164" s="118">
        <f t="shared" si="232"/>
        <v>23</v>
      </c>
      <c r="X164" s="118">
        <v>252</v>
      </c>
      <c r="Y164" s="117">
        <f t="shared" si="210"/>
        <v>1.007727507</v>
      </c>
      <c r="Z164" s="110">
        <f t="shared" si="211"/>
        <v>7.9561059199999997</v>
      </c>
      <c r="AA164" s="110">
        <f t="shared" si="212"/>
        <v>0</v>
      </c>
      <c r="AB164" s="121" t="str">
        <f t="shared" si="220"/>
        <v>A+J=</v>
      </c>
      <c r="AC164" s="115">
        <f t="shared" si="221"/>
        <v>44578</v>
      </c>
      <c r="AD164" s="26"/>
      <c r="AF164" s="160">
        <f>[2]Plan1!$A257</f>
        <v>44666</v>
      </c>
      <c r="AG164" s="139" t="str">
        <f>[2]Plan1!$C257</f>
        <v>Paixão de Cristo</v>
      </c>
      <c r="AI164" s="129">
        <f t="shared" si="230"/>
        <v>15</v>
      </c>
      <c r="AJ164" s="131">
        <f t="shared" si="228"/>
        <v>44880</v>
      </c>
      <c r="AK164" s="131">
        <f t="shared" si="224"/>
        <v>44879</v>
      </c>
      <c r="AL164" s="131">
        <f t="shared" si="229"/>
        <v>44881</v>
      </c>
      <c r="AM164" s="131">
        <f t="shared" ref="AM164:AM184" si="233">AL165</f>
        <v>44910</v>
      </c>
      <c r="AN164" s="129">
        <f t="shared" si="226"/>
        <v>21</v>
      </c>
      <c r="AO164" s="131">
        <f t="shared" si="227"/>
        <v>44881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1"/>
      <c r="CH164" s="1"/>
      <c r="CI164" s="22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26"/>
      <c r="DI164" s="15"/>
      <c r="DJ164" s="15"/>
      <c r="DK164" s="24"/>
      <c r="DL164" s="15"/>
      <c r="DM164" s="1"/>
      <c r="DN164" s="15"/>
    </row>
    <row r="165" spans="1:118" ht="12.75" x14ac:dyDescent="0.2">
      <c r="A165" s="109">
        <f t="shared" si="213"/>
        <v>44578</v>
      </c>
      <c r="B165" s="110">
        <f t="shared" si="205"/>
        <v>1037.5385988600001</v>
      </c>
      <c r="C165" s="110">
        <f t="shared" ref="C165:C228" si="234">TRUNC(IF(Q164&gt;0,VLOOKUP(A164,$AF$13:$AG$141,2),C164),8)</f>
        <v>986.07332866000002</v>
      </c>
      <c r="D165" s="111">
        <f t="shared" si="214"/>
        <v>5944.21</v>
      </c>
      <c r="E165" s="111">
        <f t="shared" si="199"/>
        <v>6018.51</v>
      </c>
      <c r="F165" s="161">
        <f t="shared" si="222"/>
        <v>44486</v>
      </c>
      <c r="G165" s="114">
        <f t="shared" si="206"/>
        <v>1.2499558393798349E-2</v>
      </c>
      <c r="H165" s="115">
        <f t="shared" si="223"/>
        <v>44578</v>
      </c>
      <c r="I165" s="115">
        <f t="shared" si="207"/>
        <v>44578</v>
      </c>
      <c r="J165" s="116">
        <f t="shared" si="215"/>
        <v>23</v>
      </c>
      <c r="K165" s="116">
        <f t="shared" si="201"/>
        <v>23</v>
      </c>
      <c r="L165" s="8">
        <f t="shared" si="216"/>
        <v>1.01249955</v>
      </c>
      <c r="M165" s="117">
        <f t="shared" ref="M165:M228" si="235">IF(I165&gt;I164,L164,M164)</f>
        <v>1.0115996199999999</v>
      </c>
      <c r="N165" s="117">
        <f t="shared" si="231"/>
        <v>1.0312337110142027</v>
      </c>
      <c r="O165" s="110">
        <f t="shared" si="198"/>
        <v>1.0441236599999999</v>
      </c>
      <c r="P165" s="110">
        <f t="shared" si="208"/>
        <v>1029.5824929400001</v>
      </c>
      <c r="Q165" s="148">
        <f t="shared" si="219"/>
        <v>5</v>
      </c>
      <c r="R165" s="170">
        <f t="shared" si="217"/>
        <v>3.5000000000000001E-3</v>
      </c>
      <c r="S165" s="110">
        <f t="shared" si="209"/>
        <v>3.60353872</v>
      </c>
      <c r="T165" s="92">
        <v>0</v>
      </c>
      <c r="U165" s="180">
        <f t="shared" si="200"/>
        <v>3.4999999948619946E-3</v>
      </c>
      <c r="V165" s="120">
        <f t="shared" si="218"/>
        <v>8.7999999999999995E-2</v>
      </c>
      <c r="W165" s="118">
        <f t="shared" si="232"/>
        <v>23</v>
      </c>
      <c r="X165" s="118">
        <v>252</v>
      </c>
      <c r="Y165" s="117">
        <f t="shared" si="210"/>
        <v>1.007727507</v>
      </c>
      <c r="Z165" s="110">
        <f t="shared" si="211"/>
        <v>7.9561059199999997</v>
      </c>
      <c r="AA165" s="110">
        <f t="shared" si="212"/>
        <v>11.55964464</v>
      </c>
      <c r="AB165" s="121" t="str">
        <f t="shared" si="220"/>
        <v>A+J=</v>
      </c>
      <c r="AC165" s="115">
        <f t="shared" si="221"/>
        <v>44578</v>
      </c>
      <c r="AD165" s="4"/>
      <c r="AF165" s="160">
        <f>[2]Plan1!$A258</f>
        <v>44672</v>
      </c>
      <c r="AG165" s="139" t="str">
        <f>[2]Plan1!$C258</f>
        <v>Tiradentes</v>
      </c>
      <c r="AI165" s="129">
        <f t="shared" si="230"/>
        <v>16</v>
      </c>
      <c r="AJ165" s="131">
        <f t="shared" si="228"/>
        <v>44910</v>
      </c>
      <c r="AK165" s="131">
        <f t="shared" si="224"/>
        <v>44909</v>
      </c>
      <c r="AL165" s="131">
        <f t="shared" si="229"/>
        <v>44910</v>
      </c>
      <c r="AM165" s="131">
        <f t="shared" si="233"/>
        <v>44942</v>
      </c>
      <c r="AN165" s="129">
        <f t="shared" si="226"/>
        <v>22</v>
      </c>
      <c r="AO165" s="131">
        <f t="shared" si="227"/>
        <v>44910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2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33"/>
      <c r="DK165" s="17"/>
      <c r="DL165" s="15"/>
      <c r="DM165" s="1"/>
      <c r="DN165" s="15"/>
    </row>
    <row r="166" spans="1:118" ht="12.75" x14ac:dyDescent="0.2">
      <c r="A166" s="109">
        <f t="shared" si="213"/>
        <v>44579</v>
      </c>
      <c r="B166" s="110">
        <f t="shared" si="205"/>
        <v>1026.7846262</v>
      </c>
      <c r="C166" s="110">
        <f t="shared" si="234"/>
        <v>982.62207201000001</v>
      </c>
      <c r="D166" s="111">
        <f t="shared" si="214"/>
        <v>6018.51</v>
      </c>
      <c r="E166" s="111">
        <f t="shared" si="199"/>
        <v>6075.69</v>
      </c>
      <c r="F166" s="161">
        <f t="shared" si="222"/>
        <v>44515</v>
      </c>
      <c r="G166" s="114">
        <f t="shared" si="206"/>
        <v>9.5006903702077317E-3</v>
      </c>
      <c r="H166" s="115">
        <f t="shared" si="223"/>
        <v>44607</v>
      </c>
      <c r="I166" s="115">
        <f t="shared" si="207"/>
        <v>44607</v>
      </c>
      <c r="J166" s="116">
        <f t="shared" si="215"/>
        <v>21</v>
      </c>
      <c r="K166" s="116">
        <f t="shared" si="201"/>
        <v>1</v>
      </c>
      <c r="L166" s="8">
        <f t="shared" si="216"/>
        <v>1.00045037</v>
      </c>
      <c r="M166" s="117">
        <f t="shared" si="235"/>
        <v>1.01249955</v>
      </c>
      <c r="N166" s="117">
        <f t="shared" si="231"/>
        <v>1.0441236683467103</v>
      </c>
      <c r="O166" s="110">
        <f t="shared" si="198"/>
        <v>1.0445939099999999</v>
      </c>
      <c r="P166" s="110">
        <f t="shared" si="208"/>
        <v>1026.44103225</v>
      </c>
      <c r="Q166" s="148">
        <f t="shared" si="219"/>
        <v>0</v>
      </c>
      <c r="R166" s="170">
        <f t="shared" si="217"/>
        <v>0</v>
      </c>
      <c r="S166" s="110">
        <f t="shared" si="209"/>
        <v>0</v>
      </c>
      <c r="T166" s="92">
        <v>0</v>
      </c>
      <c r="U166" s="180">
        <f t="shared" si="200"/>
        <v>0</v>
      </c>
      <c r="V166" s="120">
        <f t="shared" si="218"/>
        <v>8.7999999999999995E-2</v>
      </c>
      <c r="W166" s="118">
        <f t="shared" si="232"/>
        <v>1</v>
      </c>
      <c r="X166" s="118">
        <v>252</v>
      </c>
      <c r="Y166" s="117">
        <f t="shared" si="210"/>
        <v>1.000334743</v>
      </c>
      <c r="Z166" s="110">
        <f t="shared" si="211"/>
        <v>0.34359394999999998</v>
      </c>
      <c r="AA166" s="110">
        <f t="shared" si="212"/>
        <v>0</v>
      </c>
      <c r="AB166" s="121" t="str">
        <f t="shared" si="220"/>
        <v>A+J=</v>
      </c>
      <c r="AC166" s="115">
        <f t="shared" si="221"/>
        <v>44607</v>
      </c>
      <c r="AD166" s="4"/>
      <c r="AF166" s="160">
        <f>[2]Plan1!$A259</f>
        <v>44682</v>
      </c>
      <c r="AG166" s="139" t="str">
        <f>[2]Plan1!$C259</f>
        <v>Dia do Trabalho</v>
      </c>
      <c r="AI166" s="129">
        <f t="shared" si="230"/>
        <v>17</v>
      </c>
      <c r="AJ166" s="131">
        <f t="shared" si="228"/>
        <v>44941</v>
      </c>
      <c r="AK166" s="131">
        <f t="shared" si="224"/>
        <v>44939</v>
      </c>
      <c r="AL166" s="131">
        <f t="shared" si="229"/>
        <v>44942</v>
      </c>
      <c r="AM166" s="131">
        <f t="shared" si="233"/>
        <v>44972</v>
      </c>
      <c r="AN166" s="129">
        <f t="shared" si="226"/>
        <v>22</v>
      </c>
      <c r="AO166" s="131">
        <f t="shared" si="227"/>
        <v>44942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2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34"/>
      <c r="DJ166" s="33"/>
      <c r="DK166" s="17"/>
      <c r="DL166" s="15"/>
      <c r="DM166" s="1"/>
      <c r="DN166" s="15"/>
    </row>
    <row r="167" spans="1:118" ht="12.75" x14ac:dyDescent="0.2">
      <c r="A167" s="109">
        <f t="shared" si="213"/>
        <v>44580</v>
      </c>
      <c r="B167" s="110">
        <f t="shared" si="205"/>
        <v>1027.5909388599998</v>
      </c>
      <c r="C167" s="110">
        <f t="shared" si="234"/>
        <v>982.62207201000001</v>
      </c>
      <c r="D167" s="111">
        <f t="shared" si="214"/>
        <v>6018.51</v>
      </c>
      <c r="E167" s="111">
        <f t="shared" si="199"/>
        <v>6075.69</v>
      </c>
      <c r="F167" s="161">
        <f t="shared" si="222"/>
        <v>44515</v>
      </c>
      <c r="G167" s="114">
        <f t="shared" si="206"/>
        <v>9.5006903702077317E-3</v>
      </c>
      <c r="H167" s="115">
        <f t="shared" si="223"/>
        <v>44607</v>
      </c>
      <c r="I167" s="115">
        <f t="shared" si="207"/>
        <v>44607</v>
      </c>
      <c r="J167" s="116">
        <f t="shared" si="215"/>
        <v>21</v>
      </c>
      <c r="K167" s="116">
        <f t="shared" si="201"/>
        <v>2</v>
      </c>
      <c r="L167" s="8">
        <f t="shared" si="216"/>
        <v>1.0009009600000001</v>
      </c>
      <c r="M167" s="117">
        <f t="shared" si="235"/>
        <v>1.01249955</v>
      </c>
      <c r="N167" s="117">
        <f t="shared" si="231"/>
        <v>1.0441236683467103</v>
      </c>
      <c r="O167" s="110">
        <f t="shared" si="198"/>
        <v>1.0450643799999999</v>
      </c>
      <c r="P167" s="110">
        <f t="shared" si="208"/>
        <v>1026.9033264499999</v>
      </c>
      <c r="Q167" s="148">
        <f t="shared" si="219"/>
        <v>0</v>
      </c>
      <c r="R167" s="170">
        <f t="shared" si="217"/>
        <v>0</v>
      </c>
      <c r="S167" s="110">
        <f t="shared" si="209"/>
        <v>0</v>
      </c>
      <c r="T167" s="92">
        <v>0</v>
      </c>
      <c r="U167" s="180">
        <f t="shared" si="200"/>
        <v>0</v>
      </c>
      <c r="V167" s="120">
        <f t="shared" si="218"/>
        <v>8.7999999999999995E-2</v>
      </c>
      <c r="W167" s="118">
        <f t="shared" si="232"/>
        <v>2</v>
      </c>
      <c r="X167" s="118">
        <v>252</v>
      </c>
      <c r="Y167" s="117">
        <f t="shared" si="210"/>
        <v>1.000669598</v>
      </c>
      <c r="Z167" s="110">
        <f t="shared" si="211"/>
        <v>0.68761240999999995</v>
      </c>
      <c r="AA167" s="110">
        <f t="shared" si="212"/>
        <v>0</v>
      </c>
      <c r="AB167" s="121" t="str">
        <f t="shared" si="220"/>
        <v>A+J=</v>
      </c>
      <c r="AC167" s="115">
        <f t="shared" si="221"/>
        <v>44607</v>
      </c>
      <c r="AD167" s="4"/>
      <c r="AF167" s="160">
        <f>[2]Plan1!$A260</f>
        <v>44728</v>
      </c>
      <c r="AG167" s="139" t="str">
        <f>[2]Plan1!$C260</f>
        <v>Corpus Christi</v>
      </c>
      <c r="AI167" s="129">
        <f t="shared" si="230"/>
        <v>18</v>
      </c>
      <c r="AJ167" s="131">
        <f t="shared" si="228"/>
        <v>44972</v>
      </c>
      <c r="AK167" s="131">
        <f t="shared" si="224"/>
        <v>44971</v>
      </c>
      <c r="AL167" s="131">
        <f t="shared" si="229"/>
        <v>44972</v>
      </c>
      <c r="AM167" s="131">
        <f t="shared" si="233"/>
        <v>45000</v>
      </c>
      <c r="AN167" s="129">
        <f t="shared" si="226"/>
        <v>18</v>
      </c>
      <c r="AO167" s="131">
        <f t="shared" si="227"/>
        <v>44972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2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34"/>
      <c r="DJ167" s="33"/>
      <c r="DK167" s="17"/>
      <c r="DL167" s="15"/>
      <c r="DM167" s="1"/>
      <c r="DN167" s="15"/>
    </row>
    <row r="168" spans="1:118" ht="12.75" x14ac:dyDescent="0.2">
      <c r="A168" s="109">
        <f t="shared" si="213"/>
        <v>44581</v>
      </c>
      <c r="B168" s="110">
        <f t="shared" si="205"/>
        <v>1028.3978729299999</v>
      </c>
      <c r="C168" s="110">
        <f t="shared" si="234"/>
        <v>982.62207201000001</v>
      </c>
      <c r="D168" s="111">
        <f t="shared" si="214"/>
        <v>6018.51</v>
      </c>
      <c r="E168" s="111">
        <f t="shared" si="199"/>
        <v>6075.69</v>
      </c>
      <c r="F168" s="161">
        <f t="shared" si="222"/>
        <v>44515</v>
      </c>
      <c r="G168" s="114">
        <f t="shared" si="206"/>
        <v>9.5006903702077317E-3</v>
      </c>
      <c r="H168" s="115">
        <f t="shared" si="223"/>
        <v>44607</v>
      </c>
      <c r="I168" s="115">
        <f t="shared" si="207"/>
        <v>44607</v>
      </c>
      <c r="J168" s="116">
        <f t="shared" si="215"/>
        <v>21</v>
      </c>
      <c r="K168" s="116">
        <f t="shared" si="201"/>
        <v>3</v>
      </c>
      <c r="L168" s="8">
        <f t="shared" si="216"/>
        <v>1.00135174</v>
      </c>
      <c r="M168" s="117">
        <f t="shared" si="235"/>
        <v>1.01249955</v>
      </c>
      <c r="N168" s="117">
        <f t="shared" si="231"/>
        <v>1.0441236683467103</v>
      </c>
      <c r="O168" s="110">
        <f t="shared" si="198"/>
        <v>1.04553505</v>
      </c>
      <c r="P168" s="110">
        <f t="shared" si="208"/>
        <v>1027.3658171899999</v>
      </c>
      <c r="Q168" s="148">
        <f t="shared" si="219"/>
        <v>0</v>
      </c>
      <c r="R168" s="170">
        <f t="shared" si="217"/>
        <v>0</v>
      </c>
      <c r="S168" s="110">
        <f t="shared" si="209"/>
        <v>0</v>
      </c>
      <c r="T168" s="92">
        <v>0</v>
      </c>
      <c r="U168" s="180">
        <f t="shared" si="200"/>
        <v>0</v>
      </c>
      <c r="V168" s="120">
        <f t="shared" si="218"/>
        <v>8.7999999999999995E-2</v>
      </c>
      <c r="W168" s="118">
        <f t="shared" si="232"/>
        <v>3</v>
      </c>
      <c r="X168" s="118">
        <v>252</v>
      </c>
      <c r="Y168" s="117">
        <f t="shared" si="210"/>
        <v>1.0010045649999999</v>
      </c>
      <c r="Z168" s="110">
        <f t="shared" si="211"/>
        <v>1.0320557400000001</v>
      </c>
      <c r="AA168" s="110">
        <f t="shared" si="212"/>
        <v>0</v>
      </c>
      <c r="AB168" s="121" t="str">
        <f t="shared" si="220"/>
        <v>A+J=</v>
      </c>
      <c r="AC168" s="115">
        <f t="shared" si="221"/>
        <v>44607</v>
      </c>
      <c r="AD168" s="4"/>
      <c r="AF168" s="160">
        <f>[2]Plan1!$A261</f>
        <v>44811</v>
      </c>
      <c r="AG168" s="139" t="str">
        <f>[2]Plan1!$C261</f>
        <v>Independência do Brasil</v>
      </c>
      <c r="AI168" s="129">
        <f t="shared" si="230"/>
        <v>19</v>
      </c>
      <c r="AJ168" s="131">
        <f t="shared" si="228"/>
        <v>45000</v>
      </c>
      <c r="AK168" s="131">
        <f t="shared" si="224"/>
        <v>44999</v>
      </c>
      <c r="AL168" s="131">
        <f t="shared" si="229"/>
        <v>45000</v>
      </c>
      <c r="AM168" s="131">
        <f t="shared" si="233"/>
        <v>45033</v>
      </c>
      <c r="AN168" s="129">
        <f t="shared" si="226"/>
        <v>22</v>
      </c>
      <c r="AO168" s="131">
        <f t="shared" si="227"/>
        <v>45000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2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34"/>
      <c r="DJ168" s="33"/>
      <c r="DK168" s="17"/>
      <c r="DL168" s="15"/>
      <c r="DM168" s="1"/>
      <c r="DN168" s="15"/>
    </row>
    <row r="169" spans="1:118" ht="12.75" x14ac:dyDescent="0.2">
      <c r="A169" s="109">
        <f t="shared" si="213"/>
        <v>44582</v>
      </c>
      <c r="B169" s="110">
        <f t="shared" si="205"/>
        <v>1029.20544943</v>
      </c>
      <c r="C169" s="110">
        <f t="shared" si="234"/>
        <v>982.62207201000001</v>
      </c>
      <c r="D169" s="111">
        <f t="shared" si="214"/>
        <v>6018.51</v>
      </c>
      <c r="E169" s="111">
        <f t="shared" si="199"/>
        <v>6075.69</v>
      </c>
      <c r="F169" s="161">
        <f t="shared" si="222"/>
        <v>44515</v>
      </c>
      <c r="G169" s="114">
        <f t="shared" si="206"/>
        <v>9.5006903702077317E-3</v>
      </c>
      <c r="H169" s="115">
        <f t="shared" si="223"/>
        <v>44607</v>
      </c>
      <c r="I169" s="115">
        <f t="shared" si="207"/>
        <v>44607</v>
      </c>
      <c r="J169" s="116">
        <f t="shared" si="215"/>
        <v>21</v>
      </c>
      <c r="K169" s="116">
        <f t="shared" si="201"/>
        <v>4</v>
      </c>
      <c r="L169" s="8">
        <f t="shared" si="216"/>
        <v>1.0018027300000001</v>
      </c>
      <c r="M169" s="117">
        <f t="shared" si="235"/>
        <v>1.01249955</v>
      </c>
      <c r="N169" s="117">
        <f t="shared" si="231"/>
        <v>1.0441236683467103</v>
      </c>
      <c r="O169" s="110">
        <f t="shared" si="198"/>
        <v>1.0460059399999999</v>
      </c>
      <c r="P169" s="110">
        <f t="shared" si="208"/>
        <v>1027.82852409</v>
      </c>
      <c r="Q169" s="148">
        <f t="shared" si="219"/>
        <v>0</v>
      </c>
      <c r="R169" s="170">
        <f t="shared" si="217"/>
        <v>0</v>
      </c>
      <c r="S169" s="110">
        <f t="shared" si="209"/>
        <v>0</v>
      </c>
      <c r="T169" s="92">
        <v>0</v>
      </c>
      <c r="U169" s="180">
        <f t="shared" si="200"/>
        <v>0</v>
      </c>
      <c r="V169" s="120">
        <f t="shared" si="218"/>
        <v>8.7999999999999995E-2</v>
      </c>
      <c r="W169" s="118">
        <f t="shared" si="232"/>
        <v>4</v>
      </c>
      <c r="X169" s="118">
        <v>252</v>
      </c>
      <c r="Y169" s="117">
        <f t="shared" si="210"/>
        <v>1.0013396450000001</v>
      </c>
      <c r="Z169" s="110">
        <f t="shared" si="211"/>
        <v>1.3769253400000001</v>
      </c>
      <c r="AA169" s="110">
        <f t="shared" si="212"/>
        <v>0</v>
      </c>
      <c r="AB169" s="121" t="str">
        <f t="shared" si="220"/>
        <v>A+J=</v>
      </c>
      <c r="AC169" s="115">
        <f t="shared" si="221"/>
        <v>44607</v>
      </c>
      <c r="AD169" s="4"/>
      <c r="AF169" s="160">
        <f>[2]Plan1!$A262</f>
        <v>44846</v>
      </c>
      <c r="AG169" s="139" t="str">
        <f>[2]Plan1!$C262</f>
        <v>Nossa Sr.a Aparecida - Padroeira do Brasil</v>
      </c>
      <c r="AI169" s="129">
        <f t="shared" si="230"/>
        <v>20</v>
      </c>
      <c r="AJ169" s="131">
        <f t="shared" si="228"/>
        <v>45031</v>
      </c>
      <c r="AK169" s="131">
        <f t="shared" si="224"/>
        <v>45030</v>
      </c>
      <c r="AL169" s="131">
        <f t="shared" si="229"/>
        <v>45033</v>
      </c>
      <c r="AM169" s="131">
        <f t="shared" si="233"/>
        <v>45061</v>
      </c>
      <c r="AN169" s="129">
        <f t="shared" si="226"/>
        <v>18</v>
      </c>
      <c r="AO169" s="131">
        <f t="shared" si="227"/>
        <v>45033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22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4"/>
      <c r="DI169" s="34"/>
      <c r="DJ169" s="33"/>
      <c r="DK169" s="17"/>
      <c r="DL169" s="15"/>
      <c r="DM169" s="1"/>
      <c r="DN169" s="15"/>
    </row>
    <row r="170" spans="1:118" ht="12.75" x14ac:dyDescent="0.2">
      <c r="A170" s="109">
        <f t="shared" si="213"/>
        <v>44583</v>
      </c>
      <c r="B170" s="110">
        <f t="shared" si="205"/>
        <v>1030.01364702</v>
      </c>
      <c r="C170" s="110">
        <f t="shared" si="234"/>
        <v>982.62207201000001</v>
      </c>
      <c r="D170" s="111">
        <f t="shared" si="214"/>
        <v>6018.51</v>
      </c>
      <c r="E170" s="111">
        <f t="shared" si="199"/>
        <v>6075.69</v>
      </c>
      <c r="F170" s="161">
        <f t="shared" si="222"/>
        <v>44515</v>
      </c>
      <c r="G170" s="114">
        <f t="shared" si="206"/>
        <v>9.5006903702077317E-3</v>
      </c>
      <c r="H170" s="115">
        <f t="shared" si="223"/>
        <v>44607</v>
      </c>
      <c r="I170" s="115">
        <f t="shared" si="207"/>
        <v>44607</v>
      </c>
      <c r="J170" s="116">
        <f t="shared" si="215"/>
        <v>21</v>
      </c>
      <c r="K170" s="116">
        <f t="shared" si="201"/>
        <v>5</v>
      </c>
      <c r="L170" s="8">
        <f t="shared" si="216"/>
        <v>1.00225392</v>
      </c>
      <c r="M170" s="117">
        <f t="shared" si="235"/>
        <v>1.01249955</v>
      </c>
      <c r="N170" s="117">
        <f t="shared" si="231"/>
        <v>1.0441236683467103</v>
      </c>
      <c r="O170" s="110">
        <f t="shared" ref="O170:O233" si="236">TRUNC(TRUNC((L170*N170),15),8)</f>
        <v>1.0464770299999999</v>
      </c>
      <c r="P170" s="110">
        <f t="shared" si="208"/>
        <v>1028.2914275200001</v>
      </c>
      <c r="Q170" s="148">
        <f t="shared" si="219"/>
        <v>0</v>
      </c>
      <c r="R170" s="170">
        <f t="shared" si="217"/>
        <v>0</v>
      </c>
      <c r="S170" s="110">
        <f t="shared" si="209"/>
        <v>0</v>
      </c>
      <c r="T170" s="92">
        <v>0</v>
      </c>
      <c r="U170" s="180">
        <f t="shared" si="200"/>
        <v>0</v>
      </c>
      <c r="V170" s="120">
        <f t="shared" si="218"/>
        <v>8.7999999999999995E-2</v>
      </c>
      <c r="W170" s="118">
        <f t="shared" si="232"/>
        <v>5</v>
      </c>
      <c r="X170" s="118">
        <v>252</v>
      </c>
      <c r="Y170" s="117">
        <f t="shared" si="210"/>
        <v>1.0016748360000001</v>
      </c>
      <c r="Z170" s="110">
        <f t="shared" si="211"/>
        <v>1.7222195</v>
      </c>
      <c r="AA170" s="110">
        <f t="shared" si="212"/>
        <v>0</v>
      </c>
      <c r="AB170" s="121" t="str">
        <f t="shared" si="220"/>
        <v>A+J=</v>
      </c>
      <c r="AC170" s="115">
        <f t="shared" si="221"/>
        <v>44607</v>
      </c>
      <c r="AD170" s="4"/>
      <c r="AF170" s="160">
        <f>[2]Plan1!$A263</f>
        <v>44867</v>
      </c>
      <c r="AG170" s="139" t="str">
        <f>[2]Plan1!$C263</f>
        <v>Finados</v>
      </c>
      <c r="AI170" s="129">
        <f t="shared" si="230"/>
        <v>21</v>
      </c>
      <c r="AJ170" s="131">
        <f t="shared" si="228"/>
        <v>45061</v>
      </c>
      <c r="AK170" s="131">
        <f t="shared" si="224"/>
        <v>45058</v>
      </c>
      <c r="AL170" s="131">
        <f t="shared" si="229"/>
        <v>45061</v>
      </c>
      <c r="AM170" s="131">
        <f t="shared" si="233"/>
        <v>45092</v>
      </c>
      <c r="AN170" s="129">
        <f t="shared" si="226"/>
        <v>22</v>
      </c>
      <c r="AO170" s="131">
        <f t="shared" si="227"/>
        <v>45061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2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34"/>
      <c r="DJ170" s="33"/>
      <c r="DK170" s="17"/>
      <c r="DL170" s="15"/>
      <c r="DM170" s="1"/>
      <c r="DN170" s="15"/>
    </row>
    <row r="171" spans="1:118" ht="12.75" x14ac:dyDescent="0.2">
      <c r="A171" s="109">
        <f t="shared" si="213"/>
        <v>44584</v>
      </c>
      <c r="B171" s="110">
        <f t="shared" si="205"/>
        <v>1030.01364702</v>
      </c>
      <c r="C171" s="110">
        <f t="shared" si="234"/>
        <v>982.62207201000001</v>
      </c>
      <c r="D171" s="111">
        <f t="shared" si="214"/>
        <v>6018.51</v>
      </c>
      <c r="E171" s="111">
        <f t="shared" ref="E171:E234" si="237">IF($K171=1,VLOOKUP($A170,AQ$11:AU$131,5),E170)</f>
        <v>6075.69</v>
      </c>
      <c r="F171" s="161">
        <f t="shared" si="222"/>
        <v>44515</v>
      </c>
      <c r="G171" s="114">
        <f t="shared" si="206"/>
        <v>9.5006903702077317E-3</v>
      </c>
      <c r="H171" s="115">
        <f t="shared" si="223"/>
        <v>44607</v>
      </c>
      <c r="I171" s="115">
        <f t="shared" si="207"/>
        <v>44607</v>
      </c>
      <c r="J171" s="116">
        <f t="shared" si="215"/>
        <v>21</v>
      </c>
      <c r="K171" s="116">
        <f t="shared" si="201"/>
        <v>5</v>
      </c>
      <c r="L171" s="8">
        <f t="shared" si="216"/>
        <v>1.00225392</v>
      </c>
      <c r="M171" s="117">
        <f t="shared" si="235"/>
        <v>1.01249955</v>
      </c>
      <c r="N171" s="117">
        <f t="shared" si="231"/>
        <v>1.0441236683467103</v>
      </c>
      <c r="O171" s="110">
        <f t="shared" si="236"/>
        <v>1.0464770299999999</v>
      </c>
      <c r="P171" s="110">
        <f t="shared" si="208"/>
        <v>1028.2914275200001</v>
      </c>
      <c r="Q171" s="148">
        <f t="shared" si="219"/>
        <v>0</v>
      </c>
      <c r="R171" s="170">
        <f t="shared" si="217"/>
        <v>0</v>
      </c>
      <c r="S171" s="110">
        <f t="shared" si="209"/>
        <v>0</v>
      </c>
      <c r="T171" s="92">
        <v>0</v>
      </c>
      <c r="U171" s="180">
        <f t="shared" si="200"/>
        <v>0</v>
      </c>
      <c r="V171" s="120">
        <f t="shared" si="218"/>
        <v>8.7999999999999995E-2</v>
      </c>
      <c r="W171" s="118">
        <f t="shared" si="232"/>
        <v>5</v>
      </c>
      <c r="X171" s="118">
        <v>252</v>
      </c>
      <c r="Y171" s="117">
        <f t="shared" si="210"/>
        <v>1.0016748360000001</v>
      </c>
      <c r="Z171" s="110">
        <f t="shared" si="211"/>
        <v>1.7222195</v>
      </c>
      <c r="AA171" s="110">
        <f t="shared" si="212"/>
        <v>0</v>
      </c>
      <c r="AB171" s="121" t="str">
        <f t="shared" si="220"/>
        <v>A+J=</v>
      </c>
      <c r="AC171" s="115">
        <f t="shared" si="221"/>
        <v>44607</v>
      </c>
      <c r="AD171" s="4"/>
      <c r="AF171" s="160">
        <f>[2]Plan1!$A264</f>
        <v>44880</v>
      </c>
      <c r="AG171" s="139" t="str">
        <f>[2]Plan1!$C264</f>
        <v>Proclamação da República</v>
      </c>
      <c r="AI171" s="129">
        <f t="shared" si="230"/>
        <v>22</v>
      </c>
      <c r="AJ171" s="131">
        <f t="shared" si="228"/>
        <v>45092</v>
      </c>
      <c r="AK171" s="131">
        <f t="shared" si="224"/>
        <v>45091</v>
      </c>
      <c r="AL171" s="131">
        <f t="shared" si="229"/>
        <v>45092</v>
      </c>
      <c r="AM171" s="131">
        <f t="shared" si="233"/>
        <v>45124</v>
      </c>
      <c r="AN171" s="129">
        <f t="shared" si="226"/>
        <v>22</v>
      </c>
      <c r="AO171" s="131">
        <f t="shared" si="227"/>
        <v>45092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2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J171" s="33"/>
      <c r="DK171" s="17"/>
      <c r="DN171" s="15"/>
    </row>
    <row r="172" spans="1:118" ht="12.75" x14ac:dyDescent="0.2">
      <c r="A172" s="109">
        <f t="shared" si="213"/>
        <v>44585</v>
      </c>
      <c r="B172" s="110">
        <f t="shared" si="205"/>
        <v>1030.01364702</v>
      </c>
      <c r="C172" s="110">
        <f t="shared" si="234"/>
        <v>982.62207201000001</v>
      </c>
      <c r="D172" s="111">
        <f t="shared" si="214"/>
        <v>6018.51</v>
      </c>
      <c r="E172" s="111">
        <f t="shared" si="237"/>
        <v>6075.69</v>
      </c>
      <c r="F172" s="161">
        <f t="shared" si="222"/>
        <v>44515</v>
      </c>
      <c r="G172" s="114">
        <f t="shared" si="206"/>
        <v>9.5006903702077317E-3</v>
      </c>
      <c r="H172" s="115">
        <f t="shared" si="223"/>
        <v>44607</v>
      </c>
      <c r="I172" s="115">
        <f t="shared" si="207"/>
        <v>44607</v>
      </c>
      <c r="J172" s="116">
        <f t="shared" si="215"/>
        <v>21</v>
      </c>
      <c r="K172" s="116">
        <f t="shared" si="201"/>
        <v>5</v>
      </c>
      <c r="L172" s="8">
        <f t="shared" si="216"/>
        <v>1.00225392</v>
      </c>
      <c r="M172" s="117">
        <f t="shared" si="235"/>
        <v>1.01249955</v>
      </c>
      <c r="N172" s="117">
        <f t="shared" si="231"/>
        <v>1.0441236683467103</v>
      </c>
      <c r="O172" s="110">
        <f t="shared" si="236"/>
        <v>1.0464770299999999</v>
      </c>
      <c r="P172" s="110">
        <f t="shared" si="208"/>
        <v>1028.2914275200001</v>
      </c>
      <c r="Q172" s="148">
        <f t="shared" si="219"/>
        <v>0</v>
      </c>
      <c r="R172" s="170">
        <f t="shared" si="217"/>
        <v>0</v>
      </c>
      <c r="S172" s="110">
        <f t="shared" si="209"/>
        <v>0</v>
      </c>
      <c r="T172" s="92">
        <v>0</v>
      </c>
      <c r="U172" s="180">
        <f t="shared" ref="U172:U235" si="238">IF(Q172&gt;0,(S172+T172)/P172,0)</f>
        <v>0</v>
      </c>
      <c r="V172" s="120">
        <f t="shared" si="218"/>
        <v>8.7999999999999995E-2</v>
      </c>
      <c r="W172" s="118">
        <f t="shared" si="232"/>
        <v>5</v>
      </c>
      <c r="X172" s="118">
        <v>252</v>
      </c>
      <c r="Y172" s="117">
        <f t="shared" si="210"/>
        <v>1.0016748360000001</v>
      </c>
      <c r="Z172" s="110">
        <f t="shared" si="211"/>
        <v>1.7222195</v>
      </c>
      <c r="AA172" s="110">
        <f t="shared" si="212"/>
        <v>0</v>
      </c>
      <c r="AB172" s="121" t="str">
        <f t="shared" si="220"/>
        <v>A+J=</v>
      </c>
      <c r="AC172" s="115">
        <f t="shared" si="221"/>
        <v>44607</v>
      </c>
      <c r="AD172" s="4"/>
      <c r="AF172" s="160">
        <f>[2]Plan1!$A265</f>
        <v>44920</v>
      </c>
      <c r="AG172" s="139" t="str">
        <f>[2]Plan1!$C265</f>
        <v>Natal</v>
      </c>
      <c r="AI172" s="129">
        <f t="shared" si="230"/>
        <v>23</v>
      </c>
      <c r="AJ172" s="131">
        <f t="shared" si="228"/>
        <v>45122</v>
      </c>
      <c r="AK172" s="131">
        <f t="shared" si="224"/>
        <v>45121</v>
      </c>
      <c r="AL172" s="131">
        <f t="shared" si="229"/>
        <v>45124</v>
      </c>
      <c r="AM172" s="131">
        <f t="shared" si="233"/>
        <v>45153</v>
      </c>
      <c r="AN172" s="129">
        <f t="shared" si="226"/>
        <v>21</v>
      </c>
      <c r="AO172" s="131">
        <f t="shared" si="227"/>
        <v>45124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2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J172" s="33"/>
      <c r="DK172" s="17"/>
      <c r="DN172" s="15"/>
    </row>
    <row r="173" spans="1:118" ht="12.75" x14ac:dyDescent="0.2">
      <c r="A173" s="109">
        <f t="shared" si="213"/>
        <v>44586</v>
      </c>
      <c r="B173" s="110">
        <f t="shared" si="205"/>
        <v>1030.8224976399999</v>
      </c>
      <c r="C173" s="110">
        <f t="shared" si="234"/>
        <v>982.62207201000001</v>
      </c>
      <c r="D173" s="111">
        <f t="shared" si="214"/>
        <v>6018.51</v>
      </c>
      <c r="E173" s="111">
        <f t="shared" si="237"/>
        <v>6075.69</v>
      </c>
      <c r="F173" s="161">
        <f t="shared" si="222"/>
        <v>44515</v>
      </c>
      <c r="G173" s="114">
        <f t="shared" si="206"/>
        <v>9.5006903702077317E-3</v>
      </c>
      <c r="H173" s="115">
        <f t="shared" si="223"/>
        <v>44607</v>
      </c>
      <c r="I173" s="115">
        <f t="shared" si="207"/>
        <v>44607</v>
      </c>
      <c r="J173" s="116">
        <f t="shared" si="215"/>
        <v>21</v>
      </c>
      <c r="K173" s="116">
        <f t="shared" si="201"/>
        <v>6</v>
      </c>
      <c r="L173" s="8">
        <f t="shared" si="216"/>
        <v>1.00270532</v>
      </c>
      <c r="M173" s="117">
        <f t="shared" si="235"/>
        <v>1.01249955</v>
      </c>
      <c r="N173" s="117">
        <f t="shared" si="231"/>
        <v>1.0441236683467103</v>
      </c>
      <c r="O173" s="110">
        <f t="shared" si="236"/>
        <v>1.0469483500000001</v>
      </c>
      <c r="P173" s="110">
        <f t="shared" si="208"/>
        <v>1028.7545569599999</v>
      </c>
      <c r="Q173" s="148">
        <f t="shared" si="219"/>
        <v>0</v>
      </c>
      <c r="R173" s="170">
        <f t="shared" si="217"/>
        <v>0</v>
      </c>
      <c r="S173" s="110">
        <f t="shared" si="209"/>
        <v>0</v>
      </c>
      <c r="T173" s="92">
        <v>0</v>
      </c>
      <c r="U173" s="180">
        <f t="shared" si="238"/>
        <v>0</v>
      </c>
      <c r="V173" s="120">
        <f t="shared" si="218"/>
        <v>8.7999999999999995E-2</v>
      </c>
      <c r="W173" s="118">
        <f t="shared" si="232"/>
        <v>6</v>
      </c>
      <c r="X173" s="118">
        <v>252</v>
      </c>
      <c r="Y173" s="117">
        <f t="shared" si="210"/>
        <v>1.0020101400000001</v>
      </c>
      <c r="Z173" s="110">
        <f t="shared" si="211"/>
        <v>2.06794068</v>
      </c>
      <c r="AA173" s="110">
        <f t="shared" si="212"/>
        <v>0</v>
      </c>
      <c r="AB173" s="121" t="str">
        <f t="shared" si="220"/>
        <v>A+J=</v>
      </c>
      <c r="AC173" s="115">
        <f t="shared" si="221"/>
        <v>44607</v>
      </c>
      <c r="AD173" s="4"/>
      <c r="AF173" s="160">
        <f>[2]Plan1!$A266</f>
        <v>44927</v>
      </c>
      <c r="AG173" s="139" t="str">
        <f>[2]Plan1!$C266</f>
        <v>Confraternização Universal</v>
      </c>
      <c r="AI173" s="129">
        <f t="shared" si="230"/>
        <v>24</v>
      </c>
      <c r="AJ173" s="131">
        <f t="shared" si="228"/>
        <v>45153</v>
      </c>
      <c r="AK173" s="131">
        <f t="shared" si="224"/>
        <v>45152</v>
      </c>
      <c r="AL173" s="131">
        <f t="shared" si="229"/>
        <v>45153</v>
      </c>
      <c r="AM173" s="131">
        <f t="shared" si="233"/>
        <v>45184</v>
      </c>
      <c r="AN173" s="129">
        <f t="shared" si="226"/>
        <v>22</v>
      </c>
      <c r="AO173" s="131">
        <f t="shared" si="227"/>
        <v>45153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2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J173" s="33"/>
      <c r="DK173" s="17"/>
      <c r="DN173" s="15"/>
    </row>
    <row r="174" spans="1:118" ht="12.75" x14ac:dyDescent="0.2">
      <c r="A174" s="109">
        <f t="shared" si="213"/>
        <v>44587</v>
      </c>
      <c r="B174" s="110">
        <f t="shared" si="205"/>
        <v>1031.6319809499998</v>
      </c>
      <c r="C174" s="110">
        <f t="shared" si="234"/>
        <v>982.62207201000001</v>
      </c>
      <c r="D174" s="111">
        <f t="shared" si="214"/>
        <v>6018.51</v>
      </c>
      <c r="E174" s="111">
        <f t="shared" si="237"/>
        <v>6075.69</v>
      </c>
      <c r="F174" s="161">
        <f t="shared" si="222"/>
        <v>44515</v>
      </c>
      <c r="G174" s="114">
        <f t="shared" si="206"/>
        <v>9.5006903702077317E-3</v>
      </c>
      <c r="H174" s="115">
        <f t="shared" si="223"/>
        <v>44607</v>
      </c>
      <c r="I174" s="115">
        <f t="shared" si="207"/>
        <v>44607</v>
      </c>
      <c r="J174" s="116">
        <f t="shared" si="215"/>
        <v>21</v>
      </c>
      <c r="K174" s="116">
        <f t="shared" si="201"/>
        <v>7</v>
      </c>
      <c r="L174" s="8">
        <f t="shared" si="216"/>
        <v>1.0031569199999999</v>
      </c>
      <c r="M174" s="117">
        <f t="shared" si="235"/>
        <v>1.01249955</v>
      </c>
      <c r="N174" s="117">
        <f t="shared" si="231"/>
        <v>1.0441236683467103</v>
      </c>
      <c r="O174" s="110">
        <f t="shared" si="236"/>
        <v>1.0474198800000001</v>
      </c>
      <c r="P174" s="110">
        <f t="shared" si="208"/>
        <v>1029.2178927499999</v>
      </c>
      <c r="Q174" s="148">
        <f t="shared" si="219"/>
        <v>0</v>
      </c>
      <c r="R174" s="170">
        <f t="shared" si="217"/>
        <v>0</v>
      </c>
      <c r="S174" s="110">
        <f t="shared" si="209"/>
        <v>0</v>
      </c>
      <c r="T174" s="92">
        <v>0</v>
      </c>
      <c r="U174" s="180">
        <f t="shared" si="238"/>
        <v>0</v>
      </c>
      <c r="V174" s="120">
        <f t="shared" si="218"/>
        <v>8.7999999999999995E-2</v>
      </c>
      <c r="W174" s="118">
        <f t="shared" si="232"/>
        <v>7</v>
      </c>
      <c r="X174" s="118">
        <v>252</v>
      </c>
      <c r="Y174" s="117">
        <f t="shared" si="210"/>
        <v>1.0023455560000001</v>
      </c>
      <c r="Z174" s="110">
        <f t="shared" si="211"/>
        <v>2.4140882000000001</v>
      </c>
      <c r="AA174" s="110">
        <f t="shared" si="212"/>
        <v>0</v>
      </c>
      <c r="AB174" s="121" t="str">
        <f t="shared" si="220"/>
        <v>A+J=</v>
      </c>
      <c r="AC174" s="115">
        <f t="shared" si="221"/>
        <v>44607</v>
      </c>
      <c r="AD174" s="4"/>
      <c r="AF174" s="160">
        <f>[2]Plan1!$A267</f>
        <v>44977</v>
      </c>
      <c r="AG174" s="139" t="str">
        <f>[2]Plan1!$C267</f>
        <v>Carnaval</v>
      </c>
      <c r="AI174" s="129">
        <f t="shared" si="230"/>
        <v>25</v>
      </c>
      <c r="AJ174" s="131">
        <f t="shared" si="228"/>
        <v>45184</v>
      </c>
      <c r="AK174" s="131">
        <f t="shared" si="224"/>
        <v>45183</v>
      </c>
      <c r="AL174" s="131">
        <f t="shared" si="229"/>
        <v>45184</v>
      </c>
      <c r="AM174" s="131">
        <f t="shared" si="233"/>
        <v>45215</v>
      </c>
      <c r="AN174" s="129">
        <f t="shared" si="226"/>
        <v>20</v>
      </c>
      <c r="AO174" s="131">
        <f t="shared" si="227"/>
        <v>45184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2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J174" s="33"/>
      <c r="DK174" s="17"/>
      <c r="DN174" s="15"/>
    </row>
    <row r="175" spans="1:118" ht="12.75" x14ac:dyDescent="0.2">
      <c r="A175" s="109">
        <f t="shared" si="213"/>
        <v>44588</v>
      </c>
      <c r="B175" s="110">
        <f t="shared" si="205"/>
        <v>1032.4420874500001</v>
      </c>
      <c r="C175" s="110">
        <f t="shared" si="234"/>
        <v>982.62207201000001</v>
      </c>
      <c r="D175" s="111">
        <f t="shared" si="214"/>
        <v>6018.51</v>
      </c>
      <c r="E175" s="111">
        <f t="shared" si="237"/>
        <v>6075.69</v>
      </c>
      <c r="F175" s="161">
        <f t="shared" si="222"/>
        <v>44515</v>
      </c>
      <c r="G175" s="114">
        <f t="shared" si="206"/>
        <v>9.5006903702077317E-3</v>
      </c>
      <c r="H175" s="115">
        <f t="shared" si="223"/>
        <v>44607</v>
      </c>
      <c r="I175" s="115">
        <f t="shared" si="207"/>
        <v>44607</v>
      </c>
      <c r="J175" s="116">
        <f t="shared" si="215"/>
        <v>21</v>
      </c>
      <c r="K175" s="116">
        <f t="shared" ref="K175:K238" si="239">(J175-(NETWORKDAYS(A175,I175,AF$149:AF$503)-1))</f>
        <v>8</v>
      </c>
      <c r="L175" s="8">
        <f t="shared" si="216"/>
        <v>1.0036087199999999</v>
      </c>
      <c r="M175" s="117">
        <f t="shared" si="235"/>
        <v>1.01249955</v>
      </c>
      <c r="N175" s="117">
        <f t="shared" si="231"/>
        <v>1.0441236683467103</v>
      </c>
      <c r="O175" s="110">
        <f t="shared" si="236"/>
        <v>1.04789161</v>
      </c>
      <c r="P175" s="110">
        <f t="shared" si="208"/>
        <v>1029.68142506</v>
      </c>
      <c r="Q175" s="148">
        <f t="shared" si="219"/>
        <v>0</v>
      </c>
      <c r="R175" s="170">
        <f t="shared" si="217"/>
        <v>0</v>
      </c>
      <c r="S175" s="110">
        <f t="shared" si="209"/>
        <v>0</v>
      </c>
      <c r="T175" s="92">
        <v>0</v>
      </c>
      <c r="U175" s="180">
        <f t="shared" si="238"/>
        <v>0</v>
      </c>
      <c r="V175" s="120">
        <f t="shared" si="218"/>
        <v>8.7999999999999995E-2</v>
      </c>
      <c r="W175" s="118">
        <f t="shared" si="232"/>
        <v>8</v>
      </c>
      <c r="X175" s="118">
        <v>252</v>
      </c>
      <c r="Y175" s="117">
        <f t="shared" si="210"/>
        <v>1.002681084</v>
      </c>
      <c r="Z175" s="110">
        <f t="shared" si="211"/>
        <v>2.7606623899999998</v>
      </c>
      <c r="AA175" s="110">
        <f t="shared" si="212"/>
        <v>0</v>
      </c>
      <c r="AB175" s="121" t="str">
        <f t="shared" si="220"/>
        <v>A+J=</v>
      </c>
      <c r="AC175" s="115">
        <f t="shared" si="221"/>
        <v>44607</v>
      </c>
      <c r="AD175" s="4"/>
      <c r="AF175" s="160">
        <f>[2]Plan1!$A268</f>
        <v>44978</v>
      </c>
      <c r="AG175" s="139" t="str">
        <f>[2]Plan1!$C268</f>
        <v>Carnaval</v>
      </c>
      <c r="AI175" s="129">
        <f t="shared" si="230"/>
        <v>26</v>
      </c>
      <c r="AJ175" s="131">
        <f t="shared" si="228"/>
        <v>45214</v>
      </c>
      <c r="AK175" s="131">
        <f t="shared" si="224"/>
        <v>45212</v>
      </c>
      <c r="AL175" s="131">
        <f t="shared" si="229"/>
        <v>45215</v>
      </c>
      <c r="AM175" s="131">
        <f t="shared" si="233"/>
        <v>45246</v>
      </c>
      <c r="AN175" s="129">
        <f t="shared" si="226"/>
        <v>21</v>
      </c>
      <c r="AO175" s="131">
        <f t="shared" si="227"/>
        <v>45215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2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J175" s="33"/>
      <c r="DK175" s="17"/>
      <c r="DN175" s="15"/>
    </row>
    <row r="176" spans="1:118" ht="12.75" x14ac:dyDescent="0.2">
      <c r="A176" s="109">
        <f t="shared" si="213"/>
        <v>44589</v>
      </c>
      <c r="B176" s="110">
        <f t="shared" si="205"/>
        <v>1033.2528382300002</v>
      </c>
      <c r="C176" s="110">
        <f t="shared" si="234"/>
        <v>982.62207201000001</v>
      </c>
      <c r="D176" s="111">
        <f t="shared" si="214"/>
        <v>6018.51</v>
      </c>
      <c r="E176" s="111">
        <f t="shared" si="237"/>
        <v>6075.69</v>
      </c>
      <c r="F176" s="161">
        <f t="shared" si="222"/>
        <v>44515</v>
      </c>
      <c r="G176" s="114">
        <f t="shared" si="206"/>
        <v>9.5006903702077317E-3</v>
      </c>
      <c r="H176" s="115">
        <f t="shared" si="223"/>
        <v>44607</v>
      </c>
      <c r="I176" s="115">
        <f t="shared" si="207"/>
        <v>44607</v>
      </c>
      <c r="J176" s="116">
        <f t="shared" si="215"/>
        <v>21</v>
      </c>
      <c r="K176" s="116">
        <f t="shared" si="239"/>
        <v>9</v>
      </c>
      <c r="L176" s="8">
        <f t="shared" si="216"/>
        <v>1.00406072</v>
      </c>
      <c r="M176" s="117">
        <f t="shared" si="235"/>
        <v>1.01249955</v>
      </c>
      <c r="N176" s="117">
        <f t="shared" si="231"/>
        <v>1.0441236683467103</v>
      </c>
      <c r="O176" s="110">
        <f t="shared" si="236"/>
        <v>1.0483635600000001</v>
      </c>
      <c r="P176" s="110">
        <f t="shared" si="208"/>
        <v>1030.1451735400001</v>
      </c>
      <c r="Q176" s="148">
        <f t="shared" si="219"/>
        <v>0</v>
      </c>
      <c r="R176" s="170">
        <f t="shared" si="217"/>
        <v>0</v>
      </c>
      <c r="S176" s="110">
        <f t="shared" si="209"/>
        <v>0</v>
      </c>
      <c r="T176" s="92">
        <v>0</v>
      </c>
      <c r="U176" s="180">
        <f t="shared" si="238"/>
        <v>0</v>
      </c>
      <c r="V176" s="120">
        <f t="shared" si="218"/>
        <v>8.7999999999999995E-2</v>
      </c>
      <c r="W176" s="118">
        <f t="shared" si="232"/>
        <v>9</v>
      </c>
      <c r="X176" s="118">
        <v>252</v>
      </c>
      <c r="Y176" s="117">
        <f t="shared" si="210"/>
        <v>1.0030167249999999</v>
      </c>
      <c r="Z176" s="110">
        <f t="shared" si="211"/>
        <v>3.10766469</v>
      </c>
      <c r="AA176" s="110">
        <f t="shared" si="212"/>
        <v>0</v>
      </c>
      <c r="AB176" s="121" t="str">
        <f t="shared" si="220"/>
        <v>A+J=</v>
      </c>
      <c r="AC176" s="115">
        <f t="shared" si="221"/>
        <v>44607</v>
      </c>
      <c r="AD176" s="4"/>
      <c r="AF176" s="160">
        <f>[2]Plan1!$A269</f>
        <v>45023</v>
      </c>
      <c r="AG176" s="139" t="str">
        <f>[2]Plan1!$C269</f>
        <v>Paixão de Cristo</v>
      </c>
      <c r="AI176" s="129">
        <f t="shared" si="230"/>
        <v>27</v>
      </c>
      <c r="AJ176" s="131">
        <f t="shared" si="228"/>
        <v>45245</v>
      </c>
      <c r="AK176" s="131">
        <f t="shared" si="224"/>
        <v>45244</v>
      </c>
      <c r="AL176" s="131">
        <f t="shared" si="229"/>
        <v>45246</v>
      </c>
      <c r="AM176" s="131">
        <f t="shared" si="233"/>
        <v>45275</v>
      </c>
      <c r="AN176" s="129">
        <f t="shared" si="226"/>
        <v>21</v>
      </c>
      <c r="AO176" s="131">
        <f t="shared" si="227"/>
        <v>45246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2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3"/>
      <c r="DK176" s="17"/>
      <c r="DN176" s="15"/>
    </row>
    <row r="177" spans="1:118" ht="12.75" x14ac:dyDescent="0.2">
      <c r="A177" s="109">
        <f t="shared" si="213"/>
        <v>44590</v>
      </c>
      <c r="B177" s="110">
        <f t="shared" si="205"/>
        <v>1034.0642227999999</v>
      </c>
      <c r="C177" s="110">
        <f t="shared" si="234"/>
        <v>982.62207201000001</v>
      </c>
      <c r="D177" s="111">
        <f t="shared" si="214"/>
        <v>6018.51</v>
      </c>
      <c r="E177" s="111">
        <f t="shared" si="237"/>
        <v>6075.69</v>
      </c>
      <c r="F177" s="161">
        <f t="shared" si="222"/>
        <v>44515</v>
      </c>
      <c r="G177" s="114">
        <f t="shared" si="206"/>
        <v>9.5006903702077317E-3</v>
      </c>
      <c r="H177" s="115">
        <f t="shared" si="223"/>
        <v>44607</v>
      </c>
      <c r="I177" s="115">
        <f t="shared" si="207"/>
        <v>44607</v>
      </c>
      <c r="J177" s="116">
        <f t="shared" si="215"/>
        <v>21</v>
      </c>
      <c r="K177" s="116">
        <f t="shared" si="239"/>
        <v>10</v>
      </c>
      <c r="L177" s="8">
        <f t="shared" si="216"/>
        <v>1.00451293</v>
      </c>
      <c r="M177" s="117">
        <f t="shared" si="235"/>
        <v>1.01249955</v>
      </c>
      <c r="N177" s="117">
        <f t="shared" si="231"/>
        <v>1.0441236683467103</v>
      </c>
      <c r="O177" s="110">
        <f t="shared" si="236"/>
        <v>1.04883572</v>
      </c>
      <c r="P177" s="110">
        <f t="shared" si="208"/>
        <v>1030.6091283799999</v>
      </c>
      <c r="Q177" s="148">
        <f t="shared" si="219"/>
        <v>0</v>
      </c>
      <c r="R177" s="170">
        <f t="shared" si="217"/>
        <v>0</v>
      </c>
      <c r="S177" s="110">
        <f t="shared" si="209"/>
        <v>0</v>
      </c>
      <c r="T177" s="92">
        <v>0</v>
      </c>
      <c r="U177" s="180">
        <f t="shared" si="238"/>
        <v>0</v>
      </c>
      <c r="V177" s="120">
        <f t="shared" si="218"/>
        <v>8.7999999999999995E-2</v>
      </c>
      <c r="W177" s="118">
        <f t="shared" si="232"/>
        <v>10</v>
      </c>
      <c r="X177" s="118">
        <v>252</v>
      </c>
      <c r="Y177" s="117">
        <f t="shared" si="210"/>
        <v>1.003352478</v>
      </c>
      <c r="Z177" s="110">
        <f t="shared" si="211"/>
        <v>3.45509442</v>
      </c>
      <c r="AA177" s="110">
        <f t="shared" si="212"/>
        <v>0</v>
      </c>
      <c r="AB177" s="121" t="str">
        <f t="shared" si="220"/>
        <v>A+J=</v>
      </c>
      <c r="AC177" s="115">
        <f t="shared" si="221"/>
        <v>44607</v>
      </c>
      <c r="AD177" s="4"/>
      <c r="AF177" s="160">
        <f>[2]Plan1!$A270</f>
        <v>45037</v>
      </c>
      <c r="AG177" s="139" t="str">
        <f>[2]Plan1!$C270</f>
        <v>Tiradentes</v>
      </c>
      <c r="AI177" s="129">
        <f t="shared" si="230"/>
        <v>28</v>
      </c>
      <c r="AJ177" s="131">
        <f t="shared" si="228"/>
        <v>45275</v>
      </c>
      <c r="AK177" s="131">
        <f t="shared" si="224"/>
        <v>45274</v>
      </c>
      <c r="AL177" s="131">
        <f t="shared" si="229"/>
        <v>45275</v>
      </c>
      <c r="AM177" s="131">
        <f t="shared" si="233"/>
        <v>45306</v>
      </c>
      <c r="AN177" s="129">
        <f t="shared" si="226"/>
        <v>19</v>
      </c>
      <c r="AO177" s="131">
        <f t="shared" si="227"/>
        <v>45275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2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3"/>
      <c r="DK177" s="17"/>
      <c r="DN177" s="15"/>
    </row>
    <row r="178" spans="1:118" ht="12.75" x14ac:dyDescent="0.2">
      <c r="A178" s="109">
        <f t="shared" si="213"/>
        <v>44591</v>
      </c>
      <c r="B178" s="110">
        <f t="shared" si="205"/>
        <v>1034.0642227999999</v>
      </c>
      <c r="C178" s="110">
        <f t="shared" si="234"/>
        <v>982.62207201000001</v>
      </c>
      <c r="D178" s="111">
        <f t="shared" si="214"/>
        <v>6018.51</v>
      </c>
      <c r="E178" s="111">
        <f t="shared" si="237"/>
        <v>6075.69</v>
      </c>
      <c r="F178" s="161">
        <f t="shared" si="222"/>
        <v>44515</v>
      </c>
      <c r="G178" s="114">
        <f t="shared" si="206"/>
        <v>9.5006903702077317E-3</v>
      </c>
      <c r="H178" s="115">
        <f t="shared" si="223"/>
        <v>44607</v>
      </c>
      <c r="I178" s="115">
        <f t="shared" si="207"/>
        <v>44607</v>
      </c>
      <c r="J178" s="116">
        <f t="shared" si="215"/>
        <v>21</v>
      </c>
      <c r="K178" s="116">
        <f t="shared" si="239"/>
        <v>10</v>
      </c>
      <c r="L178" s="8">
        <f t="shared" si="216"/>
        <v>1.00451293</v>
      </c>
      <c r="M178" s="117">
        <f t="shared" si="235"/>
        <v>1.01249955</v>
      </c>
      <c r="N178" s="117">
        <f t="shared" si="231"/>
        <v>1.0441236683467103</v>
      </c>
      <c r="O178" s="110">
        <f t="shared" si="236"/>
        <v>1.04883572</v>
      </c>
      <c r="P178" s="110">
        <f t="shared" si="208"/>
        <v>1030.6091283799999</v>
      </c>
      <c r="Q178" s="148">
        <f t="shared" si="219"/>
        <v>0</v>
      </c>
      <c r="R178" s="170">
        <f t="shared" si="217"/>
        <v>0</v>
      </c>
      <c r="S178" s="110">
        <f t="shared" si="209"/>
        <v>0</v>
      </c>
      <c r="T178" s="92">
        <v>0</v>
      </c>
      <c r="U178" s="180">
        <f t="shared" si="238"/>
        <v>0</v>
      </c>
      <c r="V178" s="120">
        <f t="shared" si="218"/>
        <v>8.7999999999999995E-2</v>
      </c>
      <c r="W178" s="118">
        <f t="shared" si="232"/>
        <v>10</v>
      </c>
      <c r="X178" s="118">
        <v>252</v>
      </c>
      <c r="Y178" s="117">
        <f t="shared" si="210"/>
        <v>1.003352478</v>
      </c>
      <c r="Z178" s="110">
        <f t="shared" si="211"/>
        <v>3.45509442</v>
      </c>
      <c r="AA178" s="110">
        <f t="shared" si="212"/>
        <v>0</v>
      </c>
      <c r="AB178" s="121" t="str">
        <f t="shared" si="220"/>
        <v>A+J=</v>
      </c>
      <c r="AC178" s="115">
        <f t="shared" si="221"/>
        <v>44607</v>
      </c>
      <c r="AD178" s="4"/>
      <c r="AF178" s="160">
        <f>[2]Plan1!$A271</f>
        <v>45047</v>
      </c>
      <c r="AG178" s="139" t="str">
        <f>[2]Plan1!$C271</f>
        <v>Dia do Trabalho</v>
      </c>
      <c r="AI178" s="129">
        <f t="shared" si="230"/>
        <v>29</v>
      </c>
      <c r="AJ178" s="131">
        <f t="shared" si="228"/>
        <v>45306</v>
      </c>
      <c r="AK178" s="131">
        <f t="shared" si="224"/>
        <v>45303</v>
      </c>
      <c r="AL178" s="131">
        <f t="shared" si="229"/>
        <v>45306</v>
      </c>
      <c r="AM178" s="131">
        <f t="shared" si="233"/>
        <v>45337</v>
      </c>
      <c r="AN178" s="129">
        <f t="shared" si="226"/>
        <v>21</v>
      </c>
      <c r="AO178" s="131">
        <f t="shared" si="227"/>
        <v>45306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2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3"/>
      <c r="DK178" s="17"/>
    </row>
    <row r="179" spans="1:118" ht="12.75" x14ac:dyDescent="0.2">
      <c r="A179" s="109">
        <f t="shared" si="213"/>
        <v>44592</v>
      </c>
      <c r="B179" s="110">
        <f t="shared" si="205"/>
        <v>1034.0642227999999</v>
      </c>
      <c r="C179" s="110">
        <f t="shared" si="234"/>
        <v>982.62207201000001</v>
      </c>
      <c r="D179" s="111">
        <f t="shared" si="214"/>
        <v>6018.51</v>
      </c>
      <c r="E179" s="111">
        <f t="shared" si="237"/>
        <v>6075.69</v>
      </c>
      <c r="F179" s="161">
        <f t="shared" si="222"/>
        <v>44515</v>
      </c>
      <c r="G179" s="114">
        <f t="shared" si="206"/>
        <v>9.5006903702077317E-3</v>
      </c>
      <c r="H179" s="115">
        <f t="shared" si="223"/>
        <v>44607</v>
      </c>
      <c r="I179" s="115">
        <f t="shared" si="207"/>
        <v>44607</v>
      </c>
      <c r="J179" s="116">
        <f t="shared" si="215"/>
        <v>21</v>
      </c>
      <c r="K179" s="116">
        <f t="shared" si="239"/>
        <v>10</v>
      </c>
      <c r="L179" s="8">
        <f t="shared" si="216"/>
        <v>1.00451293</v>
      </c>
      <c r="M179" s="117">
        <f t="shared" si="235"/>
        <v>1.01249955</v>
      </c>
      <c r="N179" s="117">
        <f t="shared" si="231"/>
        <v>1.0441236683467103</v>
      </c>
      <c r="O179" s="110">
        <f t="shared" si="236"/>
        <v>1.04883572</v>
      </c>
      <c r="P179" s="110">
        <f t="shared" si="208"/>
        <v>1030.6091283799999</v>
      </c>
      <c r="Q179" s="148">
        <f t="shared" si="219"/>
        <v>0</v>
      </c>
      <c r="R179" s="170">
        <f t="shared" si="217"/>
        <v>0</v>
      </c>
      <c r="S179" s="110">
        <f t="shared" si="209"/>
        <v>0</v>
      </c>
      <c r="T179" s="92">
        <v>0</v>
      </c>
      <c r="U179" s="180">
        <f t="shared" si="238"/>
        <v>0</v>
      </c>
      <c r="V179" s="120">
        <f t="shared" si="218"/>
        <v>8.7999999999999995E-2</v>
      </c>
      <c r="W179" s="118">
        <f t="shared" si="232"/>
        <v>10</v>
      </c>
      <c r="X179" s="118">
        <v>252</v>
      </c>
      <c r="Y179" s="117">
        <f t="shared" si="210"/>
        <v>1.003352478</v>
      </c>
      <c r="Z179" s="110">
        <f t="shared" si="211"/>
        <v>3.45509442</v>
      </c>
      <c r="AA179" s="110">
        <f t="shared" si="212"/>
        <v>0</v>
      </c>
      <c r="AB179" s="121" t="str">
        <f t="shared" si="220"/>
        <v>A+J=</v>
      </c>
      <c r="AC179" s="115">
        <f t="shared" si="221"/>
        <v>44607</v>
      </c>
      <c r="AD179" s="4"/>
      <c r="AF179" s="160">
        <f>[2]Plan1!$A272</f>
        <v>45085</v>
      </c>
      <c r="AG179" s="139" t="str">
        <f>[2]Plan1!$C272</f>
        <v>Corpus Christi</v>
      </c>
      <c r="AI179" s="129">
        <f t="shared" si="230"/>
        <v>30</v>
      </c>
      <c r="AJ179" s="131">
        <f t="shared" si="228"/>
        <v>45337</v>
      </c>
      <c r="AK179" s="131">
        <f t="shared" si="224"/>
        <v>45336</v>
      </c>
      <c r="AL179" s="131">
        <f t="shared" si="229"/>
        <v>45337</v>
      </c>
      <c r="AM179" s="131">
        <f t="shared" si="233"/>
        <v>45366</v>
      </c>
      <c r="AN179" s="129">
        <f t="shared" si="226"/>
        <v>21</v>
      </c>
      <c r="AO179" s="131">
        <f t="shared" si="227"/>
        <v>45337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2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3"/>
      <c r="DK179" s="17"/>
    </row>
    <row r="180" spans="1:118" ht="12.75" x14ac:dyDescent="0.2">
      <c r="A180" s="109">
        <f t="shared" si="213"/>
        <v>44593</v>
      </c>
      <c r="B180" s="110">
        <f t="shared" si="205"/>
        <v>1034.8762415200001</v>
      </c>
      <c r="C180" s="110">
        <f t="shared" si="234"/>
        <v>982.62207201000001</v>
      </c>
      <c r="D180" s="111">
        <f t="shared" si="214"/>
        <v>6018.51</v>
      </c>
      <c r="E180" s="111">
        <f t="shared" si="237"/>
        <v>6075.69</v>
      </c>
      <c r="F180" s="161">
        <f t="shared" si="222"/>
        <v>44515</v>
      </c>
      <c r="G180" s="114">
        <f t="shared" si="206"/>
        <v>9.5006903702077317E-3</v>
      </c>
      <c r="H180" s="115">
        <f t="shared" si="223"/>
        <v>44607</v>
      </c>
      <c r="I180" s="115">
        <f t="shared" si="207"/>
        <v>44607</v>
      </c>
      <c r="J180" s="116">
        <f t="shared" si="215"/>
        <v>21</v>
      </c>
      <c r="K180" s="116">
        <f t="shared" si="239"/>
        <v>11</v>
      </c>
      <c r="L180" s="8">
        <f t="shared" si="216"/>
        <v>1.00496534</v>
      </c>
      <c r="M180" s="117">
        <f t="shared" si="235"/>
        <v>1.01249955</v>
      </c>
      <c r="N180" s="117">
        <f t="shared" si="231"/>
        <v>1.0441236683467103</v>
      </c>
      <c r="O180" s="110">
        <f t="shared" si="236"/>
        <v>1.04930809</v>
      </c>
      <c r="P180" s="110">
        <f t="shared" si="208"/>
        <v>1031.07328957</v>
      </c>
      <c r="Q180" s="148">
        <f t="shared" si="219"/>
        <v>0</v>
      </c>
      <c r="R180" s="170">
        <f t="shared" si="217"/>
        <v>0</v>
      </c>
      <c r="S180" s="110">
        <f t="shared" si="209"/>
        <v>0</v>
      </c>
      <c r="T180" s="92">
        <v>0</v>
      </c>
      <c r="U180" s="180">
        <f t="shared" si="238"/>
        <v>0</v>
      </c>
      <c r="V180" s="120">
        <f t="shared" si="218"/>
        <v>8.7999999999999995E-2</v>
      </c>
      <c r="W180" s="118">
        <f t="shared" si="232"/>
        <v>11</v>
      </c>
      <c r="X180" s="118">
        <v>252</v>
      </c>
      <c r="Y180" s="117">
        <f t="shared" si="210"/>
        <v>1.0036883430000001</v>
      </c>
      <c r="Z180" s="110">
        <f t="shared" si="211"/>
        <v>3.8029519500000002</v>
      </c>
      <c r="AA180" s="110">
        <f t="shared" si="212"/>
        <v>0</v>
      </c>
      <c r="AB180" s="121" t="str">
        <f t="shared" si="220"/>
        <v>A+J=</v>
      </c>
      <c r="AC180" s="115">
        <f t="shared" si="221"/>
        <v>44607</v>
      </c>
      <c r="AD180" s="4"/>
      <c r="AF180" s="160">
        <f>[2]Plan1!$A273</f>
        <v>45176</v>
      </c>
      <c r="AG180" s="139" t="str">
        <f>[2]Plan1!$C273</f>
        <v>Independência do Brasil</v>
      </c>
      <c r="AI180" s="129">
        <f t="shared" si="230"/>
        <v>31</v>
      </c>
      <c r="AJ180" s="131">
        <f t="shared" si="228"/>
        <v>45366</v>
      </c>
      <c r="AK180" s="131">
        <f t="shared" si="224"/>
        <v>45365</v>
      </c>
      <c r="AL180" s="131">
        <f t="shared" si="229"/>
        <v>45366</v>
      </c>
      <c r="AM180" s="131">
        <f t="shared" si="233"/>
        <v>45397</v>
      </c>
      <c r="AN180" s="129">
        <f t="shared" si="226"/>
        <v>20</v>
      </c>
      <c r="AO180" s="131">
        <f t="shared" si="227"/>
        <v>45366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2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3"/>
      <c r="DK180" s="17"/>
    </row>
    <row r="181" spans="1:118" ht="12.75" x14ac:dyDescent="0.2">
      <c r="A181" s="109">
        <f t="shared" si="213"/>
        <v>44594</v>
      </c>
      <c r="B181" s="110">
        <f t="shared" si="205"/>
        <v>1035.6889056199998</v>
      </c>
      <c r="C181" s="110">
        <f t="shared" si="234"/>
        <v>982.62207201000001</v>
      </c>
      <c r="D181" s="111">
        <f t="shared" si="214"/>
        <v>6018.51</v>
      </c>
      <c r="E181" s="111">
        <f t="shared" si="237"/>
        <v>6075.69</v>
      </c>
      <c r="F181" s="161">
        <f t="shared" si="222"/>
        <v>44515</v>
      </c>
      <c r="G181" s="114">
        <f t="shared" si="206"/>
        <v>9.5006903702077317E-3</v>
      </c>
      <c r="H181" s="115">
        <f t="shared" si="223"/>
        <v>44607</v>
      </c>
      <c r="I181" s="115">
        <f t="shared" si="207"/>
        <v>44607</v>
      </c>
      <c r="J181" s="116">
        <f t="shared" si="215"/>
        <v>21</v>
      </c>
      <c r="K181" s="116">
        <f t="shared" si="239"/>
        <v>12</v>
      </c>
      <c r="L181" s="8">
        <f t="shared" si="216"/>
        <v>1.0054179599999999</v>
      </c>
      <c r="M181" s="117">
        <f t="shared" si="235"/>
        <v>1.01249955</v>
      </c>
      <c r="N181" s="117">
        <f t="shared" si="231"/>
        <v>1.0441236683467103</v>
      </c>
      <c r="O181" s="110">
        <f t="shared" si="236"/>
        <v>1.04978068</v>
      </c>
      <c r="P181" s="110">
        <f t="shared" si="208"/>
        <v>1031.5376669299999</v>
      </c>
      <c r="Q181" s="148">
        <f t="shared" si="219"/>
        <v>0</v>
      </c>
      <c r="R181" s="170">
        <f t="shared" si="217"/>
        <v>0</v>
      </c>
      <c r="S181" s="110">
        <f t="shared" si="209"/>
        <v>0</v>
      </c>
      <c r="T181" s="92">
        <v>0</v>
      </c>
      <c r="U181" s="180">
        <f t="shared" si="238"/>
        <v>0</v>
      </c>
      <c r="V181" s="120">
        <f t="shared" si="218"/>
        <v>8.7999999999999995E-2</v>
      </c>
      <c r="W181" s="118">
        <f t="shared" si="232"/>
        <v>12</v>
      </c>
      <c r="X181" s="118">
        <v>252</v>
      </c>
      <c r="Y181" s="117">
        <f t="shared" si="210"/>
        <v>1.0040243209999999</v>
      </c>
      <c r="Z181" s="110">
        <f t="shared" si="211"/>
        <v>4.1512386899999996</v>
      </c>
      <c r="AA181" s="110">
        <f t="shared" si="212"/>
        <v>0</v>
      </c>
      <c r="AB181" s="121" t="str">
        <f t="shared" si="220"/>
        <v>A+J=</v>
      </c>
      <c r="AC181" s="115">
        <f t="shared" si="221"/>
        <v>44607</v>
      </c>
      <c r="AD181" s="4"/>
      <c r="AF181" s="160">
        <f>[2]Plan1!$A274</f>
        <v>45211</v>
      </c>
      <c r="AG181" s="139" t="str">
        <f>[2]Plan1!$C274</f>
        <v>Nossa Sr.a Aparecida - Padroeira do Brasil</v>
      </c>
      <c r="AI181" s="129">
        <f t="shared" si="230"/>
        <v>32</v>
      </c>
      <c r="AJ181" s="131">
        <f t="shared" si="228"/>
        <v>45397</v>
      </c>
      <c r="AK181" s="131">
        <f t="shared" ref="AK181:AK184" si="240">WORKDAY(AJ181,-1,AF$149:AF$503)</f>
        <v>45394</v>
      </c>
      <c r="AL181" s="131">
        <f t="shared" si="229"/>
        <v>45397</v>
      </c>
      <c r="AM181" s="131">
        <f t="shared" si="233"/>
        <v>45427</v>
      </c>
      <c r="AN181" s="129">
        <f t="shared" ref="AN181:AN184" si="241">NETWORKDAYS(AL181,AL182,$AF$149:$AF$503)-1</f>
        <v>21</v>
      </c>
      <c r="AO181" s="131">
        <f t="shared" si="227"/>
        <v>45397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2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3"/>
      <c r="DK181" s="17"/>
    </row>
    <row r="182" spans="1:118" ht="12.75" x14ac:dyDescent="0.2">
      <c r="A182" s="109">
        <f t="shared" si="213"/>
        <v>44595</v>
      </c>
      <c r="B182" s="110">
        <f t="shared" si="205"/>
        <v>1036.50220461</v>
      </c>
      <c r="C182" s="110">
        <f t="shared" si="234"/>
        <v>982.62207201000001</v>
      </c>
      <c r="D182" s="111">
        <f t="shared" si="214"/>
        <v>6018.51</v>
      </c>
      <c r="E182" s="111">
        <f t="shared" si="237"/>
        <v>6075.69</v>
      </c>
      <c r="F182" s="161">
        <f t="shared" si="222"/>
        <v>44515</v>
      </c>
      <c r="G182" s="114">
        <f t="shared" si="206"/>
        <v>9.5006903702077317E-3</v>
      </c>
      <c r="H182" s="115">
        <f t="shared" si="223"/>
        <v>44607</v>
      </c>
      <c r="I182" s="115">
        <f t="shared" si="207"/>
        <v>44607</v>
      </c>
      <c r="J182" s="116">
        <f t="shared" si="215"/>
        <v>21</v>
      </c>
      <c r="K182" s="116">
        <f t="shared" si="239"/>
        <v>13</v>
      </c>
      <c r="L182" s="8">
        <f t="shared" si="216"/>
        <v>1.00587078</v>
      </c>
      <c r="M182" s="117">
        <f t="shared" si="235"/>
        <v>1.01249955</v>
      </c>
      <c r="N182" s="117">
        <f t="shared" si="231"/>
        <v>1.0441236683467103</v>
      </c>
      <c r="O182" s="110">
        <f t="shared" si="236"/>
        <v>1.0502534800000001</v>
      </c>
      <c r="P182" s="110">
        <f t="shared" si="208"/>
        <v>1032.00225065</v>
      </c>
      <c r="Q182" s="148">
        <f t="shared" si="219"/>
        <v>0</v>
      </c>
      <c r="R182" s="170">
        <f t="shared" si="217"/>
        <v>0</v>
      </c>
      <c r="S182" s="110">
        <f t="shared" si="209"/>
        <v>0</v>
      </c>
      <c r="T182" s="92">
        <v>0</v>
      </c>
      <c r="U182" s="180">
        <f t="shared" si="238"/>
        <v>0</v>
      </c>
      <c r="V182" s="120">
        <f t="shared" si="218"/>
        <v>8.7999999999999995E-2</v>
      </c>
      <c r="W182" s="118">
        <f t="shared" si="232"/>
        <v>13</v>
      </c>
      <c r="X182" s="118">
        <v>252</v>
      </c>
      <c r="Y182" s="117">
        <f t="shared" si="210"/>
        <v>1.004360411</v>
      </c>
      <c r="Z182" s="110">
        <f t="shared" si="211"/>
        <v>4.49995396</v>
      </c>
      <c r="AA182" s="110">
        <f t="shared" si="212"/>
        <v>0</v>
      </c>
      <c r="AB182" s="121" t="str">
        <f t="shared" si="220"/>
        <v>A+J=</v>
      </c>
      <c r="AC182" s="115">
        <f t="shared" si="221"/>
        <v>44607</v>
      </c>
      <c r="AD182" s="4"/>
      <c r="AF182" s="160">
        <f>[2]Plan1!$A275</f>
        <v>45232</v>
      </c>
      <c r="AG182" s="139" t="str">
        <f>[2]Plan1!$C275</f>
        <v>Finados</v>
      </c>
      <c r="AI182" s="129">
        <f t="shared" si="230"/>
        <v>33</v>
      </c>
      <c r="AJ182" s="131">
        <f t="shared" si="228"/>
        <v>45427</v>
      </c>
      <c r="AK182" s="131">
        <f t="shared" si="240"/>
        <v>45426</v>
      </c>
      <c r="AL182" s="131">
        <f t="shared" si="229"/>
        <v>45427</v>
      </c>
      <c r="AM182" s="131">
        <f t="shared" si="233"/>
        <v>45460</v>
      </c>
      <c r="AN182" s="129">
        <f t="shared" si="241"/>
        <v>22</v>
      </c>
      <c r="AO182" s="131">
        <f t="shared" si="227"/>
        <v>45427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2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3"/>
      <c r="DK182" s="17"/>
    </row>
    <row r="183" spans="1:118" ht="12.75" x14ac:dyDescent="0.2">
      <c r="A183" s="109">
        <f t="shared" si="213"/>
        <v>44596</v>
      </c>
      <c r="B183" s="110">
        <f t="shared" si="205"/>
        <v>1037.31613986</v>
      </c>
      <c r="C183" s="110">
        <f t="shared" si="234"/>
        <v>982.62207201000001</v>
      </c>
      <c r="D183" s="111">
        <f t="shared" si="214"/>
        <v>6018.51</v>
      </c>
      <c r="E183" s="111">
        <f t="shared" si="237"/>
        <v>6075.69</v>
      </c>
      <c r="F183" s="161">
        <f t="shared" si="222"/>
        <v>44515</v>
      </c>
      <c r="G183" s="114">
        <f t="shared" si="206"/>
        <v>9.5006903702077317E-3</v>
      </c>
      <c r="H183" s="115">
        <f t="shared" si="223"/>
        <v>44607</v>
      </c>
      <c r="I183" s="115">
        <f t="shared" si="207"/>
        <v>44607</v>
      </c>
      <c r="J183" s="116">
        <f t="shared" si="215"/>
        <v>21</v>
      </c>
      <c r="K183" s="116">
        <f t="shared" si="239"/>
        <v>14</v>
      </c>
      <c r="L183" s="8">
        <f t="shared" si="216"/>
        <v>1.0063238000000001</v>
      </c>
      <c r="M183" s="117">
        <f t="shared" si="235"/>
        <v>1.01249955</v>
      </c>
      <c r="N183" s="117">
        <f t="shared" si="231"/>
        <v>1.0441236683467103</v>
      </c>
      <c r="O183" s="110">
        <f t="shared" si="236"/>
        <v>1.05072649</v>
      </c>
      <c r="P183" s="110">
        <f t="shared" si="208"/>
        <v>1032.46704071</v>
      </c>
      <c r="Q183" s="148">
        <f t="shared" si="219"/>
        <v>0</v>
      </c>
      <c r="R183" s="170">
        <f t="shared" si="217"/>
        <v>0</v>
      </c>
      <c r="S183" s="110">
        <f t="shared" si="209"/>
        <v>0</v>
      </c>
      <c r="T183" s="92">
        <v>0</v>
      </c>
      <c r="U183" s="180">
        <f t="shared" si="238"/>
        <v>0</v>
      </c>
      <c r="V183" s="120">
        <f t="shared" si="218"/>
        <v>8.7999999999999995E-2</v>
      </c>
      <c r="W183" s="118">
        <f t="shared" si="232"/>
        <v>14</v>
      </c>
      <c r="X183" s="118">
        <v>252</v>
      </c>
      <c r="Y183" s="117">
        <f t="shared" si="210"/>
        <v>1.004696614</v>
      </c>
      <c r="Z183" s="110">
        <f t="shared" si="211"/>
        <v>4.8490991499999998</v>
      </c>
      <c r="AA183" s="110">
        <f t="shared" si="212"/>
        <v>0</v>
      </c>
      <c r="AB183" s="121" t="str">
        <f t="shared" si="220"/>
        <v>A+J=</v>
      </c>
      <c r="AC183" s="115">
        <f t="shared" si="221"/>
        <v>44607</v>
      </c>
      <c r="AD183" s="4"/>
      <c r="AF183" s="160">
        <f>[2]Plan1!$A276</f>
        <v>45245</v>
      </c>
      <c r="AG183" s="139" t="str">
        <f>[2]Plan1!$C276</f>
        <v>Proclamação da República</v>
      </c>
      <c r="AI183" s="129">
        <f t="shared" si="230"/>
        <v>34</v>
      </c>
      <c r="AJ183" s="131">
        <f t="shared" si="228"/>
        <v>45458</v>
      </c>
      <c r="AK183" s="131">
        <f t="shared" si="240"/>
        <v>45457</v>
      </c>
      <c r="AL183" s="131">
        <f t="shared" si="229"/>
        <v>45460</v>
      </c>
      <c r="AM183" s="131">
        <f t="shared" si="233"/>
        <v>45488</v>
      </c>
      <c r="AN183" s="129">
        <f t="shared" si="241"/>
        <v>20</v>
      </c>
      <c r="AO183" s="131">
        <f t="shared" si="227"/>
        <v>45460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2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3"/>
      <c r="DK183" s="17"/>
    </row>
    <row r="184" spans="1:118" ht="12.75" x14ac:dyDescent="0.2">
      <c r="A184" s="109">
        <f t="shared" si="213"/>
        <v>44597</v>
      </c>
      <c r="B184" s="110">
        <f t="shared" si="205"/>
        <v>1038.13072061</v>
      </c>
      <c r="C184" s="110">
        <f t="shared" si="234"/>
        <v>982.62207201000001</v>
      </c>
      <c r="D184" s="111">
        <f t="shared" si="214"/>
        <v>6018.51</v>
      </c>
      <c r="E184" s="111">
        <f t="shared" si="237"/>
        <v>6075.69</v>
      </c>
      <c r="F184" s="161">
        <f t="shared" si="222"/>
        <v>44515</v>
      </c>
      <c r="G184" s="114">
        <f t="shared" si="206"/>
        <v>9.5006903702077317E-3</v>
      </c>
      <c r="H184" s="115">
        <f t="shared" si="223"/>
        <v>44607</v>
      </c>
      <c r="I184" s="115">
        <f t="shared" si="207"/>
        <v>44607</v>
      </c>
      <c r="J184" s="116">
        <f t="shared" si="215"/>
        <v>21</v>
      </c>
      <c r="K184" s="116">
        <f t="shared" si="239"/>
        <v>15</v>
      </c>
      <c r="L184" s="8">
        <f t="shared" si="216"/>
        <v>1.0067770300000001</v>
      </c>
      <c r="M184" s="117">
        <f t="shared" si="235"/>
        <v>1.01249955</v>
      </c>
      <c r="N184" s="117">
        <f t="shared" si="231"/>
        <v>1.0441236683467103</v>
      </c>
      <c r="O184" s="110">
        <f t="shared" si="236"/>
        <v>1.0511997200000001</v>
      </c>
      <c r="P184" s="110">
        <f t="shared" si="208"/>
        <v>1032.93204696</v>
      </c>
      <c r="Q184" s="148">
        <f t="shared" si="219"/>
        <v>0</v>
      </c>
      <c r="R184" s="170">
        <f t="shared" si="217"/>
        <v>0</v>
      </c>
      <c r="S184" s="110">
        <f t="shared" si="209"/>
        <v>0</v>
      </c>
      <c r="T184" s="92">
        <v>0</v>
      </c>
      <c r="U184" s="180">
        <f t="shared" si="238"/>
        <v>0</v>
      </c>
      <c r="V184" s="120">
        <f t="shared" si="218"/>
        <v>8.7999999999999995E-2</v>
      </c>
      <c r="W184" s="118">
        <f t="shared" si="232"/>
        <v>15</v>
      </c>
      <c r="X184" s="118">
        <v>252</v>
      </c>
      <c r="Y184" s="117">
        <f t="shared" si="210"/>
        <v>1.005032929</v>
      </c>
      <c r="Z184" s="110">
        <f t="shared" si="211"/>
        <v>5.1986736499999999</v>
      </c>
      <c r="AA184" s="110">
        <f t="shared" si="212"/>
        <v>0</v>
      </c>
      <c r="AB184" s="121" t="str">
        <f t="shared" si="220"/>
        <v>A+J=</v>
      </c>
      <c r="AC184" s="115">
        <f t="shared" si="221"/>
        <v>44607</v>
      </c>
      <c r="AD184" s="4"/>
      <c r="AF184" s="160">
        <f>[2]Plan1!$A277</f>
        <v>45285</v>
      </c>
      <c r="AG184" s="139" t="str">
        <f>[2]Plan1!$C277</f>
        <v>Natal</v>
      </c>
      <c r="AI184" s="129">
        <f t="shared" si="230"/>
        <v>35</v>
      </c>
      <c r="AJ184" s="131">
        <f t="shared" si="228"/>
        <v>45488</v>
      </c>
      <c r="AK184" s="131">
        <f t="shared" si="240"/>
        <v>45485</v>
      </c>
      <c r="AL184" s="131">
        <f t="shared" si="229"/>
        <v>45488</v>
      </c>
      <c r="AM184" s="131">
        <f t="shared" si="233"/>
        <v>45519</v>
      </c>
      <c r="AN184" s="129">
        <f t="shared" si="241"/>
        <v>23</v>
      </c>
      <c r="AO184" s="131">
        <f t="shared" si="227"/>
        <v>45488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2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3"/>
      <c r="DK184" s="17"/>
    </row>
    <row r="185" spans="1:118" ht="12.75" x14ac:dyDescent="0.2">
      <c r="A185" s="109">
        <f t="shared" si="213"/>
        <v>44598</v>
      </c>
      <c r="B185" s="110">
        <f t="shared" si="205"/>
        <v>1038.13072061</v>
      </c>
      <c r="C185" s="110">
        <f t="shared" si="234"/>
        <v>982.62207201000001</v>
      </c>
      <c r="D185" s="111">
        <f t="shared" si="214"/>
        <v>6018.51</v>
      </c>
      <c r="E185" s="111">
        <f t="shared" si="237"/>
        <v>6075.69</v>
      </c>
      <c r="F185" s="161">
        <f t="shared" si="222"/>
        <v>44515</v>
      </c>
      <c r="G185" s="114">
        <f t="shared" si="206"/>
        <v>9.5006903702077317E-3</v>
      </c>
      <c r="H185" s="115">
        <f t="shared" si="223"/>
        <v>44607</v>
      </c>
      <c r="I185" s="115">
        <f t="shared" si="207"/>
        <v>44607</v>
      </c>
      <c r="J185" s="116">
        <f t="shared" si="215"/>
        <v>21</v>
      </c>
      <c r="K185" s="116">
        <f t="shared" si="239"/>
        <v>15</v>
      </c>
      <c r="L185" s="8">
        <f t="shared" si="216"/>
        <v>1.0067770300000001</v>
      </c>
      <c r="M185" s="117">
        <f t="shared" si="235"/>
        <v>1.01249955</v>
      </c>
      <c r="N185" s="117">
        <f t="shared" si="231"/>
        <v>1.0441236683467103</v>
      </c>
      <c r="O185" s="110">
        <f t="shared" si="236"/>
        <v>1.0511997200000001</v>
      </c>
      <c r="P185" s="110">
        <f t="shared" si="208"/>
        <v>1032.93204696</v>
      </c>
      <c r="Q185" s="148">
        <f t="shared" si="219"/>
        <v>0</v>
      </c>
      <c r="R185" s="170">
        <f t="shared" si="217"/>
        <v>0</v>
      </c>
      <c r="S185" s="110">
        <f t="shared" si="209"/>
        <v>0</v>
      </c>
      <c r="T185" s="92">
        <v>0</v>
      </c>
      <c r="U185" s="180">
        <f t="shared" si="238"/>
        <v>0</v>
      </c>
      <c r="V185" s="120">
        <f t="shared" si="218"/>
        <v>8.7999999999999995E-2</v>
      </c>
      <c r="W185" s="118">
        <f t="shared" si="232"/>
        <v>15</v>
      </c>
      <c r="X185" s="118">
        <v>252</v>
      </c>
      <c r="Y185" s="117">
        <f t="shared" si="210"/>
        <v>1.005032929</v>
      </c>
      <c r="Z185" s="110">
        <f t="shared" si="211"/>
        <v>5.1986736499999999</v>
      </c>
      <c r="AA185" s="110">
        <f t="shared" si="212"/>
        <v>0</v>
      </c>
      <c r="AB185" s="121" t="str">
        <f t="shared" si="220"/>
        <v>A+J=</v>
      </c>
      <c r="AC185" s="115">
        <f t="shared" si="221"/>
        <v>44607</v>
      </c>
      <c r="AD185" s="4"/>
      <c r="AF185" s="160">
        <f>[2]Plan1!$A278</f>
        <v>45292</v>
      </c>
      <c r="AG185" s="139" t="str">
        <f>[2]Plan1!$C278</f>
        <v>Confraternização Universal</v>
      </c>
      <c r="AI185" s="129">
        <f t="shared" si="230"/>
        <v>36</v>
      </c>
      <c r="AJ185" s="131">
        <f t="shared" si="228"/>
        <v>45519</v>
      </c>
      <c r="AK185" s="131">
        <f t="shared" ref="AK185:AK186" si="242">WORKDAY(AJ185,-1,AF$149:AF$503)</f>
        <v>45518</v>
      </c>
      <c r="AL185" s="131">
        <f t="shared" si="229"/>
        <v>45519</v>
      </c>
      <c r="AM185" s="131">
        <f t="shared" ref="AM185:AM186" si="243">AL186</f>
        <v>45551</v>
      </c>
      <c r="AN185" s="129">
        <f t="shared" ref="AN185:AN186" si="244">NETWORKDAYS(AL185,AL186,$AF$149:$AF$503)-1</f>
        <v>22</v>
      </c>
      <c r="AO185" s="131">
        <f t="shared" si="227"/>
        <v>45519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2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3"/>
      <c r="DK185" s="17"/>
    </row>
    <row r="186" spans="1:118" ht="12.75" x14ac:dyDescent="0.2">
      <c r="A186" s="109">
        <f t="shared" si="213"/>
        <v>44599</v>
      </c>
      <c r="B186" s="110">
        <f t="shared" si="205"/>
        <v>1038.13072061</v>
      </c>
      <c r="C186" s="110">
        <f t="shared" si="234"/>
        <v>982.62207201000001</v>
      </c>
      <c r="D186" s="111">
        <f t="shared" si="214"/>
        <v>6018.51</v>
      </c>
      <c r="E186" s="111">
        <f t="shared" si="237"/>
        <v>6075.69</v>
      </c>
      <c r="F186" s="161">
        <f t="shared" si="222"/>
        <v>44515</v>
      </c>
      <c r="G186" s="114">
        <f t="shared" si="206"/>
        <v>9.5006903702077317E-3</v>
      </c>
      <c r="H186" s="115">
        <f t="shared" si="223"/>
        <v>44607</v>
      </c>
      <c r="I186" s="115">
        <f t="shared" si="207"/>
        <v>44607</v>
      </c>
      <c r="J186" s="116">
        <f t="shared" si="215"/>
        <v>21</v>
      </c>
      <c r="K186" s="116">
        <f t="shared" si="239"/>
        <v>15</v>
      </c>
      <c r="L186" s="8">
        <f t="shared" si="216"/>
        <v>1.0067770300000001</v>
      </c>
      <c r="M186" s="117">
        <f t="shared" si="235"/>
        <v>1.01249955</v>
      </c>
      <c r="N186" s="117">
        <f t="shared" si="231"/>
        <v>1.0441236683467103</v>
      </c>
      <c r="O186" s="110">
        <f t="shared" si="236"/>
        <v>1.0511997200000001</v>
      </c>
      <c r="P186" s="110">
        <f t="shared" si="208"/>
        <v>1032.93204696</v>
      </c>
      <c r="Q186" s="148">
        <f t="shared" si="219"/>
        <v>0</v>
      </c>
      <c r="R186" s="170">
        <f t="shared" si="217"/>
        <v>0</v>
      </c>
      <c r="S186" s="110">
        <f t="shared" si="209"/>
        <v>0</v>
      </c>
      <c r="T186" s="92">
        <v>0</v>
      </c>
      <c r="U186" s="180">
        <f t="shared" si="238"/>
        <v>0</v>
      </c>
      <c r="V186" s="120">
        <f t="shared" si="218"/>
        <v>8.7999999999999995E-2</v>
      </c>
      <c r="W186" s="118">
        <f t="shared" si="232"/>
        <v>15</v>
      </c>
      <c r="X186" s="118">
        <v>252</v>
      </c>
      <c r="Y186" s="117">
        <f t="shared" si="210"/>
        <v>1.005032929</v>
      </c>
      <c r="Z186" s="110">
        <f t="shared" si="211"/>
        <v>5.1986736499999999</v>
      </c>
      <c r="AA186" s="110">
        <f t="shared" si="212"/>
        <v>0</v>
      </c>
      <c r="AB186" s="121" t="str">
        <f t="shared" si="220"/>
        <v>A+J=</v>
      </c>
      <c r="AC186" s="115">
        <f t="shared" si="221"/>
        <v>44607</v>
      </c>
      <c r="AD186" s="4"/>
      <c r="AF186" s="160">
        <f>[2]Plan1!$A279</f>
        <v>45334</v>
      </c>
      <c r="AG186" s="139" t="str">
        <f>[2]Plan1!$C279</f>
        <v>Carnaval</v>
      </c>
      <c r="AI186" s="129">
        <f t="shared" si="230"/>
        <v>37</v>
      </c>
      <c r="AJ186" s="131">
        <f t="shared" si="228"/>
        <v>45550</v>
      </c>
      <c r="AK186" s="131">
        <f t="shared" si="242"/>
        <v>45548</v>
      </c>
      <c r="AL186" s="131">
        <f t="shared" si="229"/>
        <v>45551</v>
      </c>
      <c r="AM186" s="131">
        <f t="shared" si="243"/>
        <v>45580</v>
      </c>
      <c r="AN186" s="129">
        <f t="shared" si="244"/>
        <v>21</v>
      </c>
      <c r="AO186" s="131">
        <f t="shared" si="227"/>
        <v>45551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2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3"/>
      <c r="DK186" s="17"/>
    </row>
    <row r="187" spans="1:118" ht="12.75" x14ac:dyDescent="0.2">
      <c r="A187" s="109">
        <f t="shared" si="213"/>
        <v>44600</v>
      </c>
      <c r="B187" s="110">
        <f t="shared" si="205"/>
        <v>1038.94593835</v>
      </c>
      <c r="C187" s="110">
        <f t="shared" si="234"/>
        <v>982.62207201000001</v>
      </c>
      <c r="D187" s="111">
        <f t="shared" si="214"/>
        <v>6018.51</v>
      </c>
      <c r="E187" s="111">
        <f t="shared" si="237"/>
        <v>6075.69</v>
      </c>
      <c r="F187" s="161">
        <f t="shared" si="222"/>
        <v>44515</v>
      </c>
      <c r="G187" s="114">
        <f t="shared" si="206"/>
        <v>9.5006903702077317E-3</v>
      </c>
      <c r="H187" s="115">
        <f t="shared" si="223"/>
        <v>44607</v>
      </c>
      <c r="I187" s="115">
        <f t="shared" si="207"/>
        <v>44607</v>
      </c>
      <c r="J187" s="116">
        <f t="shared" si="215"/>
        <v>21</v>
      </c>
      <c r="K187" s="116">
        <f t="shared" si="239"/>
        <v>16</v>
      </c>
      <c r="L187" s="8">
        <f t="shared" si="216"/>
        <v>1.0072304599999999</v>
      </c>
      <c r="M187" s="117">
        <f t="shared" si="235"/>
        <v>1.01249955</v>
      </c>
      <c r="N187" s="117">
        <f t="shared" si="231"/>
        <v>1.0441236683467103</v>
      </c>
      <c r="O187" s="110">
        <f t="shared" si="236"/>
        <v>1.05167316</v>
      </c>
      <c r="P187" s="110">
        <f t="shared" si="208"/>
        <v>1033.3972595499999</v>
      </c>
      <c r="Q187" s="148">
        <f t="shared" si="219"/>
        <v>0</v>
      </c>
      <c r="R187" s="170">
        <f t="shared" si="217"/>
        <v>0</v>
      </c>
      <c r="S187" s="110">
        <f t="shared" si="209"/>
        <v>0</v>
      </c>
      <c r="T187" s="92">
        <v>0</v>
      </c>
      <c r="U187" s="180">
        <f t="shared" si="238"/>
        <v>0</v>
      </c>
      <c r="V187" s="120">
        <f t="shared" si="218"/>
        <v>8.7999999999999995E-2</v>
      </c>
      <c r="W187" s="118">
        <f t="shared" si="232"/>
        <v>16</v>
      </c>
      <c r="X187" s="118">
        <v>252</v>
      </c>
      <c r="Y187" s="117">
        <f t="shared" si="210"/>
        <v>1.005369357</v>
      </c>
      <c r="Z187" s="110">
        <f t="shared" si="211"/>
        <v>5.5486788000000002</v>
      </c>
      <c r="AA187" s="110">
        <f t="shared" si="212"/>
        <v>0</v>
      </c>
      <c r="AB187" s="121" t="str">
        <f t="shared" si="220"/>
        <v>A+J=</v>
      </c>
      <c r="AC187" s="115">
        <f t="shared" si="221"/>
        <v>44607</v>
      </c>
      <c r="AD187" s="4"/>
      <c r="AF187" s="160">
        <f>[2]Plan1!$A280</f>
        <v>45335</v>
      </c>
      <c r="AG187" s="139" t="str">
        <f>[2]Plan1!$C280</f>
        <v>Carnaval</v>
      </c>
      <c r="AI187" s="129">
        <f t="shared" si="230"/>
        <v>38</v>
      </c>
      <c r="AJ187" s="131">
        <f t="shared" si="228"/>
        <v>45580</v>
      </c>
      <c r="AK187" s="131">
        <f t="shared" ref="AK187:AK223" si="245">WORKDAY(AJ187,-1,AF$149:AF$503)</f>
        <v>45579</v>
      </c>
      <c r="AL187" s="131">
        <f t="shared" si="229"/>
        <v>45580</v>
      </c>
      <c r="AM187" s="131">
        <f t="shared" ref="AM187:AM223" si="246">AL188</f>
        <v>45614</v>
      </c>
      <c r="AN187" s="129">
        <f t="shared" ref="AN187:AN223" si="247">NETWORKDAYS(AL187,AL188,$AF$149:$AF$503)-1</f>
        <v>23</v>
      </c>
      <c r="AO187" s="131">
        <f t="shared" si="227"/>
        <v>45580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2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3"/>
      <c r="DK187" s="17"/>
    </row>
    <row r="188" spans="1:118" ht="12.75" x14ac:dyDescent="0.2">
      <c r="A188" s="109">
        <f t="shared" si="213"/>
        <v>44601</v>
      </c>
      <c r="B188" s="110">
        <f t="shared" si="205"/>
        <v>1039.7617934799998</v>
      </c>
      <c r="C188" s="110">
        <f t="shared" si="234"/>
        <v>982.62207201000001</v>
      </c>
      <c r="D188" s="111">
        <f t="shared" si="214"/>
        <v>6018.51</v>
      </c>
      <c r="E188" s="111">
        <f t="shared" si="237"/>
        <v>6075.69</v>
      </c>
      <c r="F188" s="161">
        <f t="shared" si="222"/>
        <v>44515</v>
      </c>
      <c r="G188" s="114">
        <f t="shared" si="206"/>
        <v>9.5006903702077317E-3</v>
      </c>
      <c r="H188" s="115">
        <f t="shared" si="223"/>
        <v>44607</v>
      </c>
      <c r="I188" s="115">
        <f t="shared" si="207"/>
        <v>44607</v>
      </c>
      <c r="J188" s="116">
        <f t="shared" si="215"/>
        <v>21</v>
      </c>
      <c r="K188" s="116">
        <f t="shared" si="239"/>
        <v>17</v>
      </c>
      <c r="L188" s="8">
        <f t="shared" si="216"/>
        <v>1.0076841000000001</v>
      </c>
      <c r="M188" s="117">
        <f t="shared" si="235"/>
        <v>1.01249955</v>
      </c>
      <c r="N188" s="117">
        <f t="shared" si="231"/>
        <v>1.0441236683467103</v>
      </c>
      <c r="O188" s="110">
        <f t="shared" si="236"/>
        <v>1.05214681</v>
      </c>
      <c r="P188" s="110">
        <f t="shared" si="208"/>
        <v>1033.8626784999999</v>
      </c>
      <c r="Q188" s="148">
        <f t="shared" si="219"/>
        <v>0</v>
      </c>
      <c r="R188" s="170">
        <f t="shared" si="217"/>
        <v>0</v>
      </c>
      <c r="S188" s="110">
        <f t="shared" si="209"/>
        <v>0</v>
      </c>
      <c r="T188" s="92">
        <v>0</v>
      </c>
      <c r="U188" s="180">
        <f t="shared" si="238"/>
        <v>0</v>
      </c>
      <c r="V188" s="120">
        <f t="shared" si="218"/>
        <v>8.7999999999999995E-2</v>
      </c>
      <c r="W188" s="118">
        <f t="shared" si="232"/>
        <v>17</v>
      </c>
      <c r="X188" s="118">
        <v>252</v>
      </c>
      <c r="Y188" s="117">
        <f t="shared" si="210"/>
        <v>1.005705898</v>
      </c>
      <c r="Z188" s="110">
        <f t="shared" si="211"/>
        <v>5.8991149800000002</v>
      </c>
      <c r="AA188" s="110">
        <f t="shared" si="212"/>
        <v>0</v>
      </c>
      <c r="AB188" s="121" t="str">
        <f t="shared" si="220"/>
        <v>A+J=</v>
      </c>
      <c r="AC188" s="115">
        <f t="shared" si="221"/>
        <v>44607</v>
      </c>
      <c r="AD188" s="4"/>
      <c r="AF188" s="160">
        <f>[2]Plan1!$A281</f>
        <v>45380</v>
      </c>
      <c r="AG188" s="139" t="str">
        <f>[2]Plan1!$C281</f>
        <v>Paixão de Cristo</v>
      </c>
      <c r="AI188" s="129">
        <f t="shared" si="230"/>
        <v>39</v>
      </c>
      <c r="AJ188" s="131">
        <f t="shared" si="228"/>
        <v>45611</v>
      </c>
      <c r="AK188" s="131">
        <f t="shared" si="245"/>
        <v>45610</v>
      </c>
      <c r="AL188" s="131">
        <f t="shared" si="229"/>
        <v>45614</v>
      </c>
      <c r="AM188" s="131">
        <f t="shared" si="246"/>
        <v>45642</v>
      </c>
      <c r="AN188" s="129">
        <f t="shared" si="247"/>
        <v>19</v>
      </c>
      <c r="AO188" s="131">
        <f t="shared" si="227"/>
        <v>45614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2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3"/>
      <c r="DK188" s="17"/>
    </row>
    <row r="189" spans="1:118" ht="12.75" x14ac:dyDescent="0.2">
      <c r="A189" s="109">
        <f t="shared" si="213"/>
        <v>44602</v>
      </c>
      <c r="B189" s="110">
        <f t="shared" si="205"/>
        <v>1040.5782952</v>
      </c>
      <c r="C189" s="110">
        <f t="shared" si="234"/>
        <v>982.62207201000001</v>
      </c>
      <c r="D189" s="111">
        <f t="shared" si="214"/>
        <v>6018.51</v>
      </c>
      <c r="E189" s="111">
        <f t="shared" si="237"/>
        <v>6075.69</v>
      </c>
      <c r="F189" s="161">
        <f t="shared" si="222"/>
        <v>44515</v>
      </c>
      <c r="G189" s="114">
        <f t="shared" si="206"/>
        <v>9.5006903702077317E-3</v>
      </c>
      <c r="H189" s="115">
        <f t="shared" si="223"/>
        <v>44607</v>
      </c>
      <c r="I189" s="115">
        <f t="shared" si="207"/>
        <v>44607</v>
      </c>
      <c r="J189" s="116">
        <f t="shared" si="215"/>
        <v>21</v>
      </c>
      <c r="K189" s="116">
        <f t="shared" si="239"/>
        <v>18</v>
      </c>
      <c r="L189" s="8">
        <f t="shared" si="216"/>
        <v>1.0081379399999999</v>
      </c>
      <c r="M189" s="117">
        <f t="shared" si="235"/>
        <v>1.01249955</v>
      </c>
      <c r="N189" s="117">
        <f t="shared" si="231"/>
        <v>1.0441236683467103</v>
      </c>
      <c r="O189" s="110">
        <f t="shared" si="236"/>
        <v>1.05262068</v>
      </c>
      <c r="P189" s="110">
        <f t="shared" si="208"/>
        <v>1034.32831362</v>
      </c>
      <c r="Q189" s="148">
        <f t="shared" si="219"/>
        <v>0</v>
      </c>
      <c r="R189" s="170">
        <f t="shared" si="217"/>
        <v>0</v>
      </c>
      <c r="S189" s="110">
        <f t="shared" si="209"/>
        <v>0</v>
      </c>
      <c r="T189" s="92">
        <v>0</v>
      </c>
      <c r="U189" s="180">
        <f t="shared" si="238"/>
        <v>0</v>
      </c>
      <c r="V189" s="120">
        <f t="shared" si="218"/>
        <v>8.7999999999999995E-2</v>
      </c>
      <c r="W189" s="118">
        <f t="shared" si="232"/>
        <v>18</v>
      </c>
      <c r="X189" s="118">
        <v>252</v>
      </c>
      <c r="Y189" s="117">
        <f t="shared" si="210"/>
        <v>1.006042551</v>
      </c>
      <c r="Z189" s="110">
        <f t="shared" si="211"/>
        <v>6.24998158</v>
      </c>
      <c r="AA189" s="110">
        <f t="shared" si="212"/>
        <v>0</v>
      </c>
      <c r="AB189" s="121" t="str">
        <f t="shared" si="220"/>
        <v>A+J=</v>
      </c>
      <c r="AC189" s="115">
        <f t="shared" si="221"/>
        <v>44607</v>
      </c>
      <c r="AD189" s="4"/>
      <c r="AF189" s="160">
        <f>[2]Plan1!$A282</f>
        <v>45403</v>
      </c>
      <c r="AG189" s="139" t="str">
        <f>[2]Plan1!$C282</f>
        <v>Tiradentes</v>
      </c>
      <c r="AI189" s="129">
        <f t="shared" si="230"/>
        <v>40</v>
      </c>
      <c r="AJ189" s="131">
        <f t="shared" si="228"/>
        <v>45641</v>
      </c>
      <c r="AK189" s="131">
        <f t="shared" si="245"/>
        <v>45639</v>
      </c>
      <c r="AL189" s="131">
        <f t="shared" si="229"/>
        <v>45642</v>
      </c>
      <c r="AM189" s="131">
        <f t="shared" si="246"/>
        <v>45672</v>
      </c>
      <c r="AN189" s="129">
        <f t="shared" si="247"/>
        <v>20</v>
      </c>
      <c r="AO189" s="131">
        <f t="shared" si="227"/>
        <v>45642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2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3"/>
      <c r="DK189" s="17"/>
    </row>
    <row r="190" spans="1:118" ht="12.75" x14ac:dyDescent="0.2">
      <c r="A190" s="109">
        <f t="shared" si="213"/>
        <v>44603</v>
      </c>
      <c r="B190" s="110">
        <f t="shared" si="205"/>
        <v>1041.39542514</v>
      </c>
      <c r="C190" s="110">
        <f t="shared" si="234"/>
        <v>982.62207201000001</v>
      </c>
      <c r="D190" s="111">
        <f t="shared" si="214"/>
        <v>6018.51</v>
      </c>
      <c r="E190" s="111">
        <f t="shared" si="237"/>
        <v>6075.69</v>
      </c>
      <c r="F190" s="161">
        <f t="shared" si="222"/>
        <v>44515</v>
      </c>
      <c r="G190" s="114">
        <f t="shared" si="206"/>
        <v>9.5006903702077317E-3</v>
      </c>
      <c r="H190" s="115">
        <f t="shared" si="223"/>
        <v>44607</v>
      </c>
      <c r="I190" s="115">
        <f t="shared" si="207"/>
        <v>44607</v>
      </c>
      <c r="J190" s="116">
        <f t="shared" si="215"/>
        <v>21</v>
      </c>
      <c r="K190" s="116">
        <f t="shared" si="239"/>
        <v>19</v>
      </c>
      <c r="L190" s="8">
        <f t="shared" si="216"/>
        <v>1.0085919800000001</v>
      </c>
      <c r="M190" s="117">
        <f t="shared" si="235"/>
        <v>1.01249955</v>
      </c>
      <c r="N190" s="117">
        <f t="shared" si="231"/>
        <v>1.0441236683467103</v>
      </c>
      <c r="O190" s="110">
        <f t="shared" si="236"/>
        <v>1.0530947500000001</v>
      </c>
      <c r="P190" s="110">
        <f t="shared" si="208"/>
        <v>1034.7941452600001</v>
      </c>
      <c r="Q190" s="148">
        <f t="shared" si="219"/>
        <v>0</v>
      </c>
      <c r="R190" s="170">
        <f t="shared" si="217"/>
        <v>0</v>
      </c>
      <c r="S190" s="110">
        <f t="shared" si="209"/>
        <v>0</v>
      </c>
      <c r="T190" s="92">
        <v>0</v>
      </c>
      <c r="U190" s="180">
        <f t="shared" si="238"/>
        <v>0</v>
      </c>
      <c r="V190" s="120">
        <f t="shared" si="218"/>
        <v>8.7999999999999995E-2</v>
      </c>
      <c r="W190" s="118">
        <f t="shared" si="232"/>
        <v>19</v>
      </c>
      <c r="X190" s="118">
        <v>252</v>
      </c>
      <c r="Y190" s="117">
        <f t="shared" si="210"/>
        <v>1.0063793169999999</v>
      </c>
      <c r="Z190" s="110">
        <f t="shared" si="211"/>
        <v>6.6012798799999999</v>
      </c>
      <c r="AA190" s="110">
        <f t="shared" si="212"/>
        <v>0</v>
      </c>
      <c r="AB190" s="121" t="str">
        <f t="shared" si="220"/>
        <v>A+J=</v>
      </c>
      <c r="AC190" s="115">
        <f t="shared" si="221"/>
        <v>44607</v>
      </c>
      <c r="AD190" s="4"/>
      <c r="AF190" s="160">
        <f>[2]Plan1!$A283</f>
        <v>45413</v>
      </c>
      <c r="AG190" s="139" t="str">
        <f>[2]Plan1!$C283</f>
        <v>Dia do Trabalho</v>
      </c>
      <c r="AI190" s="129">
        <f t="shared" si="230"/>
        <v>41</v>
      </c>
      <c r="AJ190" s="131">
        <f t="shared" si="228"/>
        <v>45672</v>
      </c>
      <c r="AK190" s="131">
        <f t="shared" si="245"/>
        <v>45671</v>
      </c>
      <c r="AL190" s="131">
        <f t="shared" si="229"/>
        <v>45672</v>
      </c>
      <c r="AM190" s="131">
        <f t="shared" si="246"/>
        <v>45705</v>
      </c>
      <c r="AN190" s="129">
        <f t="shared" si="247"/>
        <v>23</v>
      </c>
      <c r="AO190" s="131">
        <f t="shared" si="227"/>
        <v>45672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2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3"/>
      <c r="DK190" s="17"/>
    </row>
    <row r="191" spans="1:118" ht="12.75" x14ac:dyDescent="0.2">
      <c r="A191" s="109">
        <f t="shared" si="213"/>
        <v>44604</v>
      </c>
      <c r="B191" s="110">
        <f t="shared" si="205"/>
        <v>1042.2132123000001</v>
      </c>
      <c r="C191" s="110">
        <f t="shared" si="234"/>
        <v>982.62207201000001</v>
      </c>
      <c r="D191" s="111">
        <f t="shared" si="214"/>
        <v>6018.51</v>
      </c>
      <c r="E191" s="111">
        <f t="shared" si="237"/>
        <v>6075.69</v>
      </c>
      <c r="F191" s="161">
        <f t="shared" si="222"/>
        <v>44515</v>
      </c>
      <c r="G191" s="114">
        <f t="shared" si="206"/>
        <v>9.5006903702077317E-3</v>
      </c>
      <c r="H191" s="115">
        <f t="shared" si="223"/>
        <v>44607</v>
      </c>
      <c r="I191" s="115">
        <f t="shared" si="207"/>
        <v>44607</v>
      </c>
      <c r="J191" s="116">
        <f t="shared" si="215"/>
        <v>21</v>
      </c>
      <c r="K191" s="116">
        <f t="shared" si="239"/>
        <v>20</v>
      </c>
      <c r="L191" s="8">
        <f t="shared" si="216"/>
        <v>1.00904623</v>
      </c>
      <c r="M191" s="117">
        <f t="shared" si="235"/>
        <v>1.01249955</v>
      </c>
      <c r="N191" s="117">
        <f t="shared" si="231"/>
        <v>1.0441236683467103</v>
      </c>
      <c r="O191" s="110">
        <f t="shared" si="236"/>
        <v>1.0535690499999999</v>
      </c>
      <c r="P191" s="110">
        <f t="shared" si="208"/>
        <v>1035.2602029100001</v>
      </c>
      <c r="Q191" s="148">
        <f t="shared" si="219"/>
        <v>0</v>
      </c>
      <c r="R191" s="170">
        <f t="shared" si="217"/>
        <v>0</v>
      </c>
      <c r="S191" s="110">
        <f t="shared" si="209"/>
        <v>0</v>
      </c>
      <c r="T191" s="92">
        <v>0</v>
      </c>
      <c r="U191" s="180">
        <f t="shared" si="238"/>
        <v>0</v>
      </c>
      <c r="V191" s="120">
        <f t="shared" si="218"/>
        <v>8.7999999999999995E-2</v>
      </c>
      <c r="W191" s="118">
        <f t="shared" si="232"/>
        <v>20</v>
      </c>
      <c r="X191" s="118">
        <v>252</v>
      </c>
      <c r="Y191" s="117">
        <f t="shared" si="210"/>
        <v>1.0067161950000001</v>
      </c>
      <c r="Z191" s="110">
        <f t="shared" si="211"/>
        <v>6.9530093900000001</v>
      </c>
      <c r="AA191" s="110">
        <f t="shared" si="212"/>
        <v>0</v>
      </c>
      <c r="AB191" s="121" t="str">
        <f t="shared" si="220"/>
        <v>A+J=</v>
      </c>
      <c r="AC191" s="115">
        <f t="shared" si="221"/>
        <v>44607</v>
      </c>
      <c r="AD191" s="4"/>
      <c r="AF191" s="160">
        <f>[2]Plan1!$A284</f>
        <v>45442</v>
      </c>
      <c r="AG191" s="139" t="str">
        <f>[2]Plan1!$C284</f>
        <v>Corpus Christi</v>
      </c>
      <c r="AI191" s="129">
        <f t="shared" si="230"/>
        <v>42</v>
      </c>
      <c r="AJ191" s="131">
        <f t="shared" si="228"/>
        <v>45703</v>
      </c>
      <c r="AK191" s="131">
        <f t="shared" si="245"/>
        <v>45702</v>
      </c>
      <c r="AL191" s="131">
        <f t="shared" si="229"/>
        <v>45705</v>
      </c>
      <c r="AM191" s="131">
        <f t="shared" si="246"/>
        <v>45733</v>
      </c>
      <c r="AN191" s="129">
        <f t="shared" si="247"/>
        <v>18</v>
      </c>
      <c r="AO191" s="131">
        <f t="shared" si="227"/>
        <v>45705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2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3"/>
      <c r="DK191" s="17"/>
    </row>
    <row r="192" spans="1:118" ht="12.75" x14ac:dyDescent="0.2">
      <c r="A192" s="109">
        <f t="shared" si="213"/>
        <v>44605</v>
      </c>
      <c r="B192" s="110">
        <f t="shared" si="205"/>
        <v>1042.2132123000001</v>
      </c>
      <c r="C192" s="110">
        <f t="shared" si="234"/>
        <v>982.62207201000001</v>
      </c>
      <c r="D192" s="111">
        <f t="shared" si="214"/>
        <v>6018.51</v>
      </c>
      <c r="E192" s="111">
        <f t="shared" si="237"/>
        <v>6075.69</v>
      </c>
      <c r="F192" s="161">
        <f t="shared" si="222"/>
        <v>44515</v>
      </c>
      <c r="G192" s="114">
        <f t="shared" si="206"/>
        <v>9.5006903702077317E-3</v>
      </c>
      <c r="H192" s="115">
        <f t="shared" si="223"/>
        <v>44607</v>
      </c>
      <c r="I192" s="115">
        <f t="shared" si="207"/>
        <v>44607</v>
      </c>
      <c r="J192" s="116">
        <f t="shared" si="215"/>
        <v>21</v>
      </c>
      <c r="K192" s="116">
        <f t="shared" si="239"/>
        <v>20</v>
      </c>
      <c r="L192" s="8">
        <f t="shared" si="216"/>
        <v>1.00904623</v>
      </c>
      <c r="M192" s="117">
        <f t="shared" si="235"/>
        <v>1.01249955</v>
      </c>
      <c r="N192" s="117">
        <f t="shared" si="231"/>
        <v>1.0441236683467103</v>
      </c>
      <c r="O192" s="110">
        <f t="shared" si="236"/>
        <v>1.0535690499999999</v>
      </c>
      <c r="P192" s="110">
        <f t="shared" si="208"/>
        <v>1035.2602029100001</v>
      </c>
      <c r="Q192" s="148">
        <f t="shared" si="219"/>
        <v>0</v>
      </c>
      <c r="R192" s="170">
        <f t="shared" si="217"/>
        <v>0</v>
      </c>
      <c r="S192" s="110">
        <f t="shared" si="209"/>
        <v>0</v>
      </c>
      <c r="T192" s="92">
        <v>0</v>
      </c>
      <c r="U192" s="180">
        <f t="shared" si="238"/>
        <v>0</v>
      </c>
      <c r="V192" s="120">
        <f t="shared" si="218"/>
        <v>8.7999999999999995E-2</v>
      </c>
      <c r="W192" s="118">
        <f t="shared" si="232"/>
        <v>20</v>
      </c>
      <c r="X192" s="118">
        <v>252</v>
      </c>
      <c r="Y192" s="117">
        <f t="shared" si="210"/>
        <v>1.0067161950000001</v>
      </c>
      <c r="Z192" s="110">
        <f t="shared" si="211"/>
        <v>6.9530093900000001</v>
      </c>
      <c r="AA192" s="110">
        <f t="shared" si="212"/>
        <v>0</v>
      </c>
      <c r="AB192" s="121" t="str">
        <f t="shared" si="220"/>
        <v>A+J=</v>
      </c>
      <c r="AC192" s="115">
        <f t="shared" si="221"/>
        <v>44607</v>
      </c>
      <c r="AD192" s="4"/>
      <c r="AF192" s="160">
        <f>[2]Plan1!$A285</f>
        <v>45542</v>
      </c>
      <c r="AG192" s="139" t="str">
        <f>[2]Plan1!$C285</f>
        <v>Independência do Brasil</v>
      </c>
      <c r="AI192" s="129">
        <f t="shared" si="230"/>
        <v>43</v>
      </c>
      <c r="AJ192" s="131">
        <f t="shared" si="228"/>
        <v>45731</v>
      </c>
      <c r="AK192" s="131">
        <f t="shared" si="245"/>
        <v>45730</v>
      </c>
      <c r="AL192" s="131">
        <f t="shared" si="229"/>
        <v>45733</v>
      </c>
      <c r="AM192" s="131">
        <f t="shared" si="246"/>
        <v>45762</v>
      </c>
      <c r="AN192" s="129">
        <f t="shared" si="247"/>
        <v>21</v>
      </c>
      <c r="AO192" s="131">
        <f t="shared" si="227"/>
        <v>45733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2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3"/>
      <c r="DK192" s="17"/>
    </row>
    <row r="193" spans="1:115" ht="12.75" x14ac:dyDescent="0.2">
      <c r="A193" s="109">
        <f t="shared" si="213"/>
        <v>44606</v>
      </c>
      <c r="B193" s="110">
        <f t="shared" si="205"/>
        <v>1042.2132123000001</v>
      </c>
      <c r="C193" s="110">
        <f t="shared" si="234"/>
        <v>982.62207201000001</v>
      </c>
      <c r="D193" s="111">
        <f t="shared" si="214"/>
        <v>6018.51</v>
      </c>
      <c r="E193" s="111">
        <f t="shared" si="237"/>
        <v>6075.69</v>
      </c>
      <c r="F193" s="161">
        <f t="shared" si="222"/>
        <v>44515</v>
      </c>
      <c r="G193" s="114">
        <f t="shared" si="206"/>
        <v>9.5006903702077317E-3</v>
      </c>
      <c r="H193" s="115">
        <f t="shared" si="223"/>
        <v>44607</v>
      </c>
      <c r="I193" s="115">
        <f t="shared" si="207"/>
        <v>44607</v>
      </c>
      <c r="J193" s="116">
        <f t="shared" si="215"/>
        <v>21</v>
      </c>
      <c r="K193" s="116">
        <f t="shared" si="239"/>
        <v>20</v>
      </c>
      <c r="L193" s="8">
        <f t="shared" si="216"/>
        <v>1.00904623</v>
      </c>
      <c r="M193" s="117">
        <f t="shared" si="235"/>
        <v>1.01249955</v>
      </c>
      <c r="N193" s="117">
        <f t="shared" si="231"/>
        <v>1.0441236683467103</v>
      </c>
      <c r="O193" s="110">
        <f t="shared" si="236"/>
        <v>1.0535690499999999</v>
      </c>
      <c r="P193" s="110">
        <f t="shared" si="208"/>
        <v>1035.2602029100001</v>
      </c>
      <c r="Q193" s="148">
        <f t="shared" si="219"/>
        <v>0</v>
      </c>
      <c r="R193" s="170">
        <f t="shared" si="217"/>
        <v>0</v>
      </c>
      <c r="S193" s="110">
        <f t="shared" si="209"/>
        <v>0</v>
      </c>
      <c r="T193" s="92">
        <v>0</v>
      </c>
      <c r="U193" s="180">
        <f t="shared" si="238"/>
        <v>0</v>
      </c>
      <c r="V193" s="120">
        <f t="shared" si="218"/>
        <v>8.7999999999999995E-2</v>
      </c>
      <c r="W193" s="118">
        <f t="shared" si="232"/>
        <v>20</v>
      </c>
      <c r="X193" s="118">
        <v>252</v>
      </c>
      <c r="Y193" s="117">
        <f t="shared" si="210"/>
        <v>1.0067161950000001</v>
      </c>
      <c r="Z193" s="110">
        <f t="shared" si="211"/>
        <v>6.9530093900000001</v>
      </c>
      <c r="AA193" s="110">
        <f t="shared" si="212"/>
        <v>0</v>
      </c>
      <c r="AB193" s="121" t="str">
        <f t="shared" si="220"/>
        <v>A+J=</v>
      </c>
      <c r="AC193" s="115">
        <f t="shared" si="221"/>
        <v>44607</v>
      </c>
      <c r="AD193" s="4"/>
      <c r="AF193" s="160">
        <f>[2]Plan1!$A286</f>
        <v>45577</v>
      </c>
      <c r="AG193" s="139" t="str">
        <f>[2]Plan1!$C286</f>
        <v>Nossa Sr.a Aparecida - Padroeira do Brasil</v>
      </c>
      <c r="AI193" s="129">
        <f t="shared" si="230"/>
        <v>44</v>
      </c>
      <c r="AJ193" s="131">
        <f t="shared" si="228"/>
        <v>45762</v>
      </c>
      <c r="AK193" s="131">
        <f t="shared" si="245"/>
        <v>45761</v>
      </c>
      <c r="AL193" s="131">
        <f t="shared" si="229"/>
        <v>45762</v>
      </c>
      <c r="AM193" s="131">
        <f t="shared" si="246"/>
        <v>45792</v>
      </c>
      <c r="AN193" s="129">
        <f t="shared" si="247"/>
        <v>19</v>
      </c>
      <c r="AO193" s="131">
        <f t="shared" si="227"/>
        <v>45762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2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3"/>
      <c r="DK193" s="17"/>
    </row>
    <row r="194" spans="1:115" ht="12.75" x14ac:dyDescent="0.2">
      <c r="A194" s="109">
        <f t="shared" si="213"/>
        <v>44607</v>
      </c>
      <c r="B194" s="110">
        <f t="shared" si="205"/>
        <v>1043.03163832</v>
      </c>
      <c r="C194" s="110">
        <f t="shared" si="234"/>
        <v>982.62207201000001</v>
      </c>
      <c r="D194" s="111">
        <f t="shared" si="214"/>
        <v>6018.51</v>
      </c>
      <c r="E194" s="111">
        <f t="shared" si="237"/>
        <v>6075.69</v>
      </c>
      <c r="F194" s="161">
        <f t="shared" si="222"/>
        <v>44515</v>
      </c>
      <c r="G194" s="114">
        <f t="shared" si="206"/>
        <v>9.5006903702077317E-3</v>
      </c>
      <c r="H194" s="115">
        <f t="shared" si="223"/>
        <v>44607</v>
      </c>
      <c r="I194" s="115">
        <f t="shared" si="207"/>
        <v>44607</v>
      </c>
      <c r="J194" s="116">
        <f t="shared" si="215"/>
        <v>21</v>
      </c>
      <c r="K194" s="116">
        <f t="shared" si="239"/>
        <v>21</v>
      </c>
      <c r="L194" s="8">
        <f t="shared" si="216"/>
        <v>1.0095006900000001</v>
      </c>
      <c r="M194" s="117">
        <f t="shared" si="235"/>
        <v>1.01249955</v>
      </c>
      <c r="N194" s="117">
        <f t="shared" si="231"/>
        <v>1.0441236683467103</v>
      </c>
      <c r="O194" s="110">
        <f t="shared" si="236"/>
        <v>1.05404356</v>
      </c>
      <c r="P194" s="110">
        <f t="shared" si="208"/>
        <v>1035.72646691</v>
      </c>
      <c r="Q194" s="148">
        <f t="shared" si="219"/>
        <v>6</v>
      </c>
      <c r="R194" s="170">
        <f t="shared" si="217"/>
        <v>3.5000000000000001E-3</v>
      </c>
      <c r="S194" s="110">
        <f t="shared" si="209"/>
        <v>3.6250426299999998</v>
      </c>
      <c r="T194" s="92">
        <v>0</v>
      </c>
      <c r="U194" s="180">
        <f t="shared" si="238"/>
        <v>3.4999999959593577E-3</v>
      </c>
      <c r="V194" s="120">
        <f t="shared" si="218"/>
        <v>8.7999999999999995E-2</v>
      </c>
      <c r="W194" s="118">
        <f t="shared" si="232"/>
        <v>21</v>
      </c>
      <c r="X194" s="118">
        <v>252</v>
      </c>
      <c r="Y194" s="117">
        <f t="shared" si="210"/>
        <v>1.007053186</v>
      </c>
      <c r="Z194" s="110">
        <f t="shared" si="211"/>
        <v>7.3051714099999998</v>
      </c>
      <c r="AA194" s="110">
        <f t="shared" si="212"/>
        <v>10.930214039999999</v>
      </c>
      <c r="AB194" s="121" t="str">
        <f t="shared" si="220"/>
        <v>A+J=</v>
      </c>
      <c r="AC194" s="115">
        <f t="shared" si="221"/>
        <v>44607</v>
      </c>
      <c r="AD194" s="4"/>
      <c r="AF194" s="160">
        <f>[2]Plan1!$A287</f>
        <v>45598</v>
      </c>
      <c r="AG194" s="139" t="str">
        <f>[2]Plan1!$C287</f>
        <v>Finados</v>
      </c>
      <c r="AI194" s="129">
        <f t="shared" si="230"/>
        <v>45</v>
      </c>
      <c r="AJ194" s="131">
        <f t="shared" si="228"/>
        <v>45792</v>
      </c>
      <c r="AK194" s="131">
        <f t="shared" si="245"/>
        <v>45791</v>
      </c>
      <c r="AL194" s="131">
        <f t="shared" si="229"/>
        <v>45792</v>
      </c>
      <c r="AM194" s="131">
        <f t="shared" si="246"/>
        <v>45824</v>
      </c>
      <c r="AN194" s="129">
        <f t="shared" si="247"/>
        <v>22</v>
      </c>
      <c r="AO194" s="131">
        <f t="shared" si="227"/>
        <v>45792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2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3"/>
      <c r="DK194" s="17"/>
    </row>
    <row r="195" spans="1:115" ht="12.75" x14ac:dyDescent="0.2">
      <c r="A195" s="109">
        <f t="shared" si="213"/>
        <v>44608</v>
      </c>
      <c r="B195" s="110">
        <f t="shared" si="205"/>
        <v>1032.8641649599999</v>
      </c>
      <c r="C195" s="110">
        <f t="shared" si="234"/>
        <v>979.18289475999995</v>
      </c>
      <c r="D195" s="111">
        <f t="shared" si="214"/>
        <v>6075.69</v>
      </c>
      <c r="E195" s="111">
        <f t="shared" si="237"/>
        <v>6120.04</v>
      </c>
      <c r="F195" s="161">
        <f t="shared" si="222"/>
        <v>44545</v>
      </c>
      <c r="G195" s="114">
        <f t="shared" si="206"/>
        <v>7.2995824342585447E-3</v>
      </c>
      <c r="H195" s="115">
        <f t="shared" si="223"/>
        <v>44635</v>
      </c>
      <c r="I195" s="115">
        <f t="shared" si="207"/>
        <v>44635</v>
      </c>
      <c r="J195" s="116">
        <f t="shared" si="215"/>
        <v>18</v>
      </c>
      <c r="K195" s="116">
        <f t="shared" si="239"/>
        <v>1</v>
      </c>
      <c r="L195" s="8">
        <f t="shared" si="216"/>
        <v>1.0004041400000001</v>
      </c>
      <c r="M195" s="117">
        <f t="shared" si="235"/>
        <v>1.0095006900000001</v>
      </c>
      <c r="N195" s="117">
        <f t="shared" si="231"/>
        <v>1.0540435636413352</v>
      </c>
      <c r="O195" s="110">
        <f t="shared" si="236"/>
        <v>1.0544695399999999</v>
      </c>
      <c r="P195" s="110">
        <f t="shared" si="208"/>
        <v>1032.51853661</v>
      </c>
      <c r="Q195" s="148">
        <f t="shared" si="219"/>
        <v>0</v>
      </c>
      <c r="R195" s="170">
        <f t="shared" si="217"/>
        <v>0</v>
      </c>
      <c r="S195" s="110">
        <f t="shared" si="209"/>
        <v>0</v>
      </c>
      <c r="T195" s="92">
        <v>0</v>
      </c>
      <c r="U195" s="180">
        <f t="shared" si="238"/>
        <v>0</v>
      </c>
      <c r="V195" s="120">
        <f t="shared" si="218"/>
        <v>8.7999999999999995E-2</v>
      </c>
      <c r="W195" s="118">
        <f t="shared" si="232"/>
        <v>1</v>
      </c>
      <c r="X195" s="118">
        <v>252</v>
      </c>
      <c r="Y195" s="117">
        <f t="shared" si="210"/>
        <v>1.000334743</v>
      </c>
      <c r="Z195" s="110">
        <f t="shared" si="211"/>
        <v>0.34562834999999997</v>
      </c>
      <c r="AA195" s="110">
        <f t="shared" si="212"/>
        <v>0</v>
      </c>
      <c r="AB195" s="121" t="str">
        <f t="shared" si="220"/>
        <v>A+J=</v>
      </c>
      <c r="AC195" s="115">
        <f t="shared" si="221"/>
        <v>44635</v>
      </c>
      <c r="AD195" s="26"/>
      <c r="AF195" s="160">
        <f>[2]Plan1!$A288</f>
        <v>45611</v>
      </c>
      <c r="AG195" s="139" t="str">
        <f>[2]Plan1!$C288</f>
        <v>Proclamação da República</v>
      </c>
      <c r="AI195" s="129">
        <f t="shared" si="230"/>
        <v>46</v>
      </c>
      <c r="AJ195" s="131">
        <f t="shared" si="228"/>
        <v>45823</v>
      </c>
      <c r="AK195" s="131">
        <f t="shared" si="245"/>
        <v>45821</v>
      </c>
      <c r="AL195" s="131">
        <f t="shared" si="229"/>
        <v>45824</v>
      </c>
      <c r="AM195" s="131">
        <f t="shared" si="246"/>
        <v>45853</v>
      </c>
      <c r="AN195" s="129">
        <f t="shared" si="247"/>
        <v>20</v>
      </c>
      <c r="AO195" s="131">
        <f t="shared" si="227"/>
        <v>45824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1"/>
      <c r="CH195" s="1"/>
      <c r="CI195" s="22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26"/>
      <c r="DJ195" s="33"/>
      <c r="DK195" s="17"/>
    </row>
    <row r="196" spans="1:115" ht="12.75" x14ac:dyDescent="0.2">
      <c r="A196" s="109">
        <f t="shared" si="213"/>
        <v>44609</v>
      </c>
      <c r="B196" s="110">
        <f t="shared" si="205"/>
        <v>1033.6274671499998</v>
      </c>
      <c r="C196" s="110">
        <f t="shared" si="234"/>
        <v>979.18289475999995</v>
      </c>
      <c r="D196" s="111">
        <f t="shared" si="214"/>
        <v>6075.69</v>
      </c>
      <c r="E196" s="111">
        <f t="shared" si="237"/>
        <v>6120.04</v>
      </c>
      <c r="F196" s="161">
        <f t="shared" si="222"/>
        <v>44545</v>
      </c>
      <c r="G196" s="114">
        <f t="shared" si="206"/>
        <v>7.2995824342585447E-3</v>
      </c>
      <c r="H196" s="115">
        <f t="shared" si="223"/>
        <v>44635</v>
      </c>
      <c r="I196" s="115">
        <f t="shared" si="207"/>
        <v>44635</v>
      </c>
      <c r="J196" s="116">
        <f t="shared" si="215"/>
        <v>18</v>
      </c>
      <c r="K196" s="116">
        <f t="shared" si="239"/>
        <v>2</v>
      </c>
      <c r="L196" s="8">
        <f t="shared" si="216"/>
        <v>1.0008084399999999</v>
      </c>
      <c r="M196" s="117">
        <f t="shared" si="235"/>
        <v>1.0095006900000001</v>
      </c>
      <c r="N196" s="117">
        <f t="shared" si="231"/>
        <v>1.0540435636413352</v>
      </c>
      <c r="O196" s="110">
        <f t="shared" si="236"/>
        <v>1.0548956899999999</v>
      </c>
      <c r="P196" s="110">
        <f t="shared" si="208"/>
        <v>1032.9358153999999</v>
      </c>
      <c r="Q196" s="148">
        <f t="shared" si="219"/>
        <v>0</v>
      </c>
      <c r="R196" s="170">
        <f t="shared" si="217"/>
        <v>0</v>
      </c>
      <c r="S196" s="110">
        <f t="shared" si="209"/>
        <v>0</v>
      </c>
      <c r="T196" s="92">
        <v>0</v>
      </c>
      <c r="U196" s="180">
        <f t="shared" si="238"/>
        <v>0</v>
      </c>
      <c r="V196" s="120">
        <f t="shared" si="218"/>
        <v>8.7999999999999995E-2</v>
      </c>
      <c r="W196" s="118">
        <f t="shared" si="232"/>
        <v>2</v>
      </c>
      <c r="X196" s="118">
        <v>252</v>
      </c>
      <c r="Y196" s="117">
        <f t="shared" si="210"/>
        <v>1.000669598</v>
      </c>
      <c r="Z196" s="110">
        <f t="shared" si="211"/>
        <v>0.69165175000000001</v>
      </c>
      <c r="AA196" s="110">
        <f t="shared" si="212"/>
        <v>0</v>
      </c>
      <c r="AB196" s="121" t="str">
        <f t="shared" si="220"/>
        <v>A+J=</v>
      </c>
      <c r="AC196" s="115">
        <f t="shared" si="221"/>
        <v>44635</v>
      </c>
      <c r="AD196" s="4"/>
      <c r="AF196" s="160">
        <f>[2]Plan1!$A289</f>
        <v>45616</v>
      </c>
      <c r="AG196" s="139" t="str">
        <f>[2]Plan1!$C289</f>
        <v>Dia Nacional de Zumbi e da Consciência Negra</v>
      </c>
      <c r="AI196" s="129">
        <f t="shared" si="230"/>
        <v>47</v>
      </c>
      <c r="AJ196" s="131">
        <f t="shared" si="228"/>
        <v>45853</v>
      </c>
      <c r="AK196" s="131">
        <f t="shared" si="245"/>
        <v>45852</v>
      </c>
      <c r="AL196" s="131">
        <f t="shared" si="229"/>
        <v>45853</v>
      </c>
      <c r="AM196" s="131">
        <f t="shared" si="246"/>
        <v>45884</v>
      </c>
      <c r="AN196" s="129">
        <f t="shared" si="247"/>
        <v>23</v>
      </c>
      <c r="AO196" s="131">
        <f t="shared" si="227"/>
        <v>45853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2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3"/>
      <c r="DK196" s="17"/>
    </row>
    <row r="197" spans="1:115" ht="12.75" x14ac:dyDescent="0.2">
      <c r="A197" s="109">
        <f t="shared" si="213"/>
        <v>44610</v>
      </c>
      <c r="B197" s="110">
        <f t="shared" si="205"/>
        <v>1034.39134096</v>
      </c>
      <c r="C197" s="110">
        <f t="shared" si="234"/>
        <v>979.18289475999995</v>
      </c>
      <c r="D197" s="111">
        <f t="shared" si="214"/>
        <v>6075.69</v>
      </c>
      <c r="E197" s="111">
        <f t="shared" si="237"/>
        <v>6120.04</v>
      </c>
      <c r="F197" s="161">
        <f t="shared" si="222"/>
        <v>44545</v>
      </c>
      <c r="G197" s="114">
        <f t="shared" si="206"/>
        <v>7.2995824342585447E-3</v>
      </c>
      <c r="H197" s="115">
        <f t="shared" si="223"/>
        <v>44635</v>
      </c>
      <c r="I197" s="115">
        <f t="shared" si="207"/>
        <v>44635</v>
      </c>
      <c r="J197" s="116">
        <f t="shared" si="215"/>
        <v>18</v>
      </c>
      <c r="K197" s="116">
        <f t="shared" si="239"/>
        <v>3</v>
      </c>
      <c r="L197" s="8">
        <f t="shared" si="216"/>
        <v>1.00121291</v>
      </c>
      <c r="M197" s="117">
        <f t="shared" si="235"/>
        <v>1.0095006900000001</v>
      </c>
      <c r="N197" s="117">
        <f t="shared" si="231"/>
        <v>1.0540435636413352</v>
      </c>
      <c r="O197" s="110">
        <f t="shared" si="236"/>
        <v>1.05532202</v>
      </c>
      <c r="P197" s="110">
        <f t="shared" si="208"/>
        <v>1033.35327044</v>
      </c>
      <c r="Q197" s="148">
        <f t="shared" si="219"/>
        <v>0</v>
      </c>
      <c r="R197" s="170">
        <f t="shared" si="217"/>
        <v>0</v>
      </c>
      <c r="S197" s="110">
        <f t="shared" si="209"/>
        <v>0</v>
      </c>
      <c r="T197" s="92">
        <v>0</v>
      </c>
      <c r="U197" s="180">
        <f t="shared" si="238"/>
        <v>0</v>
      </c>
      <c r="V197" s="120">
        <f t="shared" si="218"/>
        <v>8.7999999999999995E-2</v>
      </c>
      <c r="W197" s="118">
        <f t="shared" si="232"/>
        <v>3</v>
      </c>
      <c r="X197" s="118">
        <v>252</v>
      </c>
      <c r="Y197" s="117">
        <f t="shared" si="210"/>
        <v>1.0010045649999999</v>
      </c>
      <c r="Z197" s="110">
        <f t="shared" si="211"/>
        <v>1.03807052</v>
      </c>
      <c r="AA197" s="110">
        <f t="shared" si="212"/>
        <v>0</v>
      </c>
      <c r="AB197" s="121" t="str">
        <f t="shared" si="220"/>
        <v>A+J=</v>
      </c>
      <c r="AC197" s="115">
        <f t="shared" si="221"/>
        <v>44635</v>
      </c>
      <c r="AD197" s="4"/>
      <c r="AF197" s="160">
        <f>[2]Plan1!$A290</f>
        <v>45651</v>
      </c>
      <c r="AG197" s="139" t="str">
        <f>[2]Plan1!$C290</f>
        <v>Natal</v>
      </c>
      <c r="AI197" s="129">
        <f t="shared" si="230"/>
        <v>48</v>
      </c>
      <c r="AJ197" s="131">
        <f t="shared" si="228"/>
        <v>45884</v>
      </c>
      <c r="AK197" s="131">
        <f t="shared" si="245"/>
        <v>45883</v>
      </c>
      <c r="AL197" s="131">
        <f t="shared" si="229"/>
        <v>45884</v>
      </c>
      <c r="AM197" s="131">
        <f t="shared" si="246"/>
        <v>45915</v>
      </c>
      <c r="AN197" s="129">
        <f t="shared" si="247"/>
        <v>21</v>
      </c>
      <c r="AO197" s="131">
        <f t="shared" si="227"/>
        <v>45884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2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3"/>
      <c r="DK197" s="17"/>
    </row>
    <row r="198" spans="1:115" ht="12.75" x14ac:dyDescent="0.2">
      <c r="A198" s="109">
        <f t="shared" si="213"/>
        <v>44611</v>
      </c>
      <c r="B198" s="110">
        <f t="shared" si="205"/>
        <v>1035.1557779500001</v>
      </c>
      <c r="C198" s="110">
        <f t="shared" si="234"/>
        <v>979.18289475999995</v>
      </c>
      <c r="D198" s="111">
        <f t="shared" si="214"/>
        <v>6075.69</v>
      </c>
      <c r="E198" s="111">
        <f t="shared" si="237"/>
        <v>6120.04</v>
      </c>
      <c r="F198" s="161">
        <f t="shared" si="222"/>
        <v>44545</v>
      </c>
      <c r="G198" s="114">
        <f t="shared" si="206"/>
        <v>7.2995824342585447E-3</v>
      </c>
      <c r="H198" s="115">
        <f t="shared" si="223"/>
        <v>44635</v>
      </c>
      <c r="I198" s="115">
        <f t="shared" si="207"/>
        <v>44635</v>
      </c>
      <c r="J198" s="116">
        <f t="shared" si="215"/>
        <v>18</v>
      </c>
      <c r="K198" s="116">
        <f t="shared" si="239"/>
        <v>4</v>
      </c>
      <c r="L198" s="8">
        <f t="shared" si="216"/>
        <v>1.00161754</v>
      </c>
      <c r="M198" s="117">
        <f t="shared" si="235"/>
        <v>1.0095006900000001</v>
      </c>
      <c r="N198" s="117">
        <f t="shared" si="231"/>
        <v>1.0540435636413352</v>
      </c>
      <c r="O198" s="110">
        <f t="shared" si="236"/>
        <v>1.0557485200000001</v>
      </c>
      <c r="P198" s="110">
        <f t="shared" si="208"/>
        <v>1033.7708919500001</v>
      </c>
      <c r="Q198" s="148">
        <f t="shared" si="219"/>
        <v>0</v>
      </c>
      <c r="R198" s="170">
        <f t="shared" si="217"/>
        <v>0</v>
      </c>
      <c r="S198" s="110">
        <f t="shared" si="209"/>
        <v>0</v>
      </c>
      <c r="T198" s="92">
        <v>0</v>
      </c>
      <c r="U198" s="180">
        <f t="shared" si="238"/>
        <v>0</v>
      </c>
      <c r="V198" s="120">
        <f t="shared" si="218"/>
        <v>8.7999999999999995E-2</v>
      </c>
      <c r="W198" s="118">
        <f t="shared" si="232"/>
        <v>4</v>
      </c>
      <c r="X198" s="118">
        <v>252</v>
      </c>
      <c r="Y198" s="117">
        <f t="shared" si="210"/>
        <v>1.0013396450000001</v>
      </c>
      <c r="Z198" s="110">
        <f t="shared" si="211"/>
        <v>1.3848860000000001</v>
      </c>
      <c r="AA198" s="110">
        <f t="shared" si="212"/>
        <v>0</v>
      </c>
      <c r="AB198" s="121" t="str">
        <f t="shared" si="220"/>
        <v>A+J=</v>
      </c>
      <c r="AC198" s="115">
        <f t="shared" si="221"/>
        <v>44635</v>
      </c>
      <c r="AD198" s="4"/>
      <c r="AF198" s="160">
        <f>[2]Plan1!$A291</f>
        <v>45658</v>
      </c>
      <c r="AG198" s="139" t="str">
        <f>[2]Plan1!$C291</f>
        <v>Confraternização Universal</v>
      </c>
      <c r="AI198" s="129">
        <f t="shared" si="230"/>
        <v>49</v>
      </c>
      <c r="AJ198" s="131">
        <f t="shared" si="228"/>
        <v>45915</v>
      </c>
      <c r="AK198" s="131">
        <f t="shared" si="245"/>
        <v>45912</v>
      </c>
      <c r="AL198" s="131">
        <f t="shared" si="229"/>
        <v>45915</v>
      </c>
      <c r="AM198" s="131">
        <f t="shared" si="246"/>
        <v>45945</v>
      </c>
      <c r="AN198" s="129">
        <f t="shared" si="247"/>
        <v>22</v>
      </c>
      <c r="AO198" s="131">
        <f t="shared" si="227"/>
        <v>45915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2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3"/>
      <c r="DK198" s="17"/>
    </row>
    <row r="199" spans="1:115" ht="12.75" x14ac:dyDescent="0.2">
      <c r="A199" s="109">
        <f t="shared" si="213"/>
        <v>44612</v>
      </c>
      <c r="B199" s="110">
        <f t="shared" si="205"/>
        <v>1035.1557779500001</v>
      </c>
      <c r="C199" s="110">
        <f t="shared" si="234"/>
        <v>979.18289475999995</v>
      </c>
      <c r="D199" s="111">
        <f t="shared" si="214"/>
        <v>6075.69</v>
      </c>
      <c r="E199" s="111">
        <f t="shared" si="237"/>
        <v>6120.04</v>
      </c>
      <c r="F199" s="161">
        <f t="shared" si="222"/>
        <v>44545</v>
      </c>
      <c r="G199" s="114">
        <f t="shared" si="206"/>
        <v>7.2995824342585447E-3</v>
      </c>
      <c r="H199" s="115">
        <f t="shared" si="223"/>
        <v>44635</v>
      </c>
      <c r="I199" s="115">
        <f t="shared" si="207"/>
        <v>44635</v>
      </c>
      <c r="J199" s="116">
        <f t="shared" si="215"/>
        <v>18</v>
      </c>
      <c r="K199" s="116">
        <f t="shared" si="239"/>
        <v>4</v>
      </c>
      <c r="L199" s="8">
        <f t="shared" si="216"/>
        <v>1.00161754</v>
      </c>
      <c r="M199" s="117">
        <f t="shared" si="235"/>
        <v>1.0095006900000001</v>
      </c>
      <c r="N199" s="117">
        <f t="shared" si="231"/>
        <v>1.0540435636413352</v>
      </c>
      <c r="O199" s="110">
        <f t="shared" si="236"/>
        <v>1.0557485200000001</v>
      </c>
      <c r="P199" s="110">
        <f t="shared" si="208"/>
        <v>1033.7708919500001</v>
      </c>
      <c r="Q199" s="148">
        <f t="shared" si="219"/>
        <v>0</v>
      </c>
      <c r="R199" s="170">
        <f t="shared" si="217"/>
        <v>0</v>
      </c>
      <c r="S199" s="110">
        <f t="shared" si="209"/>
        <v>0</v>
      </c>
      <c r="T199" s="92">
        <v>0</v>
      </c>
      <c r="U199" s="180">
        <f t="shared" si="238"/>
        <v>0</v>
      </c>
      <c r="V199" s="120">
        <f t="shared" si="218"/>
        <v>8.7999999999999995E-2</v>
      </c>
      <c r="W199" s="118">
        <f t="shared" si="232"/>
        <v>4</v>
      </c>
      <c r="X199" s="118">
        <v>252</v>
      </c>
      <c r="Y199" s="117">
        <f t="shared" si="210"/>
        <v>1.0013396450000001</v>
      </c>
      <c r="Z199" s="110">
        <f t="shared" si="211"/>
        <v>1.3848860000000001</v>
      </c>
      <c r="AA199" s="110">
        <f t="shared" si="212"/>
        <v>0</v>
      </c>
      <c r="AB199" s="121" t="str">
        <f t="shared" si="220"/>
        <v>A+J=</v>
      </c>
      <c r="AC199" s="115">
        <f t="shared" si="221"/>
        <v>44635</v>
      </c>
      <c r="AD199" s="4"/>
      <c r="AF199" s="160">
        <f>[2]Plan1!$A292</f>
        <v>45719</v>
      </c>
      <c r="AG199" s="139" t="str">
        <f>[2]Plan1!$C292</f>
        <v>Carnaval</v>
      </c>
      <c r="AI199" s="129">
        <f t="shared" si="230"/>
        <v>50</v>
      </c>
      <c r="AJ199" s="131">
        <f t="shared" si="228"/>
        <v>45945</v>
      </c>
      <c r="AK199" s="131">
        <f t="shared" si="245"/>
        <v>45944</v>
      </c>
      <c r="AL199" s="131">
        <f t="shared" si="229"/>
        <v>45945</v>
      </c>
      <c r="AM199" s="131">
        <f t="shared" si="246"/>
        <v>45978</v>
      </c>
      <c r="AN199" s="129">
        <f t="shared" si="247"/>
        <v>23</v>
      </c>
      <c r="AO199" s="131">
        <f t="shared" si="227"/>
        <v>45945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2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3"/>
      <c r="DK199" s="17"/>
    </row>
    <row r="200" spans="1:115" ht="12.75" x14ac:dyDescent="0.2">
      <c r="A200" s="109">
        <f t="shared" si="213"/>
        <v>44613</v>
      </c>
      <c r="B200" s="110">
        <f t="shared" si="205"/>
        <v>1035.1557779500001</v>
      </c>
      <c r="C200" s="110">
        <f t="shared" si="234"/>
        <v>979.18289475999995</v>
      </c>
      <c r="D200" s="111">
        <f t="shared" si="214"/>
        <v>6075.69</v>
      </c>
      <c r="E200" s="111">
        <f t="shared" si="237"/>
        <v>6120.04</v>
      </c>
      <c r="F200" s="161">
        <f t="shared" si="222"/>
        <v>44545</v>
      </c>
      <c r="G200" s="114">
        <f t="shared" si="206"/>
        <v>7.2995824342585447E-3</v>
      </c>
      <c r="H200" s="115">
        <f t="shared" si="223"/>
        <v>44635</v>
      </c>
      <c r="I200" s="115">
        <f t="shared" si="207"/>
        <v>44635</v>
      </c>
      <c r="J200" s="116">
        <f t="shared" si="215"/>
        <v>18</v>
      </c>
      <c r="K200" s="116">
        <f t="shared" si="239"/>
        <v>4</v>
      </c>
      <c r="L200" s="8">
        <f t="shared" si="216"/>
        <v>1.00161754</v>
      </c>
      <c r="M200" s="117">
        <f t="shared" si="235"/>
        <v>1.0095006900000001</v>
      </c>
      <c r="N200" s="117">
        <f t="shared" si="231"/>
        <v>1.0540435636413352</v>
      </c>
      <c r="O200" s="110">
        <f t="shared" si="236"/>
        <v>1.0557485200000001</v>
      </c>
      <c r="P200" s="110">
        <f t="shared" si="208"/>
        <v>1033.7708919500001</v>
      </c>
      <c r="Q200" s="148">
        <f t="shared" si="219"/>
        <v>0</v>
      </c>
      <c r="R200" s="170">
        <f t="shared" si="217"/>
        <v>0</v>
      </c>
      <c r="S200" s="110">
        <f t="shared" si="209"/>
        <v>0</v>
      </c>
      <c r="T200" s="92">
        <v>0</v>
      </c>
      <c r="U200" s="180">
        <f t="shared" si="238"/>
        <v>0</v>
      </c>
      <c r="V200" s="120">
        <f t="shared" si="218"/>
        <v>8.7999999999999995E-2</v>
      </c>
      <c r="W200" s="118">
        <f t="shared" si="232"/>
        <v>4</v>
      </c>
      <c r="X200" s="118">
        <v>252</v>
      </c>
      <c r="Y200" s="117">
        <f t="shared" si="210"/>
        <v>1.0013396450000001</v>
      </c>
      <c r="Z200" s="110">
        <f t="shared" si="211"/>
        <v>1.3848860000000001</v>
      </c>
      <c r="AA200" s="110">
        <f t="shared" si="212"/>
        <v>0</v>
      </c>
      <c r="AB200" s="121" t="str">
        <f t="shared" si="220"/>
        <v>A+J=</v>
      </c>
      <c r="AC200" s="115">
        <f t="shared" si="221"/>
        <v>44635</v>
      </c>
      <c r="AD200" s="4"/>
      <c r="AF200" s="160">
        <f>[2]Plan1!$A293</f>
        <v>45720</v>
      </c>
      <c r="AG200" s="139" t="str">
        <f>[2]Plan1!$C293</f>
        <v>Carnaval</v>
      </c>
      <c r="AI200" s="129">
        <f t="shared" si="230"/>
        <v>51</v>
      </c>
      <c r="AJ200" s="131">
        <f t="shared" si="228"/>
        <v>45976</v>
      </c>
      <c r="AK200" s="131">
        <f t="shared" si="245"/>
        <v>45975</v>
      </c>
      <c r="AL200" s="131">
        <f t="shared" si="229"/>
        <v>45978</v>
      </c>
      <c r="AM200" s="131">
        <f t="shared" si="246"/>
        <v>46006</v>
      </c>
      <c r="AN200" s="129">
        <f t="shared" si="247"/>
        <v>19</v>
      </c>
      <c r="AO200" s="131">
        <f t="shared" si="227"/>
        <v>45978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22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4"/>
      <c r="DJ200" s="33"/>
      <c r="DK200" s="17"/>
    </row>
    <row r="201" spans="1:115" ht="12.75" x14ac:dyDescent="0.2">
      <c r="A201" s="109">
        <f t="shared" si="213"/>
        <v>44614</v>
      </c>
      <c r="B201" s="110">
        <f t="shared" si="205"/>
        <v>1035.92076653</v>
      </c>
      <c r="C201" s="110">
        <f t="shared" si="234"/>
        <v>979.18289475999995</v>
      </c>
      <c r="D201" s="111">
        <f t="shared" si="214"/>
        <v>6075.69</v>
      </c>
      <c r="E201" s="111">
        <f t="shared" si="237"/>
        <v>6120.04</v>
      </c>
      <c r="F201" s="161">
        <f t="shared" si="222"/>
        <v>44545</v>
      </c>
      <c r="G201" s="114">
        <f t="shared" si="206"/>
        <v>7.2995824342585447E-3</v>
      </c>
      <c r="H201" s="115">
        <f t="shared" si="223"/>
        <v>44635</v>
      </c>
      <c r="I201" s="115">
        <f t="shared" si="207"/>
        <v>44635</v>
      </c>
      <c r="J201" s="116">
        <f t="shared" si="215"/>
        <v>18</v>
      </c>
      <c r="K201" s="116">
        <f t="shared" si="239"/>
        <v>5</v>
      </c>
      <c r="L201" s="8">
        <f t="shared" si="216"/>
        <v>1.00202233</v>
      </c>
      <c r="M201" s="117">
        <f t="shared" si="235"/>
        <v>1.0095006900000001</v>
      </c>
      <c r="N201" s="117">
        <f t="shared" si="231"/>
        <v>1.0540435636413352</v>
      </c>
      <c r="O201" s="110">
        <f t="shared" si="236"/>
        <v>1.0561751800000001</v>
      </c>
      <c r="P201" s="110">
        <f t="shared" si="208"/>
        <v>1034.1886701200001</v>
      </c>
      <c r="Q201" s="148">
        <f t="shared" si="219"/>
        <v>0</v>
      </c>
      <c r="R201" s="170">
        <f t="shared" si="217"/>
        <v>0</v>
      </c>
      <c r="S201" s="110">
        <f t="shared" si="209"/>
        <v>0</v>
      </c>
      <c r="T201" s="92">
        <v>0</v>
      </c>
      <c r="U201" s="180">
        <f t="shared" si="238"/>
        <v>0</v>
      </c>
      <c r="V201" s="120">
        <f t="shared" si="218"/>
        <v>8.7999999999999995E-2</v>
      </c>
      <c r="W201" s="118">
        <f t="shared" si="232"/>
        <v>5</v>
      </c>
      <c r="X201" s="118">
        <v>252</v>
      </c>
      <c r="Y201" s="117">
        <f t="shared" si="210"/>
        <v>1.0016748360000001</v>
      </c>
      <c r="Z201" s="110">
        <f t="shared" si="211"/>
        <v>1.73209641</v>
      </c>
      <c r="AA201" s="110">
        <f t="shared" si="212"/>
        <v>0</v>
      </c>
      <c r="AB201" s="121" t="str">
        <f t="shared" si="220"/>
        <v>A+J=</v>
      </c>
      <c r="AC201" s="115">
        <f t="shared" si="221"/>
        <v>44635</v>
      </c>
      <c r="AD201" s="4"/>
      <c r="AF201" s="160">
        <f>[2]Plan1!$A294</f>
        <v>45765</v>
      </c>
      <c r="AG201" s="139" t="str">
        <f>[2]Plan1!$C294</f>
        <v>Paixão de Cristo</v>
      </c>
      <c r="AI201" s="129">
        <f t="shared" si="230"/>
        <v>52</v>
      </c>
      <c r="AJ201" s="131">
        <f t="shared" si="228"/>
        <v>46006</v>
      </c>
      <c r="AK201" s="131">
        <f t="shared" si="245"/>
        <v>46003</v>
      </c>
      <c r="AL201" s="131">
        <f t="shared" si="229"/>
        <v>46006</v>
      </c>
      <c r="AM201" s="131">
        <f t="shared" si="246"/>
        <v>46037</v>
      </c>
      <c r="AN201" s="129">
        <f t="shared" si="247"/>
        <v>21</v>
      </c>
      <c r="AO201" s="131">
        <f t="shared" si="227"/>
        <v>46006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2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3"/>
      <c r="DK201" s="17"/>
    </row>
    <row r="202" spans="1:115" ht="12.75" x14ac:dyDescent="0.2">
      <c r="A202" s="109">
        <f t="shared" si="213"/>
        <v>44615</v>
      </c>
      <c r="B202" s="110">
        <f t="shared" si="205"/>
        <v>1036.68633851</v>
      </c>
      <c r="C202" s="110">
        <f t="shared" si="234"/>
        <v>979.18289475999995</v>
      </c>
      <c r="D202" s="111">
        <f t="shared" si="214"/>
        <v>6075.69</v>
      </c>
      <c r="E202" s="111">
        <f t="shared" si="237"/>
        <v>6120.04</v>
      </c>
      <c r="F202" s="161">
        <f t="shared" si="222"/>
        <v>44545</v>
      </c>
      <c r="G202" s="114">
        <f t="shared" si="206"/>
        <v>7.2995824342585447E-3</v>
      </c>
      <c r="H202" s="115">
        <f t="shared" si="223"/>
        <v>44635</v>
      </c>
      <c r="I202" s="115">
        <f t="shared" si="207"/>
        <v>44635</v>
      </c>
      <c r="J202" s="116">
        <f t="shared" si="215"/>
        <v>18</v>
      </c>
      <c r="K202" s="116">
        <f t="shared" si="239"/>
        <v>6</v>
      </c>
      <c r="L202" s="8">
        <f t="shared" si="216"/>
        <v>1.00242729</v>
      </c>
      <c r="M202" s="117">
        <f t="shared" si="235"/>
        <v>1.0095006900000001</v>
      </c>
      <c r="N202" s="117">
        <f t="shared" si="231"/>
        <v>1.0540435636413352</v>
      </c>
      <c r="O202" s="110">
        <f t="shared" si="236"/>
        <v>1.0566020300000001</v>
      </c>
      <c r="P202" s="110">
        <f t="shared" si="208"/>
        <v>1034.60663434</v>
      </c>
      <c r="Q202" s="148">
        <f t="shared" si="219"/>
        <v>0</v>
      </c>
      <c r="R202" s="170">
        <f t="shared" si="217"/>
        <v>0</v>
      </c>
      <c r="S202" s="110">
        <f t="shared" si="209"/>
        <v>0</v>
      </c>
      <c r="T202" s="92">
        <v>0</v>
      </c>
      <c r="U202" s="180">
        <f t="shared" si="238"/>
        <v>0</v>
      </c>
      <c r="V202" s="120">
        <f t="shared" si="218"/>
        <v>8.7999999999999995E-2</v>
      </c>
      <c r="W202" s="118">
        <f t="shared" si="232"/>
        <v>6</v>
      </c>
      <c r="X202" s="118">
        <v>252</v>
      </c>
      <c r="Y202" s="117">
        <f t="shared" si="210"/>
        <v>1.0020101400000001</v>
      </c>
      <c r="Z202" s="110">
        <f t="shared" si="211"/>
        <v>2.0797041699999999</v>
      </c>
      <c r="AA202" s="110">
        <f t="shared" si="212"/>
        <v>0</v>
      </c>
      <c r="AB202" s="121" t="str">
        <f t="shared" si="220"/>
        <v>A+J=</v>
      </c>
      <c r="AC202" s="115">
        <f t="shared" si="221"/>
        <v>44635</v>
      </c>
      <c r="AD202" s="4"/>
      <c r="AF202" s="160">
        <f>[2]Plan1!$A295</f>
        <v>45768</v>
      </c>
      <c r="AG202" s="139" t="str">
        <f>[2]Plan1!$C295</f>
        <v>Tiradentes</v>
      </c>
      <c r="AI202" s="129">
        <f t="shared" si="230"/>
        <v>53</v>
      </c>
      <c r="AJ202" s="131">
        <f t="shared" si="228"/>
        <v>46037</v>
      </c>
      <c r="AK202" s="131">
        <f t="shared" si="245"/>
        <v>46036</v>
      </c>
      <c r="AL202" s="131">
        <f t="shared" si="229"/>
        <v>46037</v>
      </c>
      <c r="AM202" s="131">
        <f t="shared" si="246"/>
        <v>46071</v>
      </c>
      <c r="AN202" s="129">
        <f t="shared" si="247"/>
        <v>22</v>
      </c>
      <c r="AO202" s="131">
        <f t="shared" si="227"/>
        <v>46037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2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3"/>
      <c r="DK202" s="17"/>
    </row>
    <row r="203" spans="1:115" ht="12.75" x14ac:dyDescent="0.2">
      <c r="A203" s="109">
        <f t="shared" si="213"/>
        <v>44616</v>
      </c>
      <c r="B203" s="110">
        <f t="shared" ref="B203:B266" si="248">(P203+Z203)</f>
        <v>1037.4524637499999</v>
      </c>
      <c r="C203" s="110">
        <f t="shared" si="234"/>
        <v>979.18289475999995</v>
      </c>
      <c r="D203" s="111">
        <f t="shared" si="214"/>
        <v>6075.69</v>
      </c>
      <c r="E203" s="111">
        <f t="shared" si="237"/>
        <v>6120.04</v>
      </c>
      <c r="F203" s="161">
        <f t="shared" si="222"/>
        <v>44545</v>
      </c>
      <c r="G203" s="114">
        <f t="shared" ref="G203:G266" si="249">(E203/D203)-1</f>
        <v>7.2995824342585447E-3</v>
      </c>
      <c r="H203" s="115">
        <f t="shared" si="223"/>
        <v>44635</v>
      </c>
      <c r="I203" s="115">
        <f t="shared" ref="I203:I266" si="250">IF(A203&gt;I202,H203,I202)</f>
        <v>44635</v>
      </c>
      <c r="J203" s="116">
        <f t="shared" si="215"/>
        <v>18</v>
      </c>
      <c r="K203" s="116">
        <f t="shared" si="239"/>
        <v>7</v>
      </c>
      <c r="L203" s="8">
        <f t="shared" si="216"/>
        <v>1.0028324099999999</v>
      </c>
      <c r="M203" s="117">
        <f t="shared" si="235"/>
        <v>1.0095006900000001</v>
      </c>
      <c r="N203" s="117">
        <f t="shared" si="231"/>
        <v>1.0540435636413352</v>
      </c>
      <c r="O203" s="110">
        <f t="shared" si="236"/>
        <v>1.05702904</v>
      </c>
      <c r="P203" s="110">
        <f t="shared" ref="P203:P266" si="251">TRUNC(C203*O203,8)</f>
        <v>1035.02475523</v>
      </c>
      <c r="Q203" s="148">
        <f t="shared" si="219"/>
        <v>0</v>
      </c>
      <c r="R203" s="170">
        <f t="shared" si="217"/>
        <v>0</v>
      </c>
      <c r="S203" s="110">
        <f t="shared" ref="S203:S266" si="252">IF(R203&gt;0,TRUNC(R203*P203,8),0)</f>
        <v>0</v>
      </c>
      <c r="T203" s="92">
        <v>0</v>
      </c>
      <c r="U203" s="180">
        <f t="shared" si="238"/>
        <v>0</v>
      </c>
      <c r="V203" s="120">
        <f t="shared" si="218"/>
        <v>8.7999999999999995E-2</v>
      </c>
      <c r="W203" s="118">
        <f t="shared" si="232"/>
        <v>7</v>
      </c>
      <c r="X203" s="118">
        <v>252</v>
      </c>
      <c r="Y203" s="117">
        <f t="shared" ref="Y203:Y266" si="253">ROUND((1+V203)^TRUNC((W203/X203),9),9)</f>
        <v>1.0023455560000001</v>
      </c>
      <c r="Z203" s="110">
        <f t="shared" ref="Z203:Z266" si="254">TRUNC((P203*(Y203-1)),8)</f>
        <v>2.4277085199999999</v>
      </c>
      <c r="AA203" s="110">
        <f t="shared" ref="AA203:AA266" si="255">IF(Q203&gt;0,S203+Z203,0)</f>
        <v>0</v>
      </c>
      <c r="AB203" s="121" t="str">
        <f t="shared" si="220"/>
        <v>A+J=</v>
      </c>
      <c r="AC203" s="115">
        <f t="shared" si="221"/>
        <v>44635</v>
      </c>
      <c r="AD203" s="4"/>
      <c r="AF203" s="160">
        <f>[2]Plan1!$A296</f>
        <v>45778</v>
      </c>
      <c r="AG203" s="139" t="str">
        <f>[2]Plan1!$C296</f>
        <v>Dia do Trabalho</v>
      </c>
      <c r="AI203" s="129">
        <f t="shared" si="230"/>
        <v>54</v>
      </c>
      <c r="AJ203" s="131">
        <f t="shared" si="228"/>
        <v>46068</v>
      </c>
      <c r="AK203" s="131">
        <f t="shared" si="245"/>
        <v>46066</v>
      </c>
      <c r="AL203" s="131">
        <f t="shared" si="229"/>
        <v>46071</v>
      </c>
      <c r="AM203" s="131">
        <f t="shared" si="246"/>
        <v>46097</v>
      </c>
      <c r="AN203" s="129">
        <f t="shared" si="247"/>
        <v>18</v>
      </c>
      <c r="AO203" s="131">
        <f t="shared" si="227"/>
        <v>46071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2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3"/>
      <c r="DK203" s="17"/>
    </row>
    <row r="204" spans="1:115" ht="12.75" x14ac:dyDescent="0.2">
      <c r="A204" s="109">
        <f t="shared" ref="A204:A267" si="256">(A203+1)</f>
        <v>44617</v>
      </c>
      <c r="B204" s="110">
        <f t="shared" si="248"/>
        <v>1038.2191719800001</v>
      </c>
      <c r="C204" s="110">
        <f t="shared" si="234"/>
        <v>979.18289475999995</v>
      </c>
      <c r="D204" s="111">
        <f t="shared" ref="D204:D267" si="257">IF(E204=E203,D203,E203)</f>
        <v>6075.69</v>
      </c>
      <c r="E204" s="111">
        <f t="shared" si="237"/>
        <v>6120.04</v>
      </c>
      <c r="F204" s="161">
        <f t="shared" si="222"/>
        <v>44545</v>
      </c>
      <c r="G204" s="114">
        <f t="shared" si="249"/>
        <v>7.2995824342585447E-3</v>
      </c>
      <c r="H204" s="115">
        <f t="shared" si="223"/>
        <v>44635</v>
      </c>
      <c r="I204" s="115">
        <f t="shared" si="250"/>
        <v>44635</v>
      </c>
      <c r="J204" s="116">
        <f t="shared" ref="J204:J267" si="258">IF(I204=I203,J203,NETWORKDAYS(I203,I204,$AF$149:$AF$503)-1)</f>
        <v>18</v>
      </c>
      <c r="K204" s="116">
        <f t="shared" si="239"/>
        <v>8</v>
      </c>
      <c r="L204" s="8">
        <f t="shared" ref="L204:L267" si="259">TRUNC((E204/D204)^TRUNC((K204/J204),9),8)</f>
        <v>1.0032376999999999</v>
      </c>
      <c r="M204" s="117">
        <f t="shared" si="235"/>
        <v>1.0095006900000001</v>
      </c>
      <c r="N204" s="117">
        <f t="shared" si="231"/>
        <v>1.0540435636413352</v>
      </c>
      <c r="O204" s="110">
        <f t="shared" si="236"/>
        <v>1.05745624</v>
      </c>
      <c r="P204" s="110">
        <f t="shared" si="251"/>
        <v>1035.44306216</v>
      </c>
      <c r="Q204" s="148">
        <f t="shared" si="219"/>
        <v>0</v>
      </c>
      <c r="R204" s="170">
        <f t="shared" ref="R204:R267" si="260">IF(Q204&gt;0,VLOOKUP($A204,$AF$11:$AK$141,6),0)</f>
        <v>0</v>
      </c>
      <c r="S204" s="110">
        <f t="shared" si="252"/>
        <v>0</v>
      </c>
      <c r="T204" s="92">
        <v>0</v>
      </c>
      <c r="U204" s="180">
        <f t="shared" si="238"/>
        <v>0</v>
      </c>
      <c r="V204" s="120">
        <f t="shared" ref="V204:V267" si="261">(V203)</f>
        <v>8.7999999999999995E-2</v>
      </c>
      <c r="W204" s="118">
        <f t="shared" si="232"/>
        <v>8</v>
      </c>
      <c r="X204" s="118">
        <v>252</v>
      </c>
      <c r="Y204" s="117">
        <f t="shared" si="253"/>
        <v>1.002681084</v>
      </c>
      <c r="Z204" s="110">
        <f t="shared" si="254"/>
        <v>2.7761098199999998</v>
      </c>
      <c r="AA204" s="110">
        <f t="shared" si="255"/>
        <v>0</v>
      </c>
      <c r="AB204" s="121" t="str">
        <f t="shared" si="220"/>
        <v>A+J=</v>
      </c>
      <c r="AC204" s="115">
        <f t="shared" si="221"/>
        <v>44635</v>
      </c>
      <c r="AD204" s="4"/>
      <c r="AF204" s="160">
        <f>[2]Plan1!$A297</f>
        <v>45827</v>
      </c>
      <c r="AG204" s="139" t="str">
        <f>[2]Plan1!$C297</f>
        <v>Corpus Christi</v>
      </c>
      <c r="AI204" s="129">
        <f t="shared" si="230"/>
        <v>55</v>
      </c>
      <c r="AJ204" s="131">
        <f t="shared" si="228"/>
        <v>46096</v>
      </c>
      <c r="AK204" s="131">
        <f t="shared" si="245"/>
        <v>46094</v>
      </c>
      <c r="AL204" s="131">
        <f t="shared" si="229"/>
        <v>46097</v>
      </c>
      <c r="AM204" s="131">
        <f t="shared" si="246"/>
        <v>46127</v>
      </c>
      <c r="AN204" s="129">
        <f t="shared" si="247"/>
        <v>21</v>
      </c>
      <c r="AO204" s="131">
        <f t="shared" si="227"/>
        <v>46097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2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3"/>
      <c r="DK204" s="17"/>
    </row>
    <row r="205" spans="1:115" ht="12.75" x14ac:dyDescent="0.2">
      <c r="A205" s="109">
        <f t="shared" si="256"/>
        <v>44618</v>
      </c>
      <c r="B205" s="110">
        <f t="shared" si="248"/>
        <v>1038.9864351199999</v>
      </c>
      <c r="C205" s="110">
        <f t="shared" si="234"/>
        <v>979.18289475999995</v>
      </c>
      <c r="D205" s="111">
        <f t="shared" si="257"/>
        <v>6075.69</v>
      </c>
      <c r="E205" s="111">
        <f t="shared" si="237"/>
        <v>6120.04</v>
      </c>
      <c r="F205" s="161">
        <f t="shared" si="222"/>
        <v>44545</v>
      </c>
      <c r="G205" s="114">
        <f t="shared" si="249"/>
        <v>7.2995824342585447E-3</v>
      </c>
      <c r="H205" s="115">
        <f t="shared" si="223"/>
        <v>44635</v>
      </c>
      <c r="I205" s="115">
        <f t="shared" si="250"/>
        <v>44635</v>
      </c>
      <c r="J205" s="116">
        <f t="shared" si="258"/>
        <v>18</v>
      </c>
      <c r="K205" s="116">
        <f t="shared" si="239"/>
        <v>9</v>
      </c>
      <c r="L205" s="8">
        <f t="shared" si="259"/>
        <v>1.00364315</v>
      </c>
      <c r="M205" s="117">
        <f t="shared" si="235"/>
        <v>1.0095006900000001</v>
      </c>
      <c r="N205" s="117">
        <f t="shared" si="231"/>
        <v>1.0540435636413352</v>
      </c>
      <c r="O205" s="110">
        <f t="shared" si="236"/>
        <v>1.0578836</v>
      </c>
      <c r="P205" s="110">
        <f t="shared" si="251"/>
        <v>1035.8615257599999</v>
      </c>
      <c r="Q205" s="148">
        <f t="shared" ref="Q205:Q268" si="262">IF(VLOOKUP(A205,AF$11:AM$141,8)=VLOOKUP(A204,AF$11:AM$141,8),0,VLOOKUP(A205,AF$11:AM$141,8))</f>
        <v>0</v>
      </c>
      <c r="R205" s="170">
        <f t="shared" si="260"/>
        <v>0</v>
      </c>
      <c r="S205" s="110">
        <f t="shared" si="252"/>
        <v>0</v>
      </c>
      <c r="T205" s="92">
        <v>0</v>
      </c>
      <c r="U205" s="180">
        <f t="shared" si="238"/>
        <v>0</v>
      </c>
      <c r="V205" s="120">
        <f t="shared" si="261"/>
        <v>8.7999999999999995E-2</v>
      </c>
      <c r="W205" s="118">
        <f t="shared" si="232"/>
        <v>9</v>
      </c>
      <c r="X205" s="118">
        <v>252</v>
      </c>
      <c r="Y205" s="117">
        <f t="shared" si="253"/>
        <v>1.0030167249999999</v>
      </c>
      <c r="Z205" s="110">
        <f t="shared" si="254"/>
        <v>3.1249093600000002</v>
      </c>
      <c r="AA205" s="110">
        <f t="shared" si="255"/>
        <v>0</v>
      </c>
      <c r="AB205" s="121" t="str">
        <f t="shared" ref="AB205:AB268" si="263">IF($Q204&gt;0,VLOOKUP($A204,$AF$11:$AO$141,9),AB204)</f>
        <v>A+J=</v>
      </c>
      <c r="AC205" s="115">
        <f t="shared" ref="AC205:AC268" si="264">IF($Q204&gt;0,VLOOKUP($A204,$AF$11:$AO$141,10),AC204)</f>
        <v>44635</v>
      </c>
      <c r="AD205" s="4"/>
      <c r="AF205" s="160">
        <f>[2]Plan1!$A298</f>
        <v>45907</v>
      </c>
      <c r="AG205" s="139" t="str">
        <f>[2]Plan1!$C298</f>
        <v>Independência do Brasil</v>
      </c>
      <c r="AI205" s="129">
        <f t="shared" si="230"/>
        <v>56</v>
      </c>
      <c r="AJ205" s="131">
        <f t="shared" si="228"/>
        <v>46127</v>
      </c>
      <c r="AK205" s="131">
        <f t="shared" si="245"/>
        <v>46126</v>
      </c>
      <c r="AL205" s="131">
        <f t="shared" si="229"/>
        <v>46127</v>
      </c>
      <c r="AM205" s="131">
        <f t="shared" si="246"/>
        <v>46157</v>
      </c>
      <c r="AN205" s="129">
        <f t="shared" si="247"/>
        <v>20</v>
      </c>
      <c r="AO205" s="131">
        <f t="shared" si="227"/>
        <v>46127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2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3"/>
      <c r="DK205" s="17"/>
    </row>
    <row r="206" spans="1:115" ht="12.75" x14ac:dyDescent="0.2">
      <c r="A206" s="109">
        <f t="shared" si="256"/>
        <v>44619</v>
      </c>
      <c r="B206" s="110">
        <f t="shared" si="248"/>
        <v>1038.9864351199999</v>
      </c>
      <c r="C206" s="110">
        <f t="shared" si="234"/>
        <v>979.18289475999995</v>
      </c>
      <c r="D206" s="111">
        <f t="shared" si="257"/>
        <v>6075.69</v>
      </c>
      <c r="E206" s="111">
        <f t="shared" si="237"/>
        <v>6120.04</v>
      </c>
      <c r="F206" s="161">
        <f t="shared" si="222"/>
        <v>44545</v>
      </c>
      <c r="G206" s="114">
        <f t="shared" si="249"/>
        <v>7.2995824342585447E-3</v>
      </c>
      <c r="H206" s="115">
        <f t="shared" si="223"/>
        <v>44635</v>
      </c>
      <c r="I206" s="115">
        <f t="shared" si="250"/>
        <v>44635</v>
      </c>
      <c r="J206" s="116">
        <f t="shared" si="258"/>
        <v>18</v>
      </c>
      <c r="K206" s="116">
        <f t="shared" si="239"/>
        <v>9</v>
      </c>
      <c r="L206" s="8">
        <f t="shared" si="259"/>
        <v>1.00364315</v>
      </c>
      <c r="M206" s="117">
        <f t="shared" si="235"/>
        <v>1.0095006900000001</v>
      </c>
      <c r="N206" s="117">
        <f t="shared" si="231"/>
        <v>1.0540435636413352</v>
      </c>
      <c r="O206" s="110">
        <f t="shared" si="236"/>
        <v>1.0578836</v>
      </c>
      <c r="P206" s="110">
        <f t="shared" si="251"/>
        <v>1035.8615257599999</v>
      </c>
      <c r="Q206" s="148">
        <f t="shared" si="262"/>
        <v>0</v>
      </c>
      <c r="R206" s="170">
        <f t="shared" si="260"/>
        <v>0</v>
      </c>
      <c r="S206" s="110">
        <f t="shared" si="252"/>
        <v>0</v>
      </c>
      <c r="T206" s="92">
        <v>0</v>
      </c>
      <c r="U206" s="180">
        <f t="shared" si="238"/>
        <v>0</v>
      </c>
      <c r="V206" s="120">
        <f t="shared" si="261"/>
        <v>8.7999999999999995E-2</v>
      </c>
      <c r="W206" s="118">
        <f t="shared" si="232"/>
        <v>9</v>
      </c>
      <c r="X206" s="118">
        <v>252</v>
      </c>
      <c r="Y206" s="117">
        <f t="shared" si="253"/>
        <v>1.0030167249999999</v>
      </c>
      <c r="Z206" s="110">
        <f t="shared" si="254"/>
        <v>3.1249093600000002</v>
      </c>
      <c r="AA206" s="110">
        <f t="shared" si="255"/>
        <v>0</v>
      </c>
      <c r="AB206" s="121" t="str">
        <f t="shared" si="263"/>
        <v>A+J=</v>
      </c>
      <c r="AC206" s="115">
        <f t="shared" si="264"/>
        <v>44635</v>
      </c>
      <c r="AD206" s="4"/>
      <c r="AF206" s="160">
        <f>[2]Plan1!$A299</f>
        <v>45942</v>
      </c>
      <c r="AG206" s="139" t="str">
        <f>[2]Plan1!$C299</f>
        <v>Nossa Sr.a Aparecida - Padroeira do Brasil</v>
      </c>
      <c r="AI206" s="129">
        <f t="shared" si="230"/>
        <v>57</v>
      </c>
      <c r="AJ206" s="131">
        <f t="shared" si="228"/>
        <v>46157</v>
      </c>
      <c r="AK206" s="131">
        <f t="shared" si="245"/>
        <v>46156</v>
      </c>
      <c r="AL206" s="131">
        <f t="shared" si="229"/>
        <v>46157</v>
      </c>
      <c r="AM206" s="131">
        <f t="shared" si="246"/>
        <v>46188</v>
      </c>
      <c r="AN206" s="129">
        <f t="shared" si="247"/>
        <v>20</v>
      </c>
      <c r="AO206" s="131">
        <f t="shared" si="227"/>
        <v>46157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2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3"/>
      <c r="DK206" s="17"/>
    </row>
    <row r="207" spans="1:115" ht="12.75" x14ac:dyDescent="0.2">
      <c r="A207" s="109">
        <f t="shared" si="256"/>
        <v>44620</v>
      </c>
      <c r="B207" s="110">
        <f t="shared" si="248"/>
        <v>1038.9864351199999</v>
      </c>
      <c r="C207" s="110">
        <f t="shared" si="234"/>
        <v>979.18289475999995</v>
      </c>
      <c r="D207" s="111">
        <f t="shared" si="257"/>
        <v>6075.69</v>
      </c>
      <c r="E207" s="111">
        <f t="shared" si="237"/>
        <v>6120.04</v>
      </c>
      <c r="F207" s="161">
        <f t="shared" si="222"/>
        <v>44545</v>
      </c>
      <c r="G207" s="114">
        <f t="shared" si="249"/>
        <v>7.2995824342585447E-3</v>
      </c>
      <c r="H207" s="115">
        <f t="shared" si="223"/>
        <v>44635</v>
      </c>
      <c r="I207" s="115">
        <f t="shared" si="250"/>
        <v>44635</v>
      </c>
      <c r="J207" s="116">
        <f t="shared" si="258"/>
        <v>18</v>
      </c>
      <c r="K207" s="116">
        <f t="shared" si="239"/>
        <v>9</v>
      </c>
      <c r="L207" s="8">
        <f t="shared" si="259"/>
        <v>1.00364315</v>
      </c>
      <c r="M207" s="117">
        <f t="shared" si="235"/>
        <v>1.0095006900000001</v>
      </c>
      <c r="N207" s="117">
        <f t="shared" si="231"/>
        <v>1.0540435636413352</v>
      </c>
      <c r="O207" s="110">
        <f t="shared" si="236"/>
        <v>1.0578836</v>
      </c>
      <c r="P207" s="110">
        <f t="shared" si="251"/>
        <v>1035.8615257599999</v>
      </c>
      <c r="Q207" s="148">
        <f t="shared" si="262"/>
        <v>0</v>
      </c>
      <c r="R207" s="170">
        <f t="shared" si="260"/>
        <v>0</v>
      </c>
      <c r="S207" s="110">
        <f t="shared" si="252"/>
        <v>0</v>
      </c>
      <c r="T207" s="92">
        <v>0</v>
      </c>
      <c r="U207" s="180">
        <f t="shared" si="238"/>
        <v>0</v>
      </c>
      <c r="V207" s="120">
        <f t="shared" si="261"/>
        <v>8.7999999999999995E-2</v>
      </c>
      <c r="W207" s="118">
        <f t="shared" si="232"/>
        <v>9</v>
      </c>
      <c r="X207" s="118">
        <v>252</v>
      </c>
      <c r="Y207" s="117">
        <f t="shared" si="253"/>
        <v>1.0030167249999999</v>
      </c>
      <c r="Z207" s="110">
        <f t="shared" si="254"/>
        <v>3.1249093600000002</v>
      </c>
      <c r="AA207" s="110">
        <f t="shared" si="255"/>
        <v>0</v>
      </c>
      <c r="AB207" s="121" t="str">
        <f t="shared" si="263"/>
        <v>A+J=</v>
      </c>
      <c r="AC207" s="115">
        <f t="shared" si="264"/>
        <v>44635</v>
      </c>
      <c r="AD207" s="4"/>
      <c r="AF207" s="160">
        <f>[2]Plan1!$A300</f>
        <v>45963</v>
      </c>
      <c r="AG207" s="139" t="str">
        <f>[2]Plan1!$C300</f>
        <v>Finados</v>
      </c>
      <c r="AI207" s="129">
        <f t="shared" si="230"/>
        <v>58</v>
      </c>
      <c r="AJ207" s="131">
        <f t="shared" si="228"/>
        <v>46188</v>
      </c>
      <c r="AK207" s="131">
        <f t="shared" si="245"/>
        <v>46185</v>
      </c>
      <c r="AL207" s="131">
        <f t="shared" si="229"/>
        <v>46188</v>
      </c>
      <c r="AM207" s="131">
        <f t="shared" si="246"/>
        <v>46218</v>
      </c>
      <c r="AN207" s="129">
        <f t="shared" si="247"/>
        <v>22</v>
      </c>
      <c r="AO207" s="131">
        <f t="shared" si="227"/>
        <v>46188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2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3"/>
      <c r="DK207" s="17"/>
    </row>
    <row r="208" spans="1:115" ht="12.75" x14ac:dyDescent="0.2">
      <c r="A208" s="109">
        <f t="shared" si="256"/>
        <v>44621</v>
      </c>
      <c r="B208" s="110">
        <f t="shared" si="248"/>
        <v>1038.9864351199999</v>
      </c>
      <c r="C208" s="110">
        <f t="shared" si="234"/>
        <v>979.18289475999995</v>
      </c>
      <c r="D208" s="111">
        <f t="shared" si="257"/>
        <v>6075.69</v>
      </c>
      <c r="E208" s="111">
        <f t="shared" si="237"/>
        <v>6120.04</v>
      </c>
      <c r="F208" s="161">
        <f t="shared" si="222"/>
        <v>44545</v>
      </c>
      <c r="G208" s="114">
        <f t="shared" si="249"/>
        <v>7.2995824342585447E-3</v>
      </c>
      <c r="H208" s="115">
        <f t="shared" si="223"/>
        <v>44635</v>
      </c>
      <c r="I208" s="115">
        <f t="shared" si="250"/>
        <v>44635</v>
      </c>
      <c r="J208" s="116">
        <f t="shared" si="258"/>
        <v>18</v>
      </c>
      <c r="K208" s="116">
        <f t="shared" si="239"/>
        <v>9</v>
      </c>
      <c r="L208" s="8">
        <f t="shared" si="259"/>
        <v>1.00364315</v>
      </c>
      <c r="M208" s="117">
        <f t="shared" si="235"/>
        <v>1.0095006900000001</v>
      </c>
      <c r="N208" s="117">
        <f t="shared" si="231"/>
        <v>1.0540435636413352</v>
      </c>
      <c r="O208" s="110">
        <f t="shared" si="236"/>
        <v>1.0578836</v>
      </c>
      <c r="P208" s="110">
        <f t="shared" si="251"/>
        <v>1035.8615257599999</v>
      </c>
      <c r="Q208" s="148">
        <f t="shared" si="262"/>
        <v>0</v>
      </c>
      <c r="R208" s="170">
        <f t="shared" si="260"/>
        <v>0</v>
      </c>
      <c r="S208" s="110">
        <f t="shared" si="252"/>
        <v>0</v>
      </c>
      <c r="T208" s="92">
        <v>0</v>
      </c>
      <c r="U208" s="180">
        <f t="shared" si="238"/>
        <v>0</v>
      </c>
      <c r="V208" s="120">
        <f t="shared" si="261"/>
        <v>8.7999999999999995E-2</v>
      </c>
      <c r="W208" s="118">
        <f t="shared" si="232"/>
        <v>9</v>
      </c>
      <c r="X208" s="118">
        <v>252</v>
      </c>
      <c r="Y208" s="117">
        <f t="shared" si="253"/>
        <v>1.0030167249999999</v>
      </c>
      <c r="Z208" s="110">
        <f t="shared" si="254"/>
        <v>3.1249093600000002</v>
      </c>
      <c r="AA208" s="110">
        <f t="shared" si="255"/>
        <v>0</v>
      </c>
      <c r="AB208" s="121" t="str">
        <f t="shared" si="263"/>
        <v>A+J=</v>
      </c>
      <c r="AC208" s="115">
        <f t="shared" si="264"/>
        <v>44635</v>
      </c>
      <c r="AD208" s="4"/>
      <c r="AF208" s="160">
        <f>[2]Plan1!$A301</f>
        <v>45976</v>
      </c>
      <c r="AG208" s="139" t="str">
        <f>[2]Plan1!$C301</f>
        <v>Proclamação da República</v>
      </c>
      <c r="AI208" s="129">
        <f t="shared" si="230"/>
        <v>59</v>
      </c>
      <c r="AJ208" s="131">
        <f t="shared" si="228"/>
        <v>46218</v>
      </c>
      <c r="AK208" s="131">
        <f t="shared" si="245"/>
        <v>46217</v>
      </c>
      <c r="AL208" s="131">
        <f t="shared" si="229"/>
        <v>46218</v>
      </c>
      <c r="AM208" s="131">
        <f t="shared" si="246"/>
        <v>46251</v>
      </c>
      <c r="AN208" s="129">
        <f t="shared" si="247"/>
        <v>23</v>
      </c>
      <c r="AO208" s="131">
        <f t="shared" si="227"/>
        <v>46218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2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3"/>
      <c r="DK208" s="17"/>
    </row>
    <row r="209" spans="1:115" ht="12.75" x14ac:dyDescent="0.2">
      <c r="A209" s="109">
        <f t="shared" si="256"/>
        <v>44622</v>
      </c>
      <c r="B209" s="110">
        <f t="shared" si="248"/>
        <v>1038.9864351199999</v>
      </c>
      <c r="C209" s="110">
        <f t="shared" si="234"/>
        <v>979.18289475999995</v>
      </c>
      <c r="D209" s="111">
        <f t="shared" si="257"/>
        <v>6075.69</v>
      </c>
      <c r="E209" s="111">
        <f t="shared" si="237"/>
        <v>6120.04</v>
      </c>
      <c r="F209" s="161">
        <f t="shared" si="222"/>
        <v>44545</v>
      </c>
      <c r="G209" s="114">
        <f t="shared" si="249"/>
        <v>7.2995824342585447E-3</v>
      </c>
      <c r="H209" s="115">
        <f t="shared" si="223"/>
        <v>44635</v>
      </c>
      <c r="I209" s="115">
        <f t="shared" si="250"/>
        <v>44635</v>
      </c>
      <c r="J209" s="116">
        <f t="shared" si="258"/>
        <v>18</v>
      </c>
      <c r="K209" s="116">
        <f t="shared" si="239"/>
        <v>9</v>
      </c>
      <c r="L209" s="8">
        <f t="shared" si="259"/>
        <v>1.00364315</v>
      </c>
      <c r="M209" s="117">
        <f t="shared" si="235"/>
        <v>1.0095006900000001</v>
      </c>
      <c r="N209" s="117">
        <f t="shared" si="231"/>
        <v>1.0540435636413352</v>
      </c>
      <c r="O209" s="110">
        <f t="shared" si="236"/>
        <v>1.0578836</v>
      </c>
      <c r="P209" s="110">
        <f t="shared" si="251"/>
        <v>1035.8615257599999</v>
      </c>
      <c r="Q209" s="148">
        <f t="shared" si="262"/>
        <v>0</v>
      </c>
      <c r="R209" s="170">
        <f t="shared" si="260"/>
        <v>0</v>
      </c>
      <c r="S209" s="110">
        <f t="shared" si="252"/>
        <v>0</v>
      </c>
      <c r="T209" s="92">
        <v>0</v>
      </c>
      <c r="U209" s="180">
        <f t="shared" si="238"/>
        <v>0</v>
      </c>
      <c r="V209" s="120">
        <f t="shared" si="261"/>
        <v>8.7999999999999995E-2</v>
      </c>
      <c r="W209" s="118">
        <f t="shared" si="232"/>
        <v>9</v>
      </c>
      <c r="X209" s="118">
        <v>252</v>
      </c>
      <c r="Y209" s="117">
        <f t="shared" si="253"/>
        <v>1.0030167249999999</v>
      </c>
      <c r="Z209" s="110">
        <f t="shared" si="254"/>
        <v>3.1249093600000002</v>
      </c>
      <c r="AA209" s="110">
        <f t="shared" si="255"/>
        <v>0</v>
      </c>
      <c r="AB209" s="121" t="str">
        <f t="shared" si="263"/>
        <v>A+J=</v>
      </c>
      <c r="AC209" s="115">
        <f t="shared" si="264"/>
        <v>44635</v>
      </c>
      <c r="AD209" s="4"/>
      <c r="AF209" s="160">
        <f>[2]Plan1!$A302</f>
        <v>45981</v>
      </c>
      <c r="AG209" s="139" t="str">
        <f>[2]Plan1!$C302</f>
        <v>Dia Nacional de Zumbi e da Consciência Negra</v>
      </c>
      <c r="AI209" s="129">
        <f t="shared" si="230"/>
        <v>60</v>
      </c>
      <c r="AJ209" s="131">
        <f t="shared" si="228"/>
        <v>46249</v>
      </c>
      <c r="AK209" s="131">
        <f t="shared" si="245"/>
        <v>46248</v>
      </c>
      <c r="AL209" s="131">
        <f t="shared" si="229"/>
        <v>46251</v>
      </c>
      <c r="AM209" s="131">
        <f t="shared" si="246"/>
        <v>46280</v>
      </c>
      <c r="AN209" s="129">
        <f t="shared" si="247"/>
        <v>20</v>
      </c>
      <c r="AO209" s="131">
        <f t="shared" si="227"/>
        <v>46251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2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3"/>
      <c r="DK209" s="17"/>
    </row>
    <row r="210" spans="1:115" ht="12.75" x14ac:dyDescent="0.2">
      <c r="A210" s="109">
        <f t="shared" si="256"/>
        <v>44623</v>
      </c>
      <c r="B210" s="110">
        <f t="shared" si="248"/>
        <v>1039.75426225</v>
      </c>
      <c r="C210" s="110">
        <f t="shared" si="234"/>
        <v>979.18289475999995</v>
      </c>
      <c r="D210" s="111">
        <f t="shared" si="257"/>
        <v>6075.69</v>
      </c>
      <c r="E210" s="111">
        <f t="shared" si="237"/>
        <v>6120.04</v>
      </c>
      <c r="F210" s="161">
        <f t="shared" si="222"/>
        <v>44545</v>
      </c>
      <c r="G210" s="114">
        <f t="shared" si="249"/>
        <v>7.2995824342585447E-3</v>
      </c>
      <c r="H210" s="115">
        <f t="shared" si="223"/>
        <v>44635</v>
      </c>
      <c r="I210" s="115">
        <f t="shared" si="250"/>
        <v>44635</v>
      </c>
      <c r="J210" s="116">
        <f t="shared" si="258"/>
        <v>18</v>
      </c>
      <c r="K210" s="116">
        <f t="shared" si="239"/>
        <v>10</v>
      </c>
      <c r="L210" s="8">
        <f t="shared" si="259"/>
        <v>1.0040487600000001</v>
      </c>
      <c r="M210" s="117">
        <f t="shared" si="235"/>
        <v>1.0095006900000001</v>
      </c>
      <c r="N210" s="117">
        <f t="shared" si="231"/>
        <v>1.0540435636413352</v>
      </c>
      <c r="O210" s="110">
        <f t="shared" si="236"/>
        <v>1.0583111300000001</v>
      </c>
      <c r="P210" s="110">
        <f t="shared" si="251"/>
        <v>1036.28015583</v>
      </c>
      <c r="Q210" s="148">
        <f t="shared" si="262"/>
        <v>0</v>
      </c>
      <c r="R210" s="170">
        <f t="shared" si="260"/>
        <v>0</v>
      </c>
      <c r="S210" s="110">
        <f t="shared" si="252"/>
        <v>0</v>
      </c>
      <c r="T210" s="92">
        <v>0</v>
      </c>
      <c r="U210" s="180">
        <f t="shared" si="238"/>
        <v>0</v>
      </c>
      <c r="V210" s="120">
        <f t="shared" si="261"/>
        <v>8.7999999999999995E-2</v>
      </c>
      <c r="W210" s="118">
        <f t="shared" si="232"/>
        <v>10</v>
      </c>
      <c r="X210" s="118">
        <v>252</v>
      </c>
      <c r="Y210" s="117">
        <f t="shared" si="253"/>
        <v>1.003352478</v>
      </c>
      <c r="Z210" s="110">
        <f t="shared" si="254"/>
        <v>3.47410642</v>
      </c>
      <c r="AA210" s="110">
        <f t="shared" si="255"/>
        <v>0</v>
      </c>
      <c r="AB210" s="121" t="str">
        <f t="shared" si="263"/>
        <v>A+J=</v>
      </c>
      <c r="AC210" s="115">
        <f t="shared" si="264"/>
        <v>44635</v>
      </c>
      <c r="AD210" s="4"/>
      <c r="AF210" s="160">
        <f>[2]Plan1!$A303</f>
        <v>46016</v>
      </c>
      <c r="AG210" s="139" t="str">
        <f>[2]Plan1!$C303</f>
        <v>Natal</v>
      </c>
      <c r="AI210" s="129">
        <f t="shared" si="230"/>
        <v>61</v>
      </c>
      <c r="AJ210" s="131">
        <f t="shared" si="228"/>
        <v>46280</v>
      </c>
      <c r="AK210" s="131">
        <f t="shared" si="245"/>
        <v>46279</v>
      </c>
      <c r="AL210" s="131">
        <f t="shared" si="229"/>
        <v>46280</v>
      </c>
      <c r="AM210" s="131">
        <f t="shared" si="246"/>
        <v>46310</v>
      </c>
      <c r="AN210" s="129">
        <f t="shared" si="247"/>
        <v>21</v>
      </c>
      <c r="AO210" s="131">
        <f t="shared" si="227"/>
        <v>46280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2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3"/>
      <c r="DK210" s="17"/>
    </row>
    <row r="211" spans="1:115" ht="12.75" x14ac:dyDescent="0.2">
      <c r="A211" s="109">
        <f t="shared" si="256"/>
        <v>44624</v>
      </c>
      <c r="B211" s="110">
        <f t="shared" si="248"/>
        <v>1040.5226635000001</v>
      </c>
      <c r="C211" s="110">
        <f t="shared" si="234"/>
        <v>979.18289475999995</v>
      </c>
      <c r="D211" s="111">
        <f t="shared" si="257"/>
        <v>6075.69</v>
      </c>
      <c r="E211" s="111">
        <f t="shared" si="237"/>
        <v>6120.04</v>
      </c>
      <c r="F211" s="161">
        <f t="shared" ref="F211:F274" si="265">IF($K211=1,VLOOKUP($A210,$AQ$11:$AV$47,6),F210)</f>
        <v>44545</v>
      </c>
      <c r="G211" s="114">
        <f t="shared" si="249"/>
        <v>7.2995824342585447E-3</v>
      </c>
      <c r="H211" s="115">
        <f t="shared" ref="H211:H274" si="266">IF(Q210&gt;0,VLOOKUP(A211,AJ$119:AP$451,4),H210)</f>
        <v>44635</v>
      </c>
      <c r="I211" s="115">
        <f t="shared" si="250"/>
        <v>44635</v>
      </c>
      <c r="J211" s="116">
        <f t="shared" si="258"/>
        <v>18</v>
      </c>
      <c r="K211" s="116">
        <f t="shared" si="239"/>
        <v>11</v>
      </c>
      <c r="L211" s="8">
        <f t="shared" si="259"/>
        <v>1.00445454</v>
      </c>
      <c r="M211" s="117">
        <f t="shared" si="235"/>
        <v>1.0095006900000001</v>
      </c>
      <c r="N211" s="117">
        <f t="shared" si="231"/>
        <v>1.0540435636413352</v>
      </c>
      <c r="O211" s="110">
        <f t="shared" si="236"/>
        <v>1.05873884</v>
      </c>
      <c r="P211" s="110">
        <f t="shared" si="251"/>
        <v>1036.69896214</v>
      </c>
      <c r="Q211" s="148">
        <f t="shared" si="262"/>
        <v>0</v>
      </c>
      <c r="R211" s="170">
        <f t="shared" si="260"/>
        <v>0</v>
      </c>
      <c r="S211" s="110">
        <f t="shared" si="252"/>
        <v>0</v>
      </c>
      <c r="T211" s="92">
        <v>0</v>
      </c>
      <c r="U211" s="180">
        <f t="shared" si="238"/>
        <v>0</v>
      </c>
      <c r="V211" s="120">
        <f t="shared" si="261"/>
        <v>8.7999999999999995E-2</v>
      </c>
      <c r="W211" s="118">
        <f t="shared" si="232"/>
        <v>11</v>
      </c>
      <c r="X211" s="118">
        <v>252</v>
      </c>
      <c r="Y211" s="117">
        <f t="shared" si="253"/>
        <v>1.0036883430000001</v>
      </c>
      <c r="Z211" s="110">
        <f t="shared" si="254"/>
        <v>3.8237013599999998</v>
      </c>
      <c r="AA211" s="110">
        <f t="shared" si="255"/>
        <v>0</v>
      </c>
      <c r="AB211" s="121" t="str">
        <f t="shared" si="263"/>
        <v>A+J=</v>
      </c>
      <c r="AC211" s="115">
        <f t="shared" si="264"/>
        <v>44635</v>
      </c>
      <c r="AD211" s="4"/>
      <c r="AF211" s="160">
        <f>[2]Plan1!$A304</f>
        <v>46023</v>
      </c>
      <c r="AG211" s="139" t="str">
        <f>[2]Plan1!$C304</f>
        <v>Confraternização Universal</v>
      </c>
      <c r="AI211" s="129">
        <f t="shared" si="230"/>
        <v>62</v>
      </c>
      <c r="AJ211" s="131">
        <f t="shared" si="228"/>
        <v>46310</v>
      </c>
      <c r="AK211" s="131">
        <f t="shared" si="245"/>
        <v>46309</v>
      </c>
      <c r="AL211" s="131">
        <f t="shared" si="229"/>
        <v>46310</v>
      </c>
      <c r="AM211" s="131">
        <f t="shared" si="246"/>
        <v>46342</v>
      </c>
      <c r="AN211" s="129">
        <f t="shared" si="247"/>
        <v>21</v>
      </c>
      <c r="AO211" s="131">
        <f t="shared" si="227"/>
        <v>46310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2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3"/>
      <c r="DK211" s="17"/>
    </row>
    <row r="212" spans="1:115" ht="12.75" x14ac:dyDescent="0.2">
      <c r="A212" s="109">
        <f t="shared" si="256"/>
        <v>44625</v>
      </c>
      <c r="B212" s="110">
        <f t="shared" si="248"/>
        <v>1041.2916304</v>
      </c>
      <c r="C212" s="110">
        <f t="shared" si="234"/>
        <v>979.18289475999995</v>
      </c>
      <c r="D212" s="111">
        <f t="shared" si="257"/>
        <v>6075.69</v>
      </c>
      <c r="E212" s="111">
        <f t="shared" si="237"/>
        <v>6120.04</v>
      </c>
      <c r="F212" s="161">
        <f t="shared" si="265"/>
        <v>44545</v>
      </c>
      <c r="G212" s="114">
        <f t="shared" si="249"/>
        <v>7.2995824342585447E-3</v>
      </c>
      <c r="H212" s="115">
        <f t="shared" si="266"/>
        <v>44635</v>
      </c>
      <c r="I212" s="115">
        <f t="shared" si="250"/>
        <v>44635</v>
      </c>
      <c r="J212" s="116">
        <f t="shared" si="258"/>
        <v>18</v>
      </c>
      <c r="K212" s="116">
        <f t="shared" si="239"/>
        <v>12</v>
      </c>
      <c r="L212" s="8">
        <f t="shared" si="259"/>
        <v>1.0048604800000001</v>
      </c>
      <c r="M212" s="117">
        <f t="shared" si="235"/>
        <v>1.0095006900000001</v>
      </c>
      <c r="N212" s="117">
        <f t="shared" si="231"/>
        <v>1.0540435636413352</v>
      </c>
      <c r="O212" s="110">
        <f t="shared" si="236"/>
        <v>1.0591667199999999</v>
      </c>
      <c r="P212" s="110">
        <f t="shared" si="251"/>
        <v>1037.1179349199999</v>
      </c>
      <c r="Q212" s="148">
        <f t="shared" si="262"/>
        <v>0</v>
      </c>
      <c r="R212" s="170">
        <f t="shared" si="260"/>
        <v>0</v>
      </c>
      <c r="S212" s="110">
        <f t="shared" si="252"/>
        <v>0</v>
      </c>
      <c r="T212" s="92">
        <v>0</v>
      </c>
      <c r="U212" s="180">
        <f t="shared" si="238"/>
        <v>0</v>
      </c>
      <c r="V212" s="120">
        <f t="shared" si="261"/>
        <v>8.7999999999999995E-2</v>
      </c>
      <c r="W212" s="118">
        <f t="shared" si="232"/>
        <v>12</v>
      </c>
      <c r="X212" s="118">
        <v>252</v>
      </c>
      <c r="Y212" s="117">
        <f t="shared" si="253"/>
        <v>1.0040243209999999</v>
      </c>
      <c r="Z212" s="110">
        <f t="shared" si="254"/>
        <v>4.1736954800000001</v>
      </c>
      <c r="AA212" s="110">
        <f t="shared" si="255"/>
        <v>0</v>
      </c>
      <c r="AB212" s="121" t="str">
        <f t="shared" si="263"/>
        <v>A+J=</v>
      </c>
      <c r="AC212" s="115">
        <f t="shared" si="264"/>
        <v>44635</v>
      </c>
      <c r="AD212" s="4"/>
      <c r="AF212" s="160">
        <f>[2]Plan1!$A305</f>
        <v>46069</v>
      </c>
      <c r="AG212" s="139" t="str">
        <f>[2]Plan1!$C305</f>
        <v>Carnaval</v>
      </c>
      <c r="AI212" s="129">
        <f t="shared" si="230"/>
        <v>63</v>
      </c>
      <c r="AJ212" s="131">
        <f t="shared" si="228"/>
        <v>46341</v>
      </c>
      <c r="AK212" s="131">
        <f t="shared" si="245"/>
        <v>46339</v>
      </c>
      <c r="AL212" s="131">
        <f t="shared" si="229"/>
        <v>46342</v>
      </c>
      <c r="AM212" s="131">
        <f t="shared" si="246"/>
        <v>46371</v>
      </c>
      <c r="AN212" s="129">
        <f t="shared" si="247"/>
        <v>20</v>
      </c>
      <c r="AO212" s="131">
        <f t="shared" si="227"/>
        <v>46342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2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3"/>
      <c r="DK212" s="17"/>
    </row>
    <row r="213" spans="1:115" ht="12.75" x14ac:dyDescent="0.2">
      <c r="A213" s="109">
        <f t="shared" si="256"/>
        <v>44626</v>
      </c>
      <c r="B213" s="110">
        <f t="shared" si="248"/>
        <v>1041.2916304</v>
      </c>
      <c r="C213" s="110">
        <f t="shared" si="234"/>
        <v>979.18289475999995</v>
      </c>
      <c r="D213" s="111">
        <f t="shared" si="257"/>
        <v>6075.69</v>
      </c>
      <c r="E213" s="111">
        <f t="shared" si="237"/>
        <v>6120.04</v>
      </c>
      <c r="F213" s="161">
        <f t="shared" si="265"/>
        <v>44545</v>
      </c>
      <c r="G213" s="114">
        <f t="shared" si="249"/>
        <v>7.2995824342585447E-3</v>
      </c>
      <c r="H213" s="115">
        <f t="shared" si="266"/>
        <v>44635</v>
      </c>
      <c r="I213" s="115">
        <f t="shared" si="250"/>
        <v>44635</v>
      </c>
      <c r="J213" s="116">
        <f t="shared" si="258"/>
        <v>18</v>
      </c>
      <c r="K213" s="116">
        <f t="shared" si="239"/>
        <v>12</v>
      </c>
      <c r="L213" s="8">
        <f t="shared" si="259"/>
        <v>1.0048604800000001</v>
      </c>
      <c r="M213" s="117">
        <f t="shared" si="235"/>
        <v>1.0095006900000001</v>
      </c>
      <c r="N213" s="117">
        <f t="shared" si="231"/>
        <v>1.0540435636413352</v>
      </c>
      <c r="O213" s="110">
        <f t="shared" si="236"/>
        <v>1.0591667199999999</v>
      </c>
      <c r="P213" s="110">
        <f t="shared" si="251"/>
        <v>1037.1179349199999</v>
      </c>
      <c r="Q213" s="148">
        <f t="shared" si="262"/>
        <v>0</v>
      </c>
      <c r="R213" s="170">
        <f t="shared" si="260"/>
        <v>0</v>
      </c>
      <c r="S213" s="110">
        <f t="shared" si="252"/>
        <v>0</v>
      </c>
      <c r="T213" s="92">
        <v>0</v>
      </c>
      <c r="U213" s="180">
        <f t="shared" si="238"/>
        <v>0</v>
      </c>
      <c r="V213" s="120">
        <f t="shared" si="261"/>
        <v>8.7999999999999995E-2</v>
      </c>
      <c r="W213" s="118">
        <f t="shared" si="232"/>
        <v>12</v>
      </c>
      <c r="X213" s="118">
        <v>252</v>
      </c>
      <c r="Y213" s="117">
        <f t="shared" si="253"/>
        <v>1.0040243209999999</v>
      </c>
      <c r="Z213" s="110">
        <f t="shared" si="254"/>
        <v>4.1736954800000001</v>
      </c>
      <c r="AA213" s="110">
        <f t="shared" si="255"/>
        <v>0</v>
      </c>
      <c r="AB213" s="121" t="str">
        <f t="shared" si="263"/>
        <v>A+J=</v>
      </c>
      <c r="AC213" s="115">
        <f t="shared" si="264"/>
        <v>44635</v>
      </c>
      <c r="AD213" s="4"/>
      <c r="AF213" s="160">
        <f>[2]Plan1!$A306</f>
        <v>46070</v>
      </c>
      <c r="AG213" s="139" t="str">
        <f>[2]Plan1!$C306</f>
        <v>Carnaval</v>
      </c>
      <c r="AI213" s="129">
        <f t="shared" si="230"/>
        <v>64</v>
      </c>
      <c r="AJ213" s="131">
        <f t="shared" si="228"/>
        <v>46371</v>
      </c>
      <c r="AK213" s="131">
        <f t="shared" si="245"/>
        <v>46370</v>
      </c>
      <c r="AL213" s="131">
        <f t="shared" si="229"/>
        <v>46371</v>
      </c>
      <c r="AM213" s="131">
        <f t="shared" si="246"/>
        <v>46402</v>
      </c>
      <c r="AN213" s="129">
        <f t="shared" si="247"/>
        <v>21</v>
      </c>
      <c r="AO213" s="131">
        <f t="shared" si="227"/>
        <v>46371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2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3"/>
      <c r="DK213" s="17"/>
    </row>
    <row r="214" spans="1:115" ht="12.75" x14ac:dyDescent="0.2">
      <c r="A214" s="109">
        <f t="shared" si="256"/>
        <v>44627</v>
      </c>
      <c r="B214" s="110">
        <f t="shared" si="248"/>
        <v>1041.2916304</v>
      </c>
      <c r="C214" s="110">
        <f t="shared" si="234"/>
        <v>979.18289475999995</v>
      </c>
      <c r="D214" s="111">
        <f t="shared" si="257"/>
        <v>6075.69</v>
      </c>
      <c r="E214" s="111">
        <f t="shared" si="237"/>
        <v>6120.04</v>
      </c>
      <c r="F214" s="161">
        <f t="shared" si="265"/>
        <v>44545</v>
      </c>
      <c r="G214" s="114">
        <f t="shared" si="249"/>
        <v>7.2995824342585447E-3</v>
      </c>
      <c r="H214" s="115">
        <f t="shared" si="266"/>
        <v>44635</v>
      </c>
      <c r="I214" s="115">
        <f t="shared" si="250"/>
        <v>44635</v>
      </c>
      <c r="J214" s="116">
        <f t="shared" si="258"/>
        <v>18</v>
      </c>
      <c r="K214" s="116">
        <f t="shared" si="239"/>
        <v>12</v>
      </c>
      <c r="L214" s="8">
        <f t="shared" si="259"/>
        <v>1.0048604800000001</v>
      </c>
      <c r="M214" s="117">
        <f t="shared" si="235"/>
        <v>1.0095006900000001</v>
      </c>
      <c r="N214" s="117">
        <f t="shared" si="231"/>
        <v>1.0540435636413352</v>
      </c>
      <c r="O214" s="110">
        <f t="shared" si="236"/>
        <v>1.0591667199999999</v>
      </c>
      <c r="P214" s="110">
        <f t="shared" si="251"/>
        <v>1037.1179349199999</v>
      </c>
      <c r="Q214" s="148">
        <f t="shared" si="262"/>
        <v>0</v>
      </c>
      <c r="R214" s="170">
        <f t="shared" si="260"/>
        <v>0</v>
      </c>
      <c r="S214" s="110">
        <f t="shared" si="252"/>
        <v>0</v>
      </c>
      <c r="T214" s="92">
        <v>0</v>
      </c>
      <c r="U214" s="180">
        <f t="shared" si="238"/>
        <v>0</v>
      </c>
      <c r="V214" s="120">
        <f t="shared" si="261"/>
        <v>8.7999999999999995E-2</v>
      </c>
      <c r="W214" s="118">
        <f t="shared" si="232"/>
        <v>12</v>
      </c>
      <c r="X214" s="118">
        <v>252</v>
      </c>
      <c r="Y214" s="117">
        <f t="shared" si="253"/>
        <v>1.0040243209999999</v>
      </c>
      <c r="Z214" s="110">
        <f t="shared" si="254"/>
        <v>4.1736954800000001</v>
      </c>
      <c r="AA214" s="110">
        <f t="shared" si="255"/>
        <v>0</v>
      </c>
      <c r="AB214" s="121" t="str">
        <f t="shared" si="263"/>
        <v>A+J=</v>
      </c>
      <c r="AC214" s="115">
        <f t="shared" si="264"/>
        <v>44635</v>
      </c>
      <c r="AD214" s="4"/>
      <c r="AF214" s="160">
        <f>[2]Plan1!$A307</f>
        <v>46115</v>
      </c>
      <c r="AG214" s="139" t="str">
        <f>[2]Plan1!$C307</f>
        <v>Paixão de Cristo</v>
      </c>
      <c r="AI214" s="129">
        <f t="shared" si="230"/>
        <v>65</v>
      </c>
      <c r="AJ214" s="131">
        <f t="shared" si="228"/>
        <v>46402</v>
      </c>
      <c r="AK214" s="131">
        <f t="shared" si="245"/>
        <v>46401</v>
      </c>
      <c r="AL214" s="131">
        <f t="shared" si="229"/>
        <v>46402</v>
      </c>
      <c r="AM214" s="131">
        <f t="shared" si="246"/>
        <v>46433</v>
      </c>
      <c r="AN214" s="129">
        <f t="shared" si="247"/>
        <v>19</v>
      </c>
      <c r="AO214" s="131">
        <f t="shared" ref="AO214:AO269" si="267">WORKDAY($AK214,1,$AF$149:$AF$503)</f>
        <v>46402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2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3"/>
      <c r="DK214" s="17"/>
    </row>
    <row r="215" spans="1:115" ht="12.75" x14ac:dyDescent="0.2">
      <c r="A215" s="109">
        <f t="shared" si="256"/>
        <v>44628</v>
      </c>
      <c r="B215" s="110">
        <f t="shared" si="248"/>
        <v>1042.06116223</v>
      </c>
      <c r="C215" s="110">
        <f t="shared" si="234"/>
        <v>979.18289475999995</v>
      </c>
      <c r="D215" s="111">
        <f t="shared" si="257"/>
        <v>6075.69</v>
      </c>
      <c r="E215" s="111">
        <f t="shared" si="237"/>
        <v>6120.04</v>
      </c>
      <c r="F215" s="161">
        <f t="shared" si="265"/>
        <v>44545</v>
      </c>
      <c r="G215" s="114">
        <f t="shared" si="249"/>
        <v>7.2995824342585447E-3</v>
      </c>
      <c r="H215" s="115">
        <f t="shared" si="266"/>
        <v>44635</v>
      </c>
      <c r="I215" s="115">
        <f t="shared" si="250"/>
        <v>44635</v>
      </c>
      <c r="J215" s="116">
        <f t="shared" si="258"/>
        <v>18</v>
      </c>
      <c r="K215" s="116">
        <f t="shared" si="239"/>
        <v>13</v>
      </c>
      <c r="L215" s="8">
        <f t="shared" si="259"/>
        <v>1.00526659</v>
      </c>
      <c r="M215" s="117">
        <f t="shared" si="235"/>
        <v>1.0095006900000001</v>
      </c>
      <c r="N215" s="117">
        <f t="shared" si="231"/>
        <v>1.0540435636413352</v>
      </c>
      <c r="O215" s="110">
        <f t="shared" si="236"/>
        <v>1.0595947699999999</v>
      </c>
      <c r="P215" s="110">
        <f t="shared" si="251"/>
        <v>1037.53707416</v>
      </c>
      <c r="Q215" s="148">
        <f t="shared" si="262"/>
        <v>0</v>
      </c>
      <c r="R215" s="170">
        <f t="shared" si="260"/>
        <v>0</v>
      </c>
      <c r="S215" s="110">
        <f t="shared" si="252"/>
        <v>0</v>
      </c>
      <c r="T215" s="92">
        <v>0</v>
      </c>
      <c r="U215" s="180">
        <f t="shared" si="238"/>
        <v>0</v>
      </c>
      <c r="V215" s="120">
        <f t="shared" si="261"/>
        <v>8.7999999999999995E-2</v>
      </c>
      <c r="W215" s="118">
        <f t="shared" si="232"/>
        <v>13</v>
      </c>
      <c r="X215" s="118">
        <v>252</v>
      </c>
      <c r="Y215" s="117">
        <f t="shared" si="253"/>
        <v>1.004360411</v>
      </c>
      <c r="Z215" s="110">
        <f t="shared" si="254"/>
        <v>4.5240880700000004</v>
      </c>
      <c r="AA215" s="110">
        <f t="shared" si="255"/>
        <v>0</v>
      </c>
      <c r="AB215" s="121" t="str">
        <f t="shared" si="263"/>
        <v>A+J=</v>
      </c>
      <c r="AC215" s="115">
        <f t="shared" si="264"/>
        <v>44635</v>
      </c>
      <c r="AD215" s="4"/>
      <c r="AF215" s="160">
        <f>[2]Plan1!$A308</f>
        <v>46133</v>
      </c>
      <c r="AG215" s="139" t="str">
        <f>[2]Plan1!$C308</f>
        <v>Tiradentes</v>
      </c>
      <c r="AI215" s="129">
        <f t="shared" si="230"/>
        <v>66</v>
      </c>
      <c r="AJ215" s="131">
        <f t="shared" ref="AJ215:AJ269" si="268">EDATE(AJ214,1)</f>
        <v>46433</v>
      </c>
      <c r="AK215" s="131">
        <f t="shared" si="245"/>
        <v>46430</v>
      </c>
      <c r="AL215" s="131">
        <f t="shared" ref="AL215:AL246" si="269">WORKDAY($AK215,1,$AF$149:$AF$503)</f>
        <v>46433</v>
      </c>
      <c r="AM215" s="131">
        <f t="shared" si="246"/>
        <v>46461</v>
      </c>
      <c r="AN215" s="129">
        <f t="shared" si="247"/>
        <v>20</v>
      </c>
      <c r="AO215" s="131">
        <f t="shared" si="267"/>
        <v>46433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2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3"/>
      <c r="DK215" s="17"/>
    </row>
    <row r="216" spans="1:115" ht="12.75" x14ac:dyDescent="0.2">
      <c r="A216" s="109">
        <f t="shared" si="256"/>
        <v>44629</v>
      </c>
      <c r="B216" s="110">
        <f t="shared" si="248"/>
        <v>1042.8312701599998</v>
      </c>
      <c r="C216" s="110">
        <f t="shared" si="234"/>
        <v>979.18289475999995</v>
      </c>
      <c r="D216" s="111">
        <f t="shared" si="257"/>
        <v>6075.69</v>
      </c>
      <c r="E216" s="111">
        <f t="shared" si="237"/>
        <v>6120.04</v>
      </c>
      <c r="F216" s="161">
        <f t="shared" si="265"/>
        <v>44545</v>
      </c>
      <c r="G216" s="114">
        <f t="shared" si="249"/>
        <v>7.2995824342585447E-3</v>
      </c>
      <c r="H216" s="115">
        <f t="shared" si="266"/>
        <v>44635</v>
      </c>
      <c r="I216" s="115">
        <f t="shared" si="250"/>
        <v>44635</v>
      </c>
      <c r="J216" s="116">
        <f t="shared" si="258"/>
        <v>18</v>
      </c>
      <c r="K216" s="116">
        <f t="shared" si="239"/>
        <v>14</v>
      </c>
      <c r="L216" s="8">
        <f t="shared" si="259"/>
        <v>1.00567286</v>
      </c>
      <c r="M216" s="117">
        <f t="shared" si="235"/>
        <v>1.0095006900000001</v>
      </c>
      <c r="N216" s="117">
        <f t="shared" si="231"/>
        <v>1.0540435636413352</v>
      </c>
      <c r="O216" s="110">
        <f t="shared" si="236"/>
        <v>1.0600229999999999</v>
      </c>
      <c r="P216" s="110">
        <f t="shared" si="251"/>
        <v>1037.9563896499999</v>
      </c>
      <c r="Q216" s="148">
        <f t="shared" si="262"/>
        <v>0</v>
      </c>
      <c r="R216" s="170">
        <f t="shared" si="260"/>
        <v>0</v>
      </c>
      <c r="S216" s="110">
        <f t="shared" si="252"/>
        <v>0</v>
      </c>
      <c r="T216" s="92">
        <v>0</v>
      </c>
      <c r="U216" s="180">
        <f t="shared" si="238"/>
        <v>0</v>
      </c>
      <c r="V216" s="120">
        <f t="shared" si="261"/>
        <v>8.7999999999999995E-2</v>
      </c>
      <c r="W216" s="118">
        <f t="shared" si="232"/>
        <v>14</v>
      </c>
      <c r="X216" s="118">
        <v>252</v>
      </c>
      <c r="Y216" s="117">
        <f t="shared" si="253"/>
        <v>1.004696614</v>
      </c>
      <c r="Z216" s="110">
        <f t="shared" si="254"/>
        <v>4.8748805099999997</v>
      </c>
      <c r="AA216" s="110">
        <f t="shared" si="255"/>
        <v>0</v>
      </c>
      <c r="AB216" s="121" t="str">
        <f t="shared" si="263"/>
        <v>A+J=</v>
      </c>
      <c r="AC216" s="115">
        <f t="shared" si="264"/>
        <v>44635</v>
      </c>
      <c r="AD216" s="4"/>
      <c r="AF216" s="160">
        <f>[2]Plan1!$A309</f>
        <v>46143</v>
      </c>
      <c r="AG216" s="139" t="str">
        <f>[2]Plan1!$C309</f>
        <v>Dia do Trabalho</v>
      </c>
      <c r="AI216" s="129">
        <f t="shared" ref="AI216:AI269" si="270">AI215+1</f>
        <v>67</v>
      </c>
      <c r="AJ216" s="131">
        <f t="shared" si="268"/>
        <v>46461</v>
      </c>
      <c r="AK216" s="131">
        <f t="shared" si="245"/>
        <v>46458</v>
      </c>
      <c r="AL216" s="131">
        <f t="shared" si="269"/>
        <v>46461</v>
      </c>
      <c r="AM216" s="131">
        <f t="shared" si="246"/>
        <v>46492</v>
      </c>
      <c r="AN216" s="129">
        <f t="shared" si="247"/>
        <v>22</v>
      </c>
      <c r="AO216" s="131">
        <f t="shared" si="267"/>
        <v>46461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2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3"/>
      <c r="DK216" s="17"/>
    </row>
    <row r="217" spans="1:115" ht="12.75" x14ac:dyDescent="0.2">
      <c r="A217" s="109">
        <f t="shared" si="256"/>
        <v>44630</v>
      </c>
      <c r="B217" s="110">
        <f t="shared" si="248"/>
        <v>1043.6019436300001</v>
      </c>
      <c r="C217" s="110">
        <f t="shared" si="234"/>
        <v>979.18289475999995</v>
      </c>
      <c r="D217" s="111">
        <f t="shared" si="257"/>
        <v>6075.69</v>
      </c>
      <c r="E217" s="111">
        <f t="shared" si="237"/>
        <v>6120.04</v>
      </c>
      <c r="F217" s="161">
        <f t="shared" si="265"/>
        <v>44545</v>
      </c>
      <c r="G217" s="114">
        <f t="shared" si="249"/>
        <v>7.2995824342585447E-3</v>
      </c>
      <c r="H217" s="115">
        <f t="shared" si="266"/>
        <v>44635</v>
      </c>
      <c r="I217" s="115">
        <f t="shared" si="250"/>
        <v>44635</v>
      </c>
      <c r="J217" s="116">
        <f t="shared" si="258"/>
        <v>18</v>
      </c>
      <c r="K217" s="116">
        <f t="shared" si="239"/>
        <v>15</v>
      </c>
      <c r="L217" s="8">
        <f t="shared" si="259"/>
        <v>1.00607929</v>
      </c>
      <c r="M217" s="117">
        <f t="shared" si="235"/>
        <v>1.0095006900000001</v>
      </c>
      <c r="N217" s="117">
        <f t="shared" si="231"/>
        <v>1.0540435636413352</v>
      </c>
      <c r="O217" s="110">
        <f t="shared" si="236"/>
        <v>1.0604514</v>
      </c>
      <c r="P217" s="110">
        <f t="shared" si="251"/>
        <v>1038.3758716</v>
      </c>
      <c r="Q217" s="148">
        <f t="shared" si="262"/>
        <v>0</v>
      </c>
      <c r="R217" s="170">
        <f t="shared" si="260"/>
        <v>0</v>
      </c>
      <c r="S217" s="110">
        <f t="shared" si="252"/>
        <v>0</v>
      </c>
      <c r="T217" s="92">
        <v>0</v>
      </c>
      <c r="U217" s="180">
        <f t="shared" si="238"/>
        <v>0</v>
      </c>
      <c r="V217" s="120">
        <f t="shared" si="261"/>
        <v>8.7999999999999995E-2</v>
      </c>
      <c r="W217" s="118">
        <f t="shared" si="232"/>
        <v>15</v>
      </c>
      <c r="X217" s="118">
        <v>252</v>
      </c>
      <c r="Y217" s="117">
        <f t="shared" si="253"/>
        <v>1.005032929</v>
      </c>
      <c r="Z217" s="110">
        <f t="shared" si="254"/>
        <v>5.2260720300000001</v>
      </c>
      <c r="AA217" s="110">
        <f t="shared" si="255"/>
        <v>0</v>
      </c>
      <c r="AB217" s="121" t="str">
        <f t="shared" si="263"/>
        <v>A+J=</v>
      </c>
      <c r="AC217" s="115">
        <f t="shared" si="264"/>
        <v>44635</v>
      </c>
      <c r="AD217" s="4"/>
      <c r="AF217" s="160">
        <f>[2]Plan1!$A310</f>
        <v>46177</v>
      </c>
      <c r="AG217" s="139" t="str">
        <f>[2]Plan1!$C310</f>
        <v>Corpus Christi</v>
      </c>
      <c r="AI217" s="129">
        <f t="shared" si="270"/>
        <v>68</v>
      </c>
      <c r="AJ217" s="131">
        <f t="shared" si="268"/>
        <v>46492</v>
      </c>
      <c r="AK217" s="131">
        <f t="shared" si="245"/>
        <v>46491</v>
      </c>
      <c r="AL217" s="131">
        <f t="shared" si="269"/>
        <v>46492</v>
      </c>
      <c r="AM217" s="131">
        <f t="shared" si="246"/>
        <v>46524</v>
      </c>
      <c r="AN217" s="129">
        <f t="shared" si="247"/>
        <v>21</v>
      </c>
      <c r="AO217" s="131">
        <f t="shared" si="267"/>
        <v>46492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2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3"/>
      <c r="DK217" s="17"/>
    </row>
    <row r="218" spans="1:115" ht="12.75" x14ac:dyDescent="0.2">
      <c r="A218" s="109">
        <f t="shared" si="256"/>
        <v>44631</v>
      </c>
      <c r="B218" s="110">
        <f t="shared" si="248"/>
        <v>1044.373184</v>
      </c>
      <c r="C218" s="110">
        <f t="shared" si="234"/>
        <v>979.18289475999995</v>
      </c>
      <c r="D218" s="111">
        <f t="shared" si="257"/>
        <v>6075.69</v>
      </c>
      <c r="E218" s="111">
        <f t="shared" si="237"/>
        <v>6120.04</v>
      </c>
      <c r="F218" s="161">
        <f t="shared" si="265"/>
        <v>44545</v>
      </c>
      <c r="G218" s="114">
        <f t="shared" si="249"/>
        <v>7.2995824342585447E-3</v>
      </c>
      <c r="H218" s="115">
        <f t="shared" si="266"/>
        <v>44635</v>
      </c>
      <c r="I218" s="115">
        <f t="shared" si="250"/>
        <v>44635</v>
      </c>
      <c r="J218" s="116">
        <f t="shared" si="258"/>
        <v>18</v>
      </c>
      <c r="K218" s="116">
        <f t="shared" si="239"/>
        <v>16</v>
      </c>
      <c r="L218" s="8">
        <f t="shared" si="259"/>
        <v>1.00648589</v>
      </c>
      <c r="M218" s="117">
        <f t="shared" si="235"/>
        <v>1.0095006900000001</v>
      </c>
      <c r="N218" s="117">
        <f t="shared" si="231"/>
        <v>1.0540435636413352</v>
      </c>
      <c r="O218" s="110">
        <f t="shared" si="236"/>
        <v>1.06087997</v>
      </c>
      <c r="P218" s="110">
        <f t="shared" si="251"/>
        <v>1038.79552001</v>
      </c>
      <c r="Q218" s="148">
        <f t="shared" si="262"/>
        <v>0</v>
      </c>
      <c r="R218" s="170">
        <f t="shared" si="260"/>
        <v>0</v>
      </c>
      <c r="S218" s="110">
        <f t="shared" si="252"/>
        <v>0</v>
      </c>
      <c r="T218" s="92">
        <v>0</v>
      </c>
      <c r="U218" s="180">
        <f t="shared" si="238"/>
        <v>0</v>
      </c>
      <c r="V218" s="120">
        <f t="shared" si="261"/>
        <v>8.7999999999999995E-2</v>
      </c>
      <c r="W218" s="118">
        <f t="shared" si="232"/>
        <v>16</v>
      </c>
      <c r="X218" s="118">
        <v>252</v>
      </c>
      <c r="Y218" s="117">
        <f t="shared" si="253"/>
        <v>1.005369357</v>
      </c>
      <c r="Z218" s="110">
        <f t="shared" si="254"/>
        <v>5.5776639899999996</v>
      </c>
      <c r="AA218" s="110">
        <f t="shared" si="255"/>
        <v>0</v>
      </c>
      <c r="AB218" s="121" t="str">
        <f t="shared" si="263"/>
        <v>A+J=</v>
      </c>
      <c r="AC218" s="115">
        <f t="shared" si="264"/>
        <v>44635</v>
      </c>
      <c r="AD218" s="4"/>
      <c r="AF218" s="160">
        <f>[2]Plan1!$A311</f>
        <v>46272</v>
      </c>
      <c r="AG218" s="139" t="str">
        <f>[2]Plan1!$C311</f>
        <v>Independência do Brasil</v>
      </c>
      <c r="AI218" s="129">
        <f t="shared" si="270"/>
        <v>69</v>
      </c>
      <c r="AJ218" s="131">
        <f t="shared" si="268"/>
        <v>46522</v>
      </c>
      <c r="AK218" s="131">
        <f t="shared" si="245"/>
        <v>46521</v>
      </c>
      <c r="AL218" s="131">
        <f t="shared" si="269"/>
        <v>46524</v>
      </c>
      <c r="AM218" s="131">
        <f t="shared" si="246"/>
        <v>46553</v>
      </c>
      <c r="AN218" s="129">
        <f t="shared" si="247"/>
        <v>20</v>
      </c>
      <c r="AO218" s="131">
        <f t="shared" si="267"/>
        <v>46524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2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3"/>
      <c r="DK218" s="17"/>
    </row>
    <row r="219" spans="1:115" ht="12.75" x14ac:dyDescent="0.2">
      <c r="A219" s="109">
        <f t="shared" si="256"/>
        <v>44632</v>
      </c>
      <c r="B219" s="110">
        <f t="shared" si="248"/>
        <v>1045.1449915899998</v>
      </c>
      <c r="C219" s="110">
        <f t="shared" si="234"/>
        <v>979.18289475999995</v>
      </c>
      <c r="D219" s="111">
        <f t="shared" si="257"/>
        <v>6075.69</v>
      </c>
      <c r="E219" s="111">
        <f t="shared" si="237"/>
        <v>6120.04</v>
      </c>
      <c r="F219" s="161">
        <f t="shared" si="265"/>
        <v>44545</v>
      </c>
      <c r="G219" s="114">
        <f t="shared" si="249"/>
        <v>7.2995824342585447E-3</v>
      </c>
      <c r="H219" s="115">
        <f t="shared" si="266"/>
        <v>44635</v>
      </c>
      <c r="I219" s="115">
        <f t="shared" si="250"/>
        <v>44635</v>
      </c>
      <c r="J219" s="116">
        <f t="shared" si="258"/>
        <v>18</v>
      </c>
      <c r="K219" s="116">
        <f t="shared" si="239"/>
        <v>17</v>
      </c>
      <c r="L219" s="8">
        <f t="shared" si="259"/>
        <v>1.0068926499999999</v>
      </c>
      <c r="M219" s="117">
        <f t="shared" si="235"/>
        <v>1.0095006900000001</v>
      </c>
      <c r="N219" s="117">
        <f t="shared" si="231"/>
        <v>1.0540435636413352</v>
      </c>
      <c r="O219" s="110">
        <f t="shared" si="236"/>
        <v>1.06130871</v>
      </c>
      <c r="P219" s="110">
        <f t="shared" si="251"/>
        <v>1039.2153348899999</v>
      </c>
      <c r="Q219" s="148">
        <f t="shared" si="262"/>
        <v>0</v>
      </c>
      <c r="R219" s="170">
        <f t="shared" si="260"/>
        <v>0</v>
      </c>
      <c r="S219" s="110">
        <f t="shared" si="252"/>
        <v>0</v>
      </c>
      <c r="T219" s="92">
        <v>0</v>
      </c>
      <c r="U219" s="180">
        <f t="shared" si="238"/>
        <v>0</v>
      </c>
      <c r="V219" s="120">
        <f t="shared" si="261"/>
        <v>8.7999999999999995E-2</v>
      </c>
      <c r="W219" s="118">
        <f t="shared" si="232"/>
        <v>17</v>
      </c>
      <c r="X219" s="118">
        <v>252</v>
      </c>
      <c r="Y219" s="117">
        <f t="shared" si="253"/>
        <v>1.005705898</v>
      </c>
      <c r="Z219" s="110">
        <f t="shared" si="254"/>
        <v>5.9296566999999998</v>
      </c>
      <c r="AA219" s="110">
        <f t="shared" si="255"/>
        <v>0</v>
      </c>
      <c r="AB219" s="121" t="str">
        <f t="shared" si="263"/>
        <v>A+J=</v>
      </c>
      <c r="AC219" s="115">
        <f t="shared" si="264"/>
        <v>44635</v>
      </c>
      <c r="AD219" s="4"/>
      <c r="AF219" s="160">
        <f>[2]Plan1!$A312</f>
        <v>46307</v>
      </c>
      <c r="AG219" s="139" t="str">
        <f>[2]Plan1!$C312</f>
        <v>Nossa Sr.a Aparecida - Padroeira do Brasil</v>
      </c>
      <c r="AI219" s="129">
        <f t="shared" si="270"/>
        <v>70</v>
      </c>
      <c r="AJ219" s="131">
        <f t="shared" si="268"/>
        <v>46553</v>
      </c>
      <c r="AK219" s="131">
        <f t="shared" si="245"/>
        <v>46552</v>
      </c>
      <c r="AL219" s="131">
        <f t="shared" si="269"/>
        <v>46553</v>
      </c>
      <c r="AM219" s="131">
        <f t="shared" si="246"/>
        <v>46583</v>
      </c>
      <c r="AN219" s="129">
        <f t="shared" si="247"/>
        <v>22</v>
      </c>
      <c r="AO219" s="131">
        <f t="shared" si="267"/>
        <v>46553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2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3"/>
      <c r="DK219" s="17"/>
    </row>
    <row r="220" spans="1:115" ht="12.75" x14ac:dyDescent="0.2">
      <c r="A220" s="109">
        <f t="shared" si="256"/>
        <v>44633</v>
      </c>
      <c r="B220" s="110">
        <f t="shared" si="248"/>
        <v>1045.1449915899998</v>
      </c>
      <c r="C220" s="110">
        <f t="shared" si="234"/>
        <v>979.18289475999995</v>
      </c>
      <c r="D220" s="111">
        <f t="shared" si="257"/>
        <v>6075.69</v>
      </c>
      <c r="E220" s="111">
        <f t="shared" si="237"/>
        <v>6120.04</v>
      </c>
      <c r="F220" s="161">
        <f t="shared" si="265"/>
        <v>44545</v>
      </c>
      <c r="G220" s="114">
        <f t="shared" si="249"/>
        <v>7.2995824342585447E-3</v>
      </c>
      <c r="H220" s="115">
        <f t="shared" si="266"/>
        <v>44635</v>
      </c>
      <c r="I220" s="115">
        <f t="shared" si="250"/>
        <v>44635</v>
      </c>
      <c r="J220" s="116">
        <f t="shared" si="258"/>
        <v>18</v>
      </c>
      <c r="K220" s="116">
        <f t="shared" si="239"/>
        <v>17</v>
      </c>
      <c r="L220" s="8">
        <f t="shared" si="259"/>
        <v>1.0068926499999999</v>
      </c>
      <c r="M220" s="117">
        <f t="shared" si="235"/>
        <v>1.0095006900000001</v>
      </c>
      <c r="N220" s="117">
        <f t="shared" si="231"/>
        <v>1.0540435636413352</v>
      </c>
      <c r="O220" s="110">
        <f t="shared" si="236"/>
        <v>1.06130871</v>
      </c>
      <c r="P220" s="110">
        <f t="shared" si="251"/>
        <v>1039.2153348899999</v>
      </c>
      <c r="Q220" s="148">
        <f t="shared" si="262"/>
        <v>0</v>
      </c>
      <c r="R220" s="170">
        <f t="shared" si="260"/>
        <v>0</v>
      </c>
      <c r="S220" s="110">
        <f t="shared" si="252"/>
        <v>0</v>
      </c>
      <c r="T220" s="92">
        <v>0</v>
      </c>
      <c r="U220" s="180">
        <f t="shared" si="238"/>
        <v>0</v>
      </c>
      <c r="V220" s="120">
        <f t="shared" si="261"/>
        <v>8.7999999999999995E-2</v>
      </c>
      <c r="W220" s="118">
        <f t="shared" si="232"/>
        <v>17</v>
      </c>
      <c r="X220" s="118">
        <v>252</v>
      </c>
      <c r="Y220" s="117">
        <f t="shared" si="253"/>
        <v>1.005705898</v>
      </c>
      <c r="Z220" s="110">
        <f t="shared" si="254"/>
        <v>5.9296566999999998</v>
      </c>
      <c r="AA220" s="110">
        <f t="shared" si="255"/>
        <v>0</v>
      </c>
      <c r="AB220" s="121" t="str">
        <f t="shared" si="263"/>
        <v>A+J=</v>
      </c>
      <c r="AC220" s="115">
        <f t="shared" si="264"/>
        <v>44635</v>
      </c>
      <c r="AD220" s="4"/>
      <c r="AF220" s="160">
        <f>[2]Plan1!$A313</f>
        <v>46328</v>
      </c>
      <c r="AG220" s="139" t="str">
        <f>[2]Plan1!$C313</f>
        <v>Finados</v>
      </c>
      <c r="AI220" s="129">
        <f t="shared" si="270"/>
        <v>71</v>
      </c>
      <c r="AJ220" s="131">
        <f t="shared" si="268"/>
        <v>46583</v>
      </c>
      <c r="AK220" s="131">
        <f t="shared" si="245"/>
        <v>46582</v>
      </c>
      <c r="AL220" s="131">
        <f t="shared" si="269"/>
        <v>46583</v>
      </c>
      <c r="AM220" s="131">
        <f t="shared" si="246"/>
        <v>46615</v>
      </c>
      <c r="AN220" s="129">
        <f t="shared" si="247"/>
        <v>22</v>
      </c>
      <c r="AO220" s="131">
        <f t="shared" si="267"/>
        <v>46583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2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3"/>
      <c r="DK220" s="17"/>
    </row>
    <row r="221" spans="1:115" ht="12.75" x14ac:dyDescent="0.2">
      <c r="A221" s="109">
        <f t="shared" si="256"/>
        <v>44634</v>
      </c>
      <c r="B221" s="110">
        <f t="shared" si="248"/>
        <v>1045.1449915899998</v>
      </c>
      <c r="C221" s="110">
        <f t="shared" si="234"/>
        <v>979.18289475999995</v>
      </c>
      <c r="D221" s="111">
        <f t="shared" si="257"/>
        <v>6075.69</v>
      </c>
      <c r="E221" s="111">
        <f t="shared" si="237"/>
        <v>6120.04</v>
      </c>
      <c r="F221" s="161">
        <f t="shared" si="265"/>
        <v>44545</v>
      </c>
      <c r="G221" s="114">
        <f t="shared" si="249"/>
        <v>7.2995824342585447E-3</v>
      </c>
      <c r="H221" s="115">
        <f t="shared" si="266"/>
        <v>44635</v>
      </c>
      <c r="I221" s="115">
        <f t="shared" si="250"/>
        <v>44635</v>
      </c>
      <c r="J221" s="116">
        <f t="shared" si="258"/>
        <v>18</v>
      </c>
      <c r="K221" s="116">
        <f t="shared" si="239"/>
        <v>17</v>
      </c>
      <c r="L221" s="8">
        <f t="shared" si="259"/>
        <v>1.0068926499999999</v>
      </c>
      <c r="M221" s="117">
        <f t="shared" si="235"/>
        <v>1.0095006900000001</v>
      </c>
      <c r="N221" s="117">
        <f t="shared" si="231"/>
        <v>1.0540435636413352</v>
      </c>
      <c r="O221" s="110">
        <f t="shared" si="236"/>
        <v>1.06130871</v>
      </c>
      <c r="P221" s="110">
        <f t="shared" si="251"/>
        <v>1039.2153348899999</v>
      </c>
      <c r="Q221" s="148">
        <f t="shared" si="262"/>
        <v>0</v>
      </c>
      <c r="R221" s="170">
        <f t="shared" si="260"/>
        <v>0</v>
      </c>
      <c r="S221" s="110">
        <f t="shared" si="252"/>
        <v>0</v>
      </c>
      <c r="T221" s="92">
        <v>0</v>
      </c>
      <c r="U221" s="180">
        <f t="shared" si="238"/>
        <v>0</v>
      </c>
      <c r="V221" s="120">
        <f t="shared" si="261"/>
        <v>8.7999999999999995E-2</v>
      </c>
      <c r="W221" s="118">
        <f t="shared" si="232"/>
        <v>17</v>
      </c>
      <c r="X221" s="118">
        <v>252</v>
      </c>
      <c r="Y221" s="117">
        <f t="shared" si="253"/>
        <v>1.005705898</v>
      </c>
      <c r="Z221" s="110">
        <f t="shared" si="254"/>
        <v>5.9296566999999998</v>
      </c>
      <c r="AA221" s="110">
        <f t="shared" si="255"/>
        <v>0</v>
      </c>
      <c r="AB221" s="121" t="str">
        <f t="shared" si="263"/>
        <v>A+J=</v>
      </c>
      <c r="AC221" s="115">
        <f t="shared" si="264"/>
        <v>44635</v>
      </c>
      <c r="AD221" s="4"/>
      <c r="AF221" s="160">
        <f>[2]Plan1!$A314</f>
        <v>46341</v>
      </c>
      <c r="AG221" s="139" t="str">
        <f>[2]Plan1!$C314</f>
        <v>Proclamação da República</v>
      </c>
      <c r="AI221" s="129">
        <f t="shared" si="270"/>
        <v>72</v>
      </c>
      <c r="AJ221" s="131">
        <f t="shared" si="268"/>
        <v>46614</v>
      </c>
      <c r="AK221" s="131">
        <f t="shared" si="245"/>
        <v>46612</v>
      </c>
      <c r="AL221" s="131">
        <f t="shared" si="269"/>
        <v>46615</v>
      </c>
      <c r="AM221" s="131">
        <f t="shared" si="246"/>
        <v>46645</v>
      </c>
      <c r="AN221" s="129">
        <f t="shared" si="247"/>
        <v>21</v>
      </c>
      <c r="AO221" s="131">
        <f t="shared" si="267"/>
        <v>46615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2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3"/>
      <c r="DK221" s="17"/>
    </row>
    <row r="222" spans="1:115" ht="12.75" x14ac:dyDescent="0.2">
      <c r="A222" s="109">
        <f t="shared" si="256"/>
        <v>44635</v>
      </c>
      <c r="B222" s="110">
        <f t="shared" si="248"/>
        <v>1045.9173754799999</v>
      </c>
      <c r="C222" s="110">
        <f t="shared" si="234"/>
        <v>979.18289475999995</v>
      </c>
      <c r="D222" s="111">
        <f t="shared" si="257"/>
        <v>6075.69</v>
      </c>
      <c r="E222" s="111">
        <f t="shared" si="237"/>
        <v>6120.04</v>
      </c>
      <c r="F222" s="161">
        <f t="shared" si="265"/>
        <v>44545</v>
      </c>
      <c r="G222" s="114">
        <f t="shared" si="249"/>
        <v>7.2995824342585447E-3</v>
      </c>
      <c r="H222" s="115">
        <f t="shared" si="266"/>
        <v>44635</v>
      </c>
      <c r="I222" s="115">
        <f t="shared" si="250"/>
        <v>44635</v>
      </c>
      <c r="J222" s="116">
        <f t="shared" si="258"/>
        <v>18</v>
      </c>
      <c r="K222" s="116">
        <f t="shared" si="239"/>
        <v>18</v>
      </c>
      <c r="L222" s="8">
        <f t="shared" si="259"/>
        <v>1.00729958</v>
      </c>
      <c r="M222" s="117">
        <f t="shared" si="235"/>
        <v>1.0095006900000001</v>
      </c>
      <c r="N222" s="117">
        <f t="shared" si="231"/>
        <v>1.0540435636413352</v>
      </c>
      <c r="O222" s="110">
        <f t="shared" si="236"/>
        <v>1.0617376300000001</v>
      </c>
      <c r="P222" s="110">
        <f t="shared" si="251"/>
        <v>1039.63532601</v>
      </c>
      <c r="Q222" s="148">
        <f t="shared" si="262"/>
        <v>7</v>
      </c>
      <c r="R222" s="170">
        <f t="shared" si="260"/>
        <v>3.5000000000000001E-3</v>
      </c>
      <c r="S222" s="110">
        <f t="shared" si="252"/>
        <v>3.6387236399999998</v>
      </c>
      <c r="T222" s="92">
        <v>0</v>
      </c>
      <c r="U222" s="180">
        <f t="shared" si="238"/>
        <v>3.4999999990044583E-3</v>
      </c>
      <c r="V222" s="120">
        <f t="shared" si="261"/>
        <v>8.7999999999999995E-2</v>
      </c>
      <c r="W222" s="118">
        <f t="shared" si="232"/>
        <v>18</v>
      </c>
      <c r="X222" s="118">
        <v>252</v>
      </c>
      <c r="Y222" s="117">
        <f t="shared" si="253"/>
        <v>1.006042551</v>
      </c>
      <c r="Z222" s="110">
        <f t="shared" si="254"/>
        <v>6.2820494699999996</v>
      </c>
      <c r="AA222" s="110">
        <f t="shared" si="255"/>
        <v>9.920773109999999</v>
      </c>
      <c r="AB222" s="121" t="str">
        <f t="shared" si="263"/>
        <v>A+J=</v>
      </c>
      <c r="AC222" s="115">
        <f t="shared" si="264"/>
        <v>44635</v>
      </c>
      <c r="AD222" s="4"/>
      <c r="AF222" s="160">
        <f>[2]Plan1!$A315</f>
        <v>46346</v>
      </c>
      <c r="AG222" s="139" t="str">
        <f>[2]Plan1!$C315</f>
        <v>Dia Nacional de Zumbi e da Consciência Negra</v>
      </c>
      <c r="AI222" s="129">
        <f t="shared" si="270"/>
        <v>73</v>
      </c>
      <c r="AJ222" s="131">
        <f t="shared" si="268"/>
        <v>46645</v>
      </c>
      <c r="AK222" s="131">
        <f t="shared" si="245"/>
        <v>46644</v>
      </c>
      <c r="AL222" s="131">
        <f t="shared" si="269"/>
        <v>46645</v>
      </c>
      <c r="AM222" s="131">
        <f t="shared" si="246"/>
        <v>46675</v>
      </c>
      <c r="AN222" s="129">
        <f t="shared" si="247"/>
        <v>21</v>
      </c>
      <c r="AO222" s="131">
        <f t="shared" si="267"/>
        <v>46645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2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3"/>
      <c r="DK222" s="17"/>
    </row>
    <row r="223" spans="1:115" ht="12.75" x14ac:dyDescent="0.2">
      <c r="A223" s="109">
        <f t="shared" si="256"/>
        <v>44636</v>
      </c>
      <c r="B223" s="110">
        <f t="shared" si="248"/>
        <v>1036.5860978599999</v>
      </c>
      <c r="C223" s="110">
        <f t="shared" si="234"/>
        <v>975.75575462999996</v>
      </c>
      <c r="D223" s="111">
        <f t="shared" si="257"/>
        <v>6120.04</v>
      </c>
      <c r="E223" s="111">
        <f t="shared" si="237"/>
        <v>6153.09</v>
      </c>
      <c r="F223" s="161">
        <f t="shared" si="265"/>
        <v>44579</v>
      </c>
      <c r="G223" s="114">
        <f t="shared" si="249"/>
        <v>5.4002915013626751E-3</v>
      </c>
      <c r="H223" s="115">
        <f t="shared" si="266"/>
        <v>44669</v>
      </c>
      <c r="I223" s="115">
        <f t="shared" si="250"/>
        <v>44669</v>
      </c>
      <c r="J223" s="116">
        <f t="shared" si="258"/>
        <v>23</v>
      </c>
      <c r="K223" s="116">
        <f t="shared" si="239"/>
        <v>1</v>
      </c>
      <c r="L223" s="8">
        <f t="shared" si="259"/>
        <v>1.00023419</v>
      </c>
      <c r="M223" s="117">
        <f t="shared" si="235"/>
        <v>1.00729958</v>
      </c>
      <c r="N223" s="117">
        <f t="shared" si="231"/>
        <v>1.0617376389576203</v>
      </c>
      <c r="O223" s="110">
        <f t="shared" si="236"/>
        <v>1.0619862799999999</v>
      </c>
      <c r="P223" s="110">
        <f t="shared" si="251"/>
        <v>1036.23922404</v>
      </c>
      <c r="Q223" s="148">
        <f t="shared" si="262"/>
        <v>0</v>
      </c>
      <c r="R223" s="170">
        <f t="shared" si="260"/>
        <v>0</v>
      </c>
      <c r="S223" s="110">
        <f t="shared" si="252"/>
        <v>0</v>
      </c>
      <c r="T223" s="92">
        <v>0</v>
      </c>
      <c r="U223" s="180">
        <f t="shared" si="238"/>
        <v>0</v>
      </c>
      <c r="V223" s="120">
        <f t="shared" si="261"/>
        <v>8.7999999999999995E-2</v>
      </c>
      <c r="W223" s="118">
        <f t="shared" si="232"/>
        <v>1</v>
      </c>
      <c r="X223" s="118">
        <v>252</v>
      </c>
      <c r="Y223" s="117">
        <f t="shared" si="253"/>
        <v>1.000334743</v>
      </c>
      <c r="Z223" s="110">
        <f t="shared" si="254"/>
        <v>0.34687382</v>
      </c>
      <c r="AA223" s="110">
        <f t="shared" si="255"/>
        <v>0</v>
      </c>
      <c r="AB223" s="121" t="str">
        <f t="shared" si="263"/>
        <v>A+J=</v>
      </c>
      <c r="AC223" s="115">
        <f t="shared" si="264"/>
        <v>44669</v>
      </c>
      <c r="AD223" s="4"/>
      <c r="AF223" s="160">
        <f>[2]Plan1!$A316</f>
        <v>46381</v>
      </c>
      <c r="AG223" s="139" t="str">
        <f>[2]Plan1!$C316</f>
        <v>Natal</v>
      </c>
      <c r="AI223" s="129">
        <f t="shared" si="270"/>
        <v>74</v>
      </c>
      <c r="AJ223" s="131">
        <f t="shared" si="268"/>
        <v>46675</v>
      </c>
      <c r="AK223" s="131">
        <f t="shared" si="245"/>
        <v>46674</v>
      </c>
      <c r="AL223" s="131">
        <f t="shared" si="269"/>
        <v>46675</v>
      </c>
      <c r="AM223" s="131">
        <f t="shared" si="246"/>
        <v>46707</v>
      </c>
      <c r="AN223" s="129">
        <f t="shared" si="247"/>
        <v>20</v>
      </c>
      <c r="AO223" s="131">
        <f t="shared" si="267"/>
        <v>46675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2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3"/>
      <c r="DK223" s="17"/>
    </row>
    <row r="224" spans="1:115" ht="12.75" x14ac:dyDescent="0.2">
      <c r="A224" s="109">
        <f t="shared" si="256"/>
        <v>44637</v>
      </c>
      <c r="B224" s="110">
        <f t="shared" si="248"/>
        <v>1037.1759207</v>
      </c>
      <c r="C224" s="110">
        <f t="shared" si="234"/>
        <v>975.75575462999996</v>
      </c>
      <c r="D224" s="111">
        <f t="shared" si="257"/>
        <v>6120.04</v>
      </c>
      <c r="E224" s="111">
        <f t="shared" si="237"/>
        <v>6153.09</v>
      </c>
      <c r="F224" s="161">
        <f t="shared" si="265"/>
        <v>44579</v>
      </c>
      <c r="G224" s="114">
        <f t="shared" si="249"/>
        <v>5.4002915013626751E-3</v>
      </c>
      <c r="H224" s="115">
        <f t="shared" si="266"/>
        <v>44669</v>
      </c>
      <c r="I224" s="115">
        <f t="shared" si="250"/>
        <v>44669</v>
      </c>
      <c r="J224" s="116">
        <f t="shared" si="258"/>
        <v>23</v>
      </c>
      <c r="K224" s="116">
        <f t="shared" si="239"/>
        <v>2</v>
      </c>
      <c r="L224" s="8">
        <f t="shared" si="259"/>
        <v>1.00046843</v>
      </c>
      <c r="M224" s="117">
        <f t="shared" si="235"/>
        <v>1.00729958</v>
      </c>
      <c r="N224" s="117">
        <f t="shared" ref="N224:N287" si="271">IF(I224&gt;I223,N223*M224,N223)</f>
        <v>1.0617376389576203</v>
      </c>
      <c r="O224" s="110">
        <f t="shared" si="236"/>
        <v>1.0622349799999999</v>
      </c>
      <c r="P224" s="110">
        <f t="shared" si="251"/>
        <v>1036.4818945</v>
      </c>
      <c r="Q224" s="148">
        <f t="shared" si="262"/>
        <v>0</v>
      </c>
      <c r="R224" s="170">
        <f t="shared" si="260"/>
        <v>0</v>
      </c>
      <c r="S224" s="110">
        <f t="shared" si="252"/>
        <v>0</v>
      </c>
      <c r="T224" s="92">
        <v>0</v>
      </c>
      <c r="U224" s="180">
        <f t="shared" si="238"/>
        <v>0</v>
      </c>
      <c r="V224" s="120">
        <f t="shared" si="261"/>
        <v>8.7999999999999995E-2</v>
      </c>
      <c r="W224" s="118">
        <f t="shared" si="232"/>
        <v>2</v>
      </c>
      <c r="X224" s="118">
        <v>252</v>
      </c>
      <c r="Y224" s="117">
        <f t="shared" si="253"/>
        <v>1.000669598</v>
      </c>
      <c r="Z224" s="110">
        <f t="shared" si="254"/>
        <v>0.69402620000000004</v>
      </c>
      <c r="AA224" s="110">
        <f t="shared" si="255"/>
        <v>0</v>
      </c>
      <c r="AB224" s="121" t="str">
        <f t="shared" si="263"/>
        <v>A+J=</v>
      </c>
      <c r="AC224" s="115">
        <f t="shared" si="264"/>
        <v>44669</v>
      </c>
      <c r="AD224" s="4"/>
      <c r="AF224" s="160">
        <f>[2]Plan1!$A317</f>
        <v>46388</v>
      </c>
      <c r="AG224" s="139" t="str">
        <f>[2]Plan1!$C317</f>
        <v>Confraternização Universal</v>
      </c>
      <c r="AI224" s="129">
        <f t="shared" si="270"/>
        <v>75</v>
      </c>
      <c r="AJ224" s="131">
        <f t="shared" si="268"/>
        <v>46706</v>
      </c>
      <c r="AK224" s="131">
        <f t="shared" ref="AK224:AK269" si="272">WORKDAY(AJ224,-1,AF$149:AF$503)</f>
        <v>46703</v>
      </c>
      <c r="AL224" s="131">
        <f t="shared" si="269"/>
        <v>46707</v>
      </c>
      <c r="AM224" s="131">
        <f t="shared" ref="AM224:AM232" si="273">AL225</f>
        <v>46736</v>
      </c>
      <c r="AN224" s="129">
        <f t="shared" ref="AN224:AN232" si="274">NETWORKDAYS(AL224,AL225,$AF$149:$AF$503)-1</f>
        <v>21</v>
      </c>
      <c r="AO224" s="131">
        <f t="shared" si="267"/>
        <v>46707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2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3"/>
      <c r="DK224" s="17"/>
    </row>
    <row r="225" spans="1:112" ht="12.75" x14ac:dyDescent="0.2">
      <c r="A225" s="109">
        <f t="shared" si="256"/>
        <v>44638</v>
      </c>
      <c r="B225" s="110">
        <f t="shared" si="248"/>
        <v>1037.7660905400001</v>
      </c>
      <c r="C225" s="110">
        <f t="shared" si="234"/>
        <v>975.75575462999996</v>
      </c>
      <c r="D225" s="111">
        <f t="shared" si="257"/>
        <v>6120.04</v>
      </c>
      <c r="E225" s="111">
        <f t="shared" si="237"/>
        <v>6153.09</v>
      </c>
      <c r="F225" s="161">
        <f t="shared" si="265"/>
        <v>44579</v>
      </c>
      <c r="G225" s="114">
        <f t="shared" si="249"/>
        <v>5.4002915013626751E-3</v>
      </c>
      <c r="H225" s="115">
        <f t="shared" si="266"/>
        <v>44669</v>
      </c>
      <c r="I225" s="115">
        <f t="shared" si="250"/>
        <v>44669</v>
      </c>
      <c r="J225" s="116">
        <f t="shared" si="258"/>
        <v>23</v>
      </c>
      <c r="K225" s="116">
        <f t="shared" si="239"/>
        <v>3</v>
      </c>
      <c r="L225" s="8">
        <f t="shared" si="259"/>
        <v>1.00070273</v>
      </c>
      <c r="M225" s="117">
        <f t="shared" si="235"/>
        <v>1.00729958</v>
      </c>
      <c r="N225" s="117">
        <f t="shared" si="271"/>
        <v>1.0617376389576203</v>
      </c>
      <c r="O225" s="110">
        <f t="shared" si="236"/>
        <v>1.0624837499999999</v>
      </c>
      <c r="P225" s="110">
        <f t="shared" si="251"/>
        <v>1036.72463326</v>
      </c>
      <c r="Q225" s="148">
        <f t="shared" si="262"/>
        <v>0</v>
      </c>
      <c r="R225" s="170">
        <f t="shared" si="260"/>
        <v>0</v>
      </c>
      <c r="S225" s="110">
        <f t="shared" si="252"/>
        <v>0</v>
      </c>
      <c r="T225" s="92">
        <v>0</v>
      </c>
      <c r="U225" s="180">
        <f t="shared" si="238"/>
        <v>0</v>
      </c>
      <c r="V225" s="120">
        <f t="shared" si="261"/>
        <v>8.7999999999999995E-2</v>
      </c>
      <c r="W225" s="118">
        <f t="shared" si="232"/>
        <v>3</v>
      </c>
      <c r="X225" s="118">
        <v>252</v>
      </c>
      <c r="Y225" s="117">
        <f t="shared" si="253"/>
        <v>1.0010045649999999</v>
      </c>
      <c r="Z225" s="110">
        <f t="shared" si="254"/>
        <v>1.0414572799999999</v>
      </c>
      <c r="AA225" s="110">
        <f t="shared" si="255"/>
        <v>0</v>
      </c>
      <c r="AB225" s="121" t="str">
        <f t="shared" si="263"/>
        <v>A+J=</v>
      </c>
      <c r="AC225" s="115">
        <f t="shared" si="264"/>
        <v>44669</v>
      </c>
      <c r="AD225" s="4"/>
      <c r="AF225" s="160">
        <f>[2]Plan1!$A318</f>
        <v>46426</v>
      </c>
      <c r="AG225" s="139" t="str">
        <f>[2]Plan1!$C318</f>
        <v>Carnaval</v>
      </c>
      <c r="AI225" s="129">
        <f t="shared" si="270"/>
        <v>76</v>
      </c>
      <c r="AJ225" s="131">
        <f t="shared" si="268"/>
        <v>46736</v>
      </c>
      <c r="AK225" s="131">
        <f t="shared" si="272"/>
        <v>46735</v>
      </c>
      <c r="AL225" s="131">
        <f t="shared" si="269"/>
        <v>46736</v>
      </c>
      <c r="AM225" s="131">
        <f t="shared" si="273"/>
        <v>46769</v>
      </c>
      <c r="AN225" s="129">
        <f t="shared" si="274"/>
        <v>23</v>
      </c>
      <c r="AO225" s="131">
        <f t="shared" si="267"/>
        <v>46736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2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</row>
    <row r="226" spans="1:112" ht="12.75" x14ac:dyDescent="0.2">
      <c r="A226" s="109">
        <f t="shared" si="256"/>
        <v>44639</v>
      </c>
      <c r="B226" s="110">
        <f t="shared" si="248"/>
        <v>1038.3565987899999</v>
      </c>
      <c r="C226" s="110">
        <f t="shared" si="234"/>
        <v>975.75575462999996</v>
      </c>
      <c r="D226" s="111">
        <f t="shared" si="257"/>
        <v>6120.04</v>
      </c>
      <c r="E226" s="111">
        <f t="shared" si="237"/>
        <v>6153.09</v>
      </c>
      <c r="F226" s="161">
        <f t="shared" si="265"/>
        <v>44579</v>
      </c>
      <c r="G226" s="114">
        <f t="shared" si="249"/>
        <v>5.4002915013626751E-3</v>
      </c>
      <c r="H226" s="115">
        <f t="shared" si="266"/>
        <v>44669</v>
      </c>
      <c r="I226" s="115">
        <f t="shared" si="250"/>
        <v>44669</v>
      </c>
      <c r="J226" s="116">
        <f t="shared" si="258"/>
        <v>23</v>
      </c>
      <c r="K226" s="116">
        <f t="shared" si="239"/>
        <v>4</v>
      </c>
      <c r="L226" s="8">
        <f t="shared" si="259"/>
        <v>1.0009370900000001</v>
      </c>
      <c r="M226" s="117">
        <f t="shared" si="235"/>
        <v>1.00729958</v>
      </c>
      <c r="N226" s="117">
        <f t="shared" si="271"/>
        <v>1.0617376389576203</v>
      </c>
      <c r="O226" s="110">
        <f t="shared" si="236"/>
        <v>1.06273258</v>
      </c>
      <c r="P226" s="110">
        <f t="shared" si="251"/>
        <v>1036.9674305599999</v>
      </c>
      <c r="Q226" s="148">
        <f t="shared" si="262"/>
        <v>0</v>
      </c>
      <c r="R226" s="170">
        <f t="shared" si="260"/>
        <v>0</v>
      </c>
      <c r="S226" s="110">
        <f t="shared" si="252"/>
        <v>0</v>
      </c>
      <c r="T226" s="92">
        <v>0</v>
      </c>
      <c r="U226" s="180">
        <f t="shared" si="238"/>
        <v>0</v>
      </c>
      <c r="V226" s="120">
        <f t="shared" si="261"/>
        <v>8.7999999999999995E-2</v>
      </c>
      <c r="W226" s="118">
        <f t="shared" ref="W226:W289" si="275">IF(A225&lt;K$2,0,IF(Q225&gt;0,1,IF(K226=K225,W225,W225+1)))</f>
        <v>4</v>
      </c>
      <c r="X226" s="118">
        <v>252</v>
      </c>
      <c r="Y226" s="117">
        <f t="shared" si="253"/>
        <v>1.0013396450000001</v>
      </c>
      <c r="Z226" s="110">
        <f t="shared" si="254"/>
        <v>1.3891682299999999</v>
      </c>
      <c r="AA226" s="110">
        <f t="shared" si="255"/>
        <v>0</v>
      </c>
      <c r="AB226" s="121" t="str">
        <f t="shared" si="263"/>
        <v>A+J=</v>
      </c>
      <c r="AC226" s="115">
        <f t="shared" si="264"/>
        <v>44669</v>
      </c>
      <c r="AD226" s="4"/>
      <c r="AF226" s="160">
        <f>[2]Plan1!$A319</f>
        <v>46427</v>
      </c>
      <c r="AG226" s="139" t="str">
        <f>[2]Plan1!$C319</f>
        <v>Carnaval</v>
      </c>
      <c r="AI226" s="129">
        <f t="shared" si="270"/>
        <v>77</v>
      </c>
      <c r="AJ226" s="131">
        <f t="shared" si="268"/>
        <v>46767</v>
      </c>
      <c r="AK226" s="131">
        <f t="shared" si="272"/>
        <v>46766</v>
      </c>
      <c r="AL226" s="131">
        <f t="shared" si="269"/>
        <v>46769</v>
      </c>
      <c r="AM226" s="131">
        <f t="shared" si="273"/>
        <v>46798</v>
      </c>
      <c r="AN226" s="129">
        <f t="shared" si="274"/>
        <v>21</v>
      </c>
      <c r="AO226" s="131">
        <f t="shared" si="267"/>
        <v>46769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2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</row>
    <row r="227" spans="1:112" ht="12.75" x14ac:dyDescent="0.2">
      <c r="A227" s="109">
        <f t="shared" si="256"/>
        <v>44640</v>
      </c>
      <c r="B227" s="110">
        <f t="shared" si="248"/>
        <v>1038.3565987899999</v>
      </c>
      <c r="C227" s="110">
        <f t="shared" si="234"/>
        <v>975.75575462999996</v>
      </c>
      <c r="D227" s="111">
        <f t="shared" si="257"/>
        <v>6120.04</v>
      </c>
      <c r="E227" s="111">
        <f t="shared" si="237"/>
        <v>6153.09</v>
      </c>
      <c r="F227" s="161">
        <f t="shared" si="265"/>
        <v>44579</v>
      </c>
      <c r="G227" s="114">
        <f t="shared" si="249"/>
        <v>5.4002915013626751E-3</v>
      </c>
      <c r="H227" s="115">
        <f t="shared" si="266"/>
        <v>44669</v>
      </c>
      <c r="I227" s="115">
        <f t="shared" si="250"/>
        <v>44669</v>
      </c>
      <c r="J227" s="116">
        <f t="shared" si="258"/>
        <v>23</v>
      </c>
      <c r="K227" s="116">
        <f t="shared" si="239"/>
        <v>4</v>
      </c>
      <c r="L227" s="8">
        <f t="shared" si="259"/>
        <v>1.0009370900000001</v>
      </c>
      <c r="M227" s="117">
        <f t="shared" si="235"/>
        <v>1.00729958</v>
      </c>
      <c r="N227" s="117">
        <f t="shared" si="271"/>
        <v>1.0617376389576203</v>
      </c>
      <c r="O227" s="110">
        <f t="shared" si="236"/>
        <v>1.06273258</v>
      </c>
      <c r="P227" s="110">
        <f t="shared" si="251"/>
        <v>1036.9674305599999</v>
      </c>
      <c r="Q227" s="148">
        <f t="shared" si="262"/>
        <v>0</v>
      </c>
      <c r="R227" s="170">
        <f t="shared" si="260"/>
        <v>0</v>
      </c>
      <c r="S227" s="110">
        <f t="shared" si="252"/>
        <v>0</v>
      </c>
      <c r="T227" s="92">
        <v>0</v>
      </c>
      <c r="U227" s="180">
        <f t="shared" si="238"/>
        <v>0</v>
      </c>
      <c r="V227" s="120">
        <f t="shared" si="261"/>
        <v>8.7999999999999995E-2</v>
      </c>
      <c r="W227" s="118">
        <f t="shared" si="275"/>
        <v>4</v>
      </c>
      <c r="X227" s="118">
        <v>252</v>
      </c>
      <c r="Y227" s="117">
        <f t="shared" si="253"/>
        <v>1.0013396450000001</v>
      </c>
      <c r="Z227" s="110">
        <f t="shared" si="254"/>
        <v>1.3891682299999999</v>
      </c>
      <c r="AA227" s="110">
        <f t="shared" si="255"/>
        <v>0</v>
      </c>
      <c r="AB227" s="121" t="str">
        <f t="shared" si="263"/>
        <v>A+J=</v>
      </c>
      <c r="AC227" s="115">
        <f t="shared" si="264"/>
        <v>44669</v>
      </c>
      <c r="AD227" s="4"/>
      <c r="AF227" s="160">
        <f>[2]Plan1!$A320</f>
        <v>46472</v>
      </c>
      <c r="AG227" s="139" t="str">
        <f>[2]Plan1!$C320</f>
        <v>Paixão de Cristo</v>
      </c>
      <c r="AI227" s="129">
        <f t="shared" si="270"/>
        <v>78</v>
      </c>
      <c r="AJ227" s="131">
        <f t="shared" si="268"/>
        <v>46798</v>
      </c>
      <c r="AK227" s="131">
        <f t="shared" si="272"/>
        <v>46797</v>
      </c>
      <c r="AL227" s="131">
        <f t="shared" si="269"/>
        <v>46798</v>
      </c>
      <c r="AM227" s="131">
        <f t="shared" si="273"/>
        <v>46827</v>
      </c>
      <c r="AN227" s="129">
        <f t="shared" si="274"/>
        <v>19</v>
      </c>
      <c r="AO227" s="131">
        <f t="shared" si="267"/>
        <v>46798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2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</row>
    <row r="228" spans="1:112" ht="12.75" x14ac:dyDescent="0.2">
      <c r="A228" s="109">
        <f t="shared" si="256"/>
        <v>44641</v>
      </c>
      <c r="B228" s="110">
        <f t="shared" si="248"/>
        <v>1038.3565987899999</v>
      </c>
      <c r="C228" s="110">
        <f t="shared" si="234"/>
        <v>975.75575462999996</v>
      </c>
      <c r="D228" s="111">
        <f t="shared" si="257"/>
        <v>6120.04</v>
      </c>
      <c r="E228" s="111">
        <f t="shared" si="237"/>
        <v>6153.09</v>
      </c>
      <c r="F228" s="161">
        <f t="shared" si="265"/>
        <v>44579</v>
      </c>
      <c r="G228" s="114">
        <f t="shared" si="249"/>
        <v>5.4002915013626751E-3</v>
      </c>
      <c r="H228" s="115">
        <f t="shared" si="266"/>
        <v>44669</v>
      </c>
      <c r="I228" s="115">
        <f t="shared" si="250"/>
        <v>44669</v>
      </c>
      <c r="J228" s="116">
        <f t="shared" si="258"/>
        <v>23</v>
      </c>
      <c r="K228" s="116">
        <f t="shared" si="239"/>
        <v>4</v>
      </c>
      <c r="L228" s="8">
        <f t="shared" si="259"/>
        <v>1.0009370900000001</v>
      </c>
      <c r="M228" s="117">
        <f t="shared" si="235"/>
        <v>1.00729958</v>
      </c>
      <c r="N228" s="117">
        <f t="shared" si="271"/>
        <v>1.0617376389576203</v>
      </c>
      <c r="O228" s="110">
        <f t="shared" si="236"/>
        <v>1.06273258</v>
      </c>
      <c r="P228" s="110">
        <f t="shared" si="251"/>
        <v>1036.9674305599999</v>
      </c>
      <c r="Q228" s="148">
        <f t="shared" si="262"/>
        <v>0</v>
      </c>
      <c r="R228" s="170">
        <f t="shared" si="260"/>
        <v>0</v>
      </c>
      <c r="S228" s="110">
        <f t="shared" si="252"/>
        <v>0</v>
      </c>
      <c r="T228" s="92">
        <v>0</v>
      </c>
      <c r="U228" s="180">
        <f t="shared" si="238"/>
        <v>0</v>
      </c>
      <c r="V228" s="120">
        <f t="shared" si="261"/>
        <v>8.7999999999999995E-2</v>
      </c>
      <c r="W228" s="118">
        <f t="shared" si="275"/>
        <v>4</v>
      </c>
      <c r="X228" s="118">
        <v>252</v>
      </c>
      <c r="Y228" s="117">
        <f t="shared" si="253"/>
        <v>1.0013396450000001</v>
      </c>
      <c r="Z228" s="110">
        <f t="shared" si="254"/>
        <v>1.3891682299999999</v>
      </c>
      <c r="AA228" s="110">
        <f t="shared" si="255"/>
        <v>0</v>
      </c>
      <c r="AB228" s="121" t="str">
        <f t="shared" si="263"/>
        <v>A+J=</v>
      </c>
      <c r="AC228" s="115">
        <f t="shared" si="264"/>
        <v>44669</v>
      </c>
      <c r="AD228" s="4"/>
      <c r="AF228" s="160">
        <f>[2]Plan1!$A321</f>
        <v>46498</v>
      </c>
      <c r="AG228" s="139" t="str">
        <f>[2]Plan1!$C321</f>
        <v>Tiradentes</v>
      </c>
      <c r="AI228" s="129">
        <f t="shared" si="270"/>
        <v>79</v>
      </c>
      <c r="AJ228" s="131">
        <f t="shared" si="268"/>
        <v>46827</v>
      </c>
      <c r="AK228" s="131">
        <f t="shared" si="272"/>
        <v>46826</v>
      </c>
      <c r="AL228" s="131">
        <f t="shared" si="269"/>
        <v>46827</v>
      </c>
      <c r="AM228" s="131">
        <f t="shared" si="273"/>
        <v>46860</v>
      </c>
      <c r="AN228" s="129">
        <f t="shared" si="274"/>
        <v>22</v>
      </c>
      <c r="AO228" s="131">
        <f t="shared" si="267"/>
        <v>46827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2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</row>
    <row r="229" spans="1:112" ht="12.75" x14ac:dyDescent="0.2">
      <c r="A229" s="109">
        <f t="shared" si="256"/>
        <v>44642</v>
      </c>
      <c r="B229" s="110">
        <f t="shared" si="248"/>
        <v>1038.9474337700001</v>
      </c>
      <c r="C229" s="110">
        <f t="shared" ref="C229:C292" si="276">TRUNC(IF(Q228&gt;0,VLOOKUP(A228,$AF$13:$AG$141,2),C228),8)</f>
        <v>975.75575462999996</v>
      </c>
      <c r="D229" s="111">
        <f t="shared" si="257"/>
        <v>6120.04</v>
      </c>
      <c r="E229" s="111">
        <f t="shared" si="237"/>
        <v>6153.09</v>
      </c>
      <c r="F229" s="161">
        <f t="shared" si="265"/>
        <v>44579</v>
      </c>
      <c r="G229" s="114">
        <f t="shared" si="249"/>
        <v>5.4002915013626751E-3</v>
      </c>
      <c r="H229" s="115">
        <f t="shared" si="266"/>
        <v>44669</v>
      </c>
      <c r="I229" s="115">
        <f t="shared" si="250"/>
        <v>44669</v>
      </c>
      <c r="J229" s="116">
        <f t="shared" si="258"/>
        <v>23</v>
      </c>
      <c r="K229" s="116">
        <f t="shared" si="239"/>
        <v>5</v>
      </c>
      <c r="L229" s="8">
        <f t="shared" si="259"/>
        <v>1.0011715000000001</v>
      </c>
      <c r="M229" s="117">
        <f t="shared" ref="M229:M292" si="277">IF(I229&gt;I228,L228,M228)</f>
        <v>1.00729958</v>
      </c>
      <c r="N229" s="117">
        <f t="shared" si="271"/>
        <v>1.0617376389576203</v>
      </c>
      <c r="O229" s="110">
        <f t="shared" si="236"/>
        <v>1.06298146</v>
      </c>
      <c r="P229" s="110">
        <f t="shared" si="251"/>
        <v>1037.2102766600001</v>
      </c>
      <c r="Q229" s="148">
        <f t="shared" si="262"/>
        <v>0</v>
      </c>
      <c r="R229" s="170">
        <f t="shared" si="260"/>
        <v>0</v>
      </c>
      <c r="S229" s="110">
        <f t="shared" si="252"/>
        <v>0</v>
      </c>
      <c r="T229" s="92">
        <v>0</v>
      </c>
      <c r="U229" s="180">
        <f t="shared" si="238"/>
        <v>0</v>
      </c>
      <c r="V229" s="120">
        <f t="shared" si="261"/>
        <v>8.7999999999999995E-2</v>
      </c>
      <c r="W229" s="118">
        <f t="shared" si="275"/>
        <v>5</v>
      </c>
      <c r="X229" s="118">
        <v>252</v>
      </c>
      <c r="Y229" s="117">
        <f t="shared" si="253"/>
        <v>1.0016748360000001</v>
      </c>
      <c r="Z229" s="110">
        <f t="shared" si="254"/>
        <v>1.7371571100000001</v>
      </c>
      <c r="AA229" s="110">
        <f t="shared" si="255"/>
        <v>0</v>
      </c>
      <c r="AB229" s="121" t="str">
        <f t="shared" si="263"/>
        <v>A+J=</v>
      </c>
      <c r="AC229" s="115">
        <f t="shared" si="264"/>
        <v>44669</v>
      </c>
      <c r="AD229" s="4"/>
      <c r="AF229" s="160">
        <f>[2]Plan1!$A322</f>
        <v>46508</v>
      </c>
      <c r="AG229" s="139" t="str">
        <f>[2]Plan1!$C322</f>
        <v>Dia do Trabalho</v>
      </c>
      <c r="AI229" s="129">
        <f t="shared" si="270"/>
        <v>80</v>
      </c>
      <c r="AJ229" s="131">
        <f t="shared" si="268"/>
        <v>46858</v>
      </c>
      <c r="AK229" s="131">
        <f t="shared" si="272"/>
        <v>46856</v>
      </c>
      <c r="AL229" s="131">
        <f t="shared" si="269"/>
        <v>46860</v>
      </c>
      <c r="AM229" s="131">
        <f t="shared" si="273"/>
        <v>46888</v>
      </c>
      <c r="AN229" s="129">
        <f t="shared" si="274"/>
        <v>18</v>
      </c>
      <c r="AO229" s="131">
        <f t="shared" si="267"/>
        <v>46860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2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</row>
    <row r="230" spans="1:112" ht="12.75" x14ac:dyDescent="0.2">
      <c r="A230" s="109">
        <f t="shared" si="256"/>
        <v>44643</v>
      </c>
      <c r="B230" s="110">
        <f t="shared" si="248"/>
        <v>1039.5385976500002</v>
      </c>
      <c r="C230" s="110">
        <f t="shared" si="276"/>
        <v>975.75575462999996</v>
      </c>
      <c r="D230" s="111">
        <f t="shared" si="257"/>
        <v>6120.04</v>
      </c>
      <c r="E230" s="111">
        <f t="shared" si="237"/>
        <v>6153.09</v>
      </c>
      <c r="F230" s="161">
        <f t="shared" si="265"/>
        <v>44579</v>
      </c>
      <c r="G230" s="114">
        <f t="shared" si="249"/>
        <v>5.4002915013626751E-3</v>
      </c>
      <c r="H230" s="115">
        <f t="shared" si="266"/>
        <v>44669</v>
      </c>
      <c r="I230" s="115">
        <f t="shared" si="250"/>
        <v>44669</v>
      </c>
      <c r="J230" s="116">
        <f t="shared" si="258"/>
        <v>23</v>
      </c>
      <c r="K230" s="116">
        <f t="shared" si="239"/>
        <v>6</v>
      </c>
      <c r="L230" s="8">
        <f t="shared" si="259"/>
        <v>1.00140596</v>
      </c>
      <c r="M230" s="117">
        <f t="shared" si="277"/>
        <v>1.00729958</v>
      </c>
      <c r="N230" s="117">
        <f t="shared" si="271"/>
        <v>1.0617376389576203</v>
      </c>
      <c r="O230" s="110">
        <f t="shared" si="236"/>
        <v>1.06323039</v>
      </c>
      <c r="P230" s="110">
        <f t="shared" si="251"/>
        <v>1037.4531715400001</v>
      </c>
      <c r="Q230" s="148">
        <f t="shared" si="262"/>
        <v>0</v>
      </c>
      <c r="R230" s="170">
        <f t="shared" si="260"/>
        <v>0</v>
      </c>
      <c r="S230" s="110">
        <f t="shared" si="252"/>
        <v>0</v>
      </c>
      <c r="T230" s="92">
        <v>0</v>
      </c>
      <c r="U230" s="180">
        <f t="shared" si="238"/>
        <v>0</v>
      </c>
      <c r="V230" s="120">
        <f t="shared" si="261"/>
        <v>8.7999999999999995E-2</v>
      </c>
      <c r="W230" s="118">
        <f t="shared" si="275"/>
        <v>6</v>
      </c>
      <c r="X230" s="118">
        <v>252</v>
      </c>
      <c r="Y230" s="117">
        <f t="shared" si="253"/>
        <v>1.0020101400000001</v>
      </c>
      <c r="Z230" s="110">
        <f t="shared" si="254"/>
        <v>2.0854261100000002</v>
      </c>
      <c r="AA230" s="110">
        <f t="shared" si="255"/>
        <v>0</v>
      </c>
      <c r="AB230" s="121" t="str">
        <f t="shared" si="263"/>
        <v>A+J=</v>
      </c>
      <c r="AC230" s="115">
        <f t="shared" si="264"/>
        <v>44669</v>
      </c>
      <c r="AD230" s="4"/>
      <c r="AF230" s="160">
        <f>[2]Plan1!$A323</f>
        <v>46534</v>
      </c>
      <c r="AG230" s="139" t="str">
        <f>[2]Plan1!$C323</f>
        <v>Corpus Christi</v>
      </c>
      <c r="AI230" s="129">
        <f t="shared" si="270"/>
        <v>81</v>
      </c>
      <c r="AJ230" s="131">
        <f t="shared" si="268"/>
        <v>46888</v>
      </c>
      <c r="AK230" s="131">
        <f t="shared" si="272"/>
        <v>46885</v>
      </c>
      <c r="AL230" s="131">
        <f t="shared" si="269"/>
        <v>46888</v>
      </c>
      <c r="AM230" s="131">
        <f t="shared" si="273"/>
        <v>46920</v>
      </c>
      <c r="AN230" s="129">
        <f t="shared" si="274"/>
        <v>23</v>
      </c>
      <c r="AO230" s="131">
        <f t="shared" si="267"/>
        <v>46888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2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2" ht="12.75" x14ac:dyDescent="0.2">
      <c r="A231" s="109">
        <f t="shared" si="256"/>
        <v>44644</v>
      </c>
      <c r="B231" s="110">
        <f t="shared" si="248"/>
        <v>1040.1301091099999</v>
      </c>
      <c r="C231" s="110">
        <f t="shared" si="276"/>
        <v>975.75575462999996</v>
      </c>
      <c r="D231" s="111">
        <f t="shared" si="257"/>
        <v>6120.04</v>
      </c>
      <c r="E231" s="111">
        <f t="shared" si="237"/>
        <v>6153.09</v>
      </c>
      <c r="F231" s="161">
        <f t="shared" si="265"/>
        <v>44579</v>
      </c>
      <c r="G231" s="114">
        <f t="shared" si="249"/>
        <v>5.4002915013626751E-3</v>
      </c>
      <c r="H231" s="115">
        <f t="shared" si="266"/>
        <v>44669</v>
      </c>
      <c r="I231" s="115">
        <f t="shared" si="250"/>
        <v>44669</v>
      </c>
      <c r="J231" s="116">
        <f t="shared" si="258"/>
        <v>23</v>
      </c>
      <c r="K231" s="116">
        <f t="shared" si="239"/>
        <v>7</v>
      </c>
      <c r="L231" s="8">
        <f t="shared" si="259"/>
        <v>1.0016404800000001</v>
      </c>
      <c r="M231" s="117">
        <f t="shared" si="277"/>
        <v>1.00729958</v>
      </c>
      <c r="N231" s="117">
        <f t="shared" si="271"/>
        <v>1.0617376389576203</v>
      </c>
      <c r="O231" s="110">
        <f t="shared" si="236"/>
        <v>1.0634793899999999</v>
      </c>
      <c r="P231" s="110">
        <f t="shared" si="251"/>
        <v>1037.6961347199999</v>
      </c>
      <c r="Q231" s="148">
        <f t="shared" si="262"/>
        <v>0</v>
      </c>
      <c r="R231" s="170">
        <f t="shared" si="260"/>
        <v>0</v>
      </c>
      <c r="S231" s="110">
        <f t="shared" si="252"/>
        <v>0</v>
      </c>
      <c r="T231" s="92">
        <v>0</v>
      </c>
      <c r="U231" s="180">
        <f t="shared" si="238"/>
        <v>0</v>
      </c>
      <c r="V231" s="120">
        <f t="shared" si="261"/>
        <v>8.7999999999999995E-2</v>
      </c>
      <c r="W231" s="118">
        <f t="shared" si="275"/>
        <v>7</v>
      </c>
      <c r="X231" s="118">
        <v>252</v>
      </c>
      <c r="Y231" s="117">
        <f t="shared" si="253"/>
        <v>1.0023455560000001</v>
      </c>
      <c r="Z231" s="110">
        <f t="shared" si="254"/>
        <v>2.4339743899999999</v>
      </c>
      <c r="AA231" s="110">
        <f t="shared" si="255"/>
        <v>0</v>
      </c>
      <c r="AB231" s="121" t="str">
        <f t="shared" si="263"/>
        <v>A+J=</v>
      </c>
      <c r="AC231" s="115">
        <f t="shared" si="264"/>
        <v>44669</v>
      </c>
      <c r="AD231" s="4"/>
      <c r="AF231" s="160">
        <f>[2]Plan1!$A324</f>
        <v>46637</v>
      </c>
      <c r="AG231" s="139" t="str">
        <f>[2]Plan1!$C324</f>
        <v>Independência do Brasil</v>
      </c>
      <c r="AI231" s="129">
        <f t="shared" si="270"/>
        <v>82</v>
      </c>
      <c r="AJ231" s="131">
        <f t="shared" si="268"/>
        <v>46919</v>
      </c>
      <c r="AK231" s="131">
        <f t="shared" si="272"/>
        <v>46918</v>
      </c>
      <c r="AL231" s="131">
        <f t="shared" si="269"/>
        <v>46920</v>
      </c>
      <c r="AM231" s="131">
        <f t="shared" si="273"/>
        <v>46951</v>
      </c>
      <c r="AN231" s="129">
        <f t="shared" si="274"/>
        <v>21</v>
      </c>
      <c r="AO231" s="131">
        <f t="shared" si="267"/>
        <v>46920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2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2" ht="12.75" x14ac:dyDescent="0.2">
      <c r="A232" s="109">
        <f t="shared" si="256"/>
        <v>44645</v>
      </c>
      <c r="B232" s="110">
        <f t="shared" si="248"/>
        <v>1040.7219682899999</v>
      </c>
      <c r="C232" s="110">
        <f t="shared" si="276"/>
        <v>975.75575462999996</v>
      </c>
      <c r="D232" s="111">
        <f t="shared" si="257"/>
        <v>6120.04</v>
      </c>
      <c r="E232" s="111">
        <f t="shared" si="237"/>
        <v>6153.09</v>
      </c>
      <c r="F232" s="161">
        <f t="shared" si="265"/>
        <v>44579</v>
      </c>
      <c r="G232" s="114">
        <f t="shared" si="249"/>
        <v>5.4002915013626751E-3</v>
      </c>
      <c r="H232" s="115">
        <f t="shared" si="266"/>
        <v>44669</v>
      </c>
      <c r="I232" s="115">
        <f t="shared" si="250"/>
        <v>44669</v>
      </c>
      <c r="J232" s="116">
        <f t="shared" si="258"/>
        <v>23</v>
      </c>
      <c r="K232" s="116">
        <f t="shared" si="239"/>
        <v>8</v>
      </c>
      <c r="L232" s="8">
        <f t="shared" si="259"/>
        <v>1.0018750599999999</v>
      </c>
      <c r="M232" s="117">
        <f t="shared" si="277"/>
        <v>1.00729958</v>
      </c>
      <c r="N232" s="117">
        <f t="shared" si="271"/>
        <v>1.0617376389576203</v>
      </c>
      <c r="O232" s="110">
        <f t="shared" si="236"/>
        <v>1.0637284600000001</v>
      </c>
      <c r="P232" s="110">
        <f t="shared" si="251"/>
        <v>1037.9391662</v>
      </c>
      <c r="Q232" s="148">
        <f t="shared" si="262"/>
        <v>0</v>
      </c>
      <c r="R232" s="170">
        <f t="shared" si="260"/>
        <v>0</v>
      </c>
      <c r="S232" s="110">
        <f t="shared" si="252"/>
        <v>0</v>
      </c>
      <c r="T232" s="92">
        <v>0</v>
      </c>
      <c r="U232" s="180">
        <f t="shared" si="238"/>
        <v>0</v>
      </c>
      <c r="V232" s="120">
        <f t="shared" si="261"/>
        <v>8.7999999999999995E-2</v>
      </c>
      <c r="W232" s="118">
        <f t="shared" si="275"/>
        <v>8</v>
      </c>
      <c r="X232" s="118">
        <v>252</v>
      </c>
      <c r="Y232" s="117">
        <f t="shared" si="253"/>
        <v>1.002681084</v>
      </c>
      <c r="Z232" s="110">
        <f t="shared" si="254"/>
        <v>2.7828020900000001</v>
      </c>
      <c r="AA232" s="110">
        <f t="shared" si="255"/>
        <v>0</v>
      </c>
      <c r="AB232" s="121" t="str">
        <f t="shared" si="263"/>
        <v>A+J=</v>
      </c>
      <c r="AC232" s="115">
        <f t="shared" si="264"/>
        <v>44669</v>
      </c>
      <c r="AD232" s="4"/>
      <c r="AF232" s="160">
        <f>[2]Plan1!$A325</f>
        <v>46672</v>
      </c>
      <c r="AG232" s="139" t="str">
        <f>[2]Plan1!$C325</f>
        <v>Nossa Sr.a Aparecida - Padroeira do Brasil</v>
      </c>
      <c r="AI232" s="129">
        <f t="shared" si="270"/>
        <v>83</v>
      </c>
      <c r="AJ232" s="131">
        <f t="shared" si="268"/>
        <v>46949</v>
      </c>
      <c r="AK232" s="131">
        <f t="shared" si="272"/>
        <v>46948</v>
      </c>
      <c r="AL232" s="131">
        <f t="shared" si="269"/>
        <v>46951</v>
      </c>
      <c r="AM232" s="131">
        <f t="shared" si="273"/>
        <v>46980</v>
      </c>
      <c r="AN232" s="129">
        <f t="shared" si="274"/>
        <v>21</v>
      </c>
      <c r="AO232" s="131">
        <f t="shared" si="267"/>
        <v>46951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2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2" ht="12.75" x14ac:dyDescent="0.2">
      <c r="A233" s="109">
        <f t="shared" si="256"/>
        <v>44646</v>
      </c>
      <c r="B233" s="110">
        <f t="shared" si="248"/>
        <v>1041.3141470200001</v>
      </c>
      <c r="C233" s="110">
        <f t="shared" si="276"/>
        <v>975.75575462999996</v>
      </c>
      <c r="D233" s="111">
        <f t="shared" si="257"/>
        <v>6120.04</v>
      </c>
      <c r="E233" s="111">
        <f t="shared" si="237"/>
        <v>6153.09</v>
      </c>
      <c r="F233" s="161">
        <f t="shared" si="265"/>
        <v>44579</v>
      </c>
      <c r="G233" s="114">
        <f t="shared" si="249"/>
        <v>5.4002915013626751E-3</v>
      </c>
      <c r="H233" s="115">
        <f t="shared" si="266"/>
        <v>44669</v>
      </c>
      <c r="I233" s="115">
        <f t="shared" si="250"/>
        <v>44669</v>
      </c>
      <c r="J233" s="116">
        <f t="shared" si="258"/>
        <v>23</v>
      </c>
      <c r="K233" s="116">
        <f t="shared" si="239"/>
        <v>9</v>
      </c>
      <c r="L233" s="8">
        <f t="shared" si="259"/>
        <v>1.0021096899999999</v>
      </c>
      <c r="M233" s="117">
        <f t="shared" si="277"/>
        <v>1.00729958</v>
      </c>
      <c r="N233" s="117">
        <f t="shared" si="271"/>
        <v>1.0617376389576203</v>
      </c>
      <c r="O233" s="110">
        <f t="shared" si="236"/>
        <v>1.06397757</v>
      </c>
      <c r="P233" s="110">
        <f t="shared" si="251"/>
        <v>1038.18223672</v>
      </c>
      <c r="Q233" s="148">
        <f t="shared" si="262"/>
        <v>0</v>
      </c>
      <c r="R233" s="170">
        <f t="shared" si="260"/>
        <v>0</v>
      </c>
      <c r="S233" s="110">
        <f t="shared" si="252"/>
        <v>0</v>
      </c>
      <c r="T233" s="92">
        <v>0</v>
      </c>
      <c r="U233" s="180">
        <f t="shared" si="238"/>
        <v>0</v>
      </c>
      <c r="V233" s="120">
        <f t="shared" si="261"/>
        <v>8.7999999999999995E-2</v>
      </c>
      <c r="W233" s="118">
        <f t="shared" si="275"/>
        <v>9</v>
      </c>
      <c r="X233" s="118">
        <v>252</v>
      </c>
      <c r="Y233" s="117">
        <f t="shared" si="253"/>
        <v>1.0030167249999999</v>
      </c>
      <c r="Z233" s="110">
        <f t="shared" si="254"/>
        <v>3.1319102999999999</v>
      </c>
      <c r="AA233" s="110">
        <f t="shared" si="255"/>
        <v>0</v>
      </c>
      <c r="AB233" s="121" t="str">
        <f t="shared" si="263"/>
        <v>A+J=</v>
      </c>
      <c r="AC233" s="115">
        <f t="shared" si="264"/>
        <v>44669</v>
      </c>
      <c r="AD233" s="4"/>
      <c r="AF233" s="160">
        <f>[2]Plan1!$A326</f>
        <v>46693</v>
      </c>
      <c r="AG233" s="139" t="str">
        <f>[2]Plan1!$C326</f>
        <v>Finados</v>
      </c>
      <c r="AI233" s="129">
        <f t="shared" si="270"/>
        <v>84</v>
      </c>
      <c r="AJ233" s="131">
        <f t="shared" si="268"/>
        <v>46980</v>
      </c>
      <c r="AK233" s="131">
        <f t="shared" si="272"/>
        <v>46979</v>
      </c>
      <c r="AL233" s="131">
        <f t="shared" si="269"/>
        <v>46980</v>
      </c>
      <c r="AM233" s="131">
        <f t="shared" ref="AM233:AM253" si="278">AL234</f>
        <v>47011</v>
      </c>
      <c r="AN233" s="129">
        <f t="shared" ref="AN233:AN269" si="279">NETWORKDAYS(AL233,AL234,$AF$149:$AF$503)-1</f>
        <v>22</v>
      </c>
      <c r="AO233" s="131">
        <f t="shared" si="267"/>
        <v>46980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2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2" ht="12.75" x14ac:dyDescent="0.2">
      <c r="A234" s="109">
        <f t="shared" si="256"/>
        <v>44647</v>
      </c>
      <c r="B234" s="110">
        <f t="shared" si="248"/>
        <v>1041.3141470200001</v>
      </c>
      <c r="C234" s="110">
        <f t="shared" si="276"/>
        <v>975.75575462999996</v>
      </c>
      <c r="D234" s="111">
        <f t="shared" si="257"/>
        <v>6120.04</v>
      </c>
      <c r="E234" s="111">
        <f t="shared" si="237"/>
        <v>6153.09</v>
      </c>
      <c r="F234" s="161">
        <f t="shared" si="265"/>
        <v>44579</v>
      </c>
      <c r="G234" s="114">
        <f t="shared" si="249"/>
        <v>5.4002915013626751E-3</v>
      </c>
      <c r="H234" s="115">
        <f t="shared" si="266"/>
        <v>44669</v>
      </c>
      <c r="I234" s="115">
        <f t="shared" si="250"/>
        <v>44669</v>
      </c>
      <c r="J234" s="116">
        <f t="shared" si="258"/>
        <v>23</v>
      </c>
      <c r="K234" s="116">
        <f t="shared" si="239"/>
        <v>9</v>
      </c>
      <c r="L234" s="8">
        <f t="shared" si="259"/>
        <v>1.0021096899999999</v>
      </c>
      <c r="M234" s="117">
        <f t="shared" si="277"/>
        <v>1.00729958</v>
      </c>
      <c r="N234" s="117">
        <f t="shared" si="271"/>
        <v>1.0617376389576203</v>
      </c>
      <c r="O234" s="110">
        <f t="shared" ref="O234:O297" si="280">TRUNC(TRUNC((L234*N234),15),8)</f>
        <v>1.06397757</v>
      </c>
      <c r="P234" s="110">
        <f t="shared" si="251"/>
        <v>1038.18223672</v>
      </c>
      <c r="Q234" s="148">
        <f t="shared" si="262"/>
        <v>0</v>
      </c>
      <c r="R234" s="170">
        <f t="shared" si="260"/>
        <v>0</v>
      </c>
      <c r="S234" s="110">
        <f t="shared" si="252"/>
        <v>0</v>
      </c>
      <c r="T234" s="92">
        <v>0</v>
      </c>
      <c r="U234" s="180">
        <f t="shared" si="238"/>
        <v>0</v>
      </c>
      <c r="V234" s="120">
        <f t="shared" si="261"/>
        <v>8.7999999999999995E-2</v>
      </c>
      <c r="W234" s="118">
        <f t="shared" si="275"/>
        <v>9</v>
      </c>
      <c r="X234" s="118">
        <v>252</v>
      </c>
      <c r="Y234" s="117">
        <f t="shared" si="253"/>
        <v>1.0030167249999999</v>
      </c>
      <c r="Z234" s="110">
        <f t="shared" si="254"/>
        <v>3.1319102999999999</v>
      </c>
      <c r="AA234" s="110">
        <f t="shared" si="255"/>
        <v>0</v>
      </c>
      <c r="AB234" s="121" t="str">
        <f t="shared" si="263"/>
        <v>A+J=</v>
      </c>
      <c r="AC234" s="115">
        <f t="shared" si="264"/>
        <v>44669</v>
      </c>
      <c r="AD234" s="4"/>
      <c r="AF234" s="160">
        <f>[2]Plan1!$A327</f>
        <v>46706</v>
      </c>
      <c r="AG234" s="139" t="str">
        <f>[2]Plan1!$C327</f>
        <v>Proclamação da República</v>
      </c>
      <c r="AI234" s="129">
        <f t="shared" si="270"/>
        <v>85</v>
      </c>
      <c r="AJ234" s="131">
        <f t="shared" si="268"/>
        <v>47011</v>
      </c>
      <c r="AK234" s="131">
        <f t="shared" si="272"/>
        <v>47010</v>
      </c>
      <c r="AL234" s="131">
        <f t="shared" si="269"/>
        <v>47011</v>
      </c>
      <c r="AM234" s="131">
        <f t="shared" si="278"/>
        <v>47042</v>
      </c>
      <c r="AN234" s="129">
        <f t="shared" si="279"/>
        <v>20</v>
      </c>
      <c r="AO234" s="131">
        <f t="shared" si="267"/>
        <v>47011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2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2" ht="12.75" x14ac:dyDescent="0.2">
      <c r="A235" s="109">
        <f t="shared" si="256"/>
        <v>44648</v>
      </c>
      <c r="B235" s="110">
        <f t="shared" si="248"/>
        <v>1041.3141470200001</v>
      </c>
      <c r="C235" s="110">
        <f t="shared" si="276"/>
        <v>975.75575462999996</v>
      </c>
      <c r="D235" s="111">
        <f t="shared" si="257"/>
        <v>6120.04</v>
      </c>
      <c r="E235" s="111">
        <f t="shared" ref="E235:E298" si="281">IF($K235=1,VLOOKUP($A234,AQ$11:AU$131,5),E234)</f>
        <v>6153.09</v>
      </c>
      <c r="F235" s="161">
        <f t="shared" si="265"/>
        <v>44579</v>
      </c>
      <c r="G235" s="114">
        <f t="shared" si="249"/>
        <v>5.4002915013626751E-3</v>
      </c>
      <c r="H235" s="115">
        <f t="shared" si="266"/>
        <v>44669</v>
      </c>
      <c r="I235" s="115">
        <f t="shared" si="250"/>
        <v>44669</v>
      </c>
      <c r="J235" s="116">
        <f t="shared" si="258"/>
        <v>23</v>
      </c>
      <c r="K235" s="116">
        <f t="shared" si="239"/>
        <v>9</v>
      </c>
      <c r="L235" s="8">
        <f t="shared" si="259"/>
        <v>1.0021096899999999</v>
      </c>
      <c r="M235" s="117">
        <f t="shared" si="277"/>
        <v>1.00729958</v>
      </c>
      <c r="N235" s="117">
        <f t="shared" si="271"/>
        <v>1.0617376389576203</v>
      </c>
      <c r="O235" s="110">
        <f t="shared" si="280"/>
        <v>1.06397757</v>
      </c>
      <c r="P235" s="110">
        <f t="shared" si="251"/>
        <v>1038.18223672</v>
      </c>
      <c r="Q235" s="148">
        <f t="shared" si="262"/>
        <v>0</v>
      </c>
      <c r="R235" s="170">
        <f t="shared" si="260"/>
        <v>0</v>
      </c>
      <c r="S235" s="110">
        <f t="shared" si="252"/>
        <v>0</v>
      </c>
      <c r="T235" s="92">
        <v>0</v>
      </c>
      <c r="U235" s="180">
        <f t="shared" si="238"/>
        <v>0</v>
      </c>
      <c r="V235" s="120">
        <f t="shared" si="261"/>
        <v>8.7999999999999995E-2</v>
      </c>
      <c r="W235" s="118">
        <f t="shared" si="275"/>
        <v>9</v>
      </c>
      <c r="X235" s="118">
        <v>252</v>
      </c>
      <c r="Y235" s="117">
        <f t="shared" si="253"/>
        <v>1.0030167249999999</v>
      </c>
      <c r="Z235" s="110">
        <f t="shared" si="254"/>
        <v>3.1319102999999999</v>
      </c>
      <c r="AA235" s="110">
        <f t="shared" si="255"/>
        <v>0</v>
      </c>
      <c r="AB235" s="121" t="str">
        <f t="shared" si="263"/>
        <v>A+J=</v>
      </c>
      <c r="AC235" s="115">
        <f t="shared" si="264"/>
        <v>44669</v>
      </c>
      <c r="AD235" s="4"/>
      <c r="AF235" s="160">
        <f>[2]Plan1!$A328</f>
        <v>46711</v>
      </c>
      <c r="AG235" s="139" t="str">
        <f>[2]Plan1!$C328</f>
        <v>Dia Nacional de Zumbi e da Consciência Negra</v>
      </c>
      <c r="AI235" s="129">
        <f t="shared" si="270"/>
        <v>86</v>
      </c>
      <c r="AJ235" s="131">
        <f t="shared" si="268"/>
        <v>47041</v>
      </c>
      <c r="AK235" s="131">
        <f t="shared" si="272"/>
        <v>47039</v>
      </c>
      <c r="AL235" s="131">
        <f t="shared" si="269"/>
        <v>47042</v>
      </c>
      <c r="AM235" s="131">
        <f t="shared" si="278"/>
        <v>47073</v>
      </c>
      <c r="AN235" s="129">
        <f t="shared" si="279"/>
        <v>21</v>
      </c>
      <c r="AO235" s="131">
        <f t="shared" si="267"/>
        <v>47042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2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2" ht="12.75" x14ac:dyDescent="0.2">
      <c r="A236" s="109">
        <f t="shared" si="256"/>
        <v>44649</v>
      </c>
      <c r="B236" s="110">
        <f t="shared" si="248"/>
        <v>1041.90666397</v>
      </c>
      <c r="C236" s="110">
        <f t="shared" si="276"/>
        <v>975.75575462999996</v>
      </c>
      <c r="D236" s="111">
        <f t="shared" si="257"/>
        <v>6120.04</v>
      </c>
      <c r="E236" s="111">
        <f t="shared" si="281"/>
        <v>6153.09</v>
      </c>
      <c r="F236" s="161">
        <f t="shared" si="265"/>
        <v>44579</v>
      </c>
      <c r="G236" s="114">
        <f t="shared" si="249"/>
        <v>5.4002915013626751E-3</v>
      </c>
      <c r="H236" s="115">
        <f t="shared" si="266"/>
        <v>44669</v>
      </c>
      <c r="I236" s="115">
        <f t="shared" si="250"/>
        <v>44669</v>
      </c>
      <c r="J236" s="116">
        <f t="shared" si="258"/>
        <v>23</v>
      </c>
      <c r="K236" s="116">
        <f t="shared" si="239"/>
        <v>10</v>
      </c>
      <c r="L236" s="8">
        <f t="shared" si="259"/>
        <v>1.0023443700000001</v>
      </c>
      <c r="M236" s="117">
        <f t="shared" si="277"/>
        <v>1.00729958</v>
      </c>
      <c r="N236" s="117">
        <f t="shared" si="271"/>
        <v>1.0617376389576203</v>
      </c>
      <c r="O236" s="110">
        <f t="shared" si="280"/>
        <v>1.0642267400000001</v>
      </c>
      <c r="P236" s="110">
        <f t="shared" si="251"/>
        <v>1038.42536578</v>
      </c>
      <c r="Q236" s="148">
        <f t="shared" si="262"/>
        <v>0</v>
      </c>
      <c r="R236" s="170">
        <f t="shared" si="260"/>
        <v>0</v>
      </c>
      <c r="S236" s="110">
        <f t="shared" si="252"/>
        <v>0</v>
      </c>
      <c r="T236" s="92">
        <v>0</v>
      </c>
      <c r="U236" s="180">
        <f t="shared" ref="U236:U299" si="282">IF(Q236&gt;0,(S236+T236)/P236,0)</f>
        <v>0</v>
      </c>
      <c r="V236" s="120">
        <f t="shared" si="261"/>
        <v>8.7999999999999995E-2</v>
      </c>
      <c r="W236" s="118">
        <f t="shared" si="275"/>
        <v>10</v>
      </c>
      <c r="X236" s="118">
        <v>252</v>
      </c>
      <c r="Y236" s="117">
        <f t="shared" si="253"/>
        <v>1.003352478</v>
      </c>
      <c r="Z236" s="110">
        <f t="shared" si="254"/>
        <v>3.48129819</v>
      </c>
      <c r="AA236" s="110">
        <f t="shared" si="255"/>
        <v>0</v>
      </c>
      <c r="AB236" s="121" t="str">
        <f t="shared" si="263"/>
        <v>A+J=</v>
      </c>
      <c r="AC236" s="115">
        <f t="shared" si="264"/>
        <v>44669</v>
      </c>
      <c r="AD236" s="4"/>
      <c r="AF236" s="160">
        <f>[2]Plan1!$A329</f>
        <v>46746</v>
      </c>
      <c r="AG236" s="139" t="str">
        <f>[2]Plan1!$C329</f>
        <v>Natal</v>
      </c>
      <c r="AI236" s="129">
        <f t="shared" si="270"/>
        <v>87</v>
      </c>
      <c r="AJ236" s="131">
        <f t="shared" si="268"/>
        <v>47072</v>
      </c>
      <c r="AK236" s="131">
        <f t="shared" si="272"/>
        <v>47071</v>
      </c>
      <c r="AL236" s="131">
        <f t="shared" si="269"/>
        <v>47073</v>
      </c>
      <c r="AM236" s="131">
        <f t="shared" si="278"/>
        <v>47102</v>
      </c>
      <c r="AN236" s="129">
        <f t="shared" si="279"/>
        <v>20</v>
      </c>
      <c r="AO236" s="131">
        <f t="shared" si="267"/>
        <v>47073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2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2" ht="12.75" x14ac:dyDescent="0.2">
      <c r="A237" s="109">
        <f t="shared" si="256"/>
        <v>44650</v>
      </c>
      <c r="B237" s="110">
        <f t="shared" si="248"/>
        <v>1042.4995192699998</v>
      </c>
      <c r="C237" s="110">
        <f t="shared" si="276"/>
        <v>975.75575462999996</v>
      </c>
      <c r="D237" s="111">
        <f t="shared" si="257"/>
        <v>6120.04</v>
      </c>
      <c r="E237" s="111">
        <f t="shared" si="281"/>
        <v>6153.09</v>
      </c>
      <c r="F237" s="161">
        <f t="shared" si="265"/>
        <v>44579</v>
      </c>
      <c r="G237" s="114">
        <f t="shared" si="249"/>
        <v>5.4002915013626751E-3</v>
      </c>
      <c r="H237" s="115">
        <f t="shared" si="266"/>
        <v>44669</v>
      </c>
      <c r="I237" s="115">
        <f t="shared" si="250"/>
        <v>44669</v>
      </c>
      <c r="J237" s="116">
        <f t="shared" si="258"/>
        <v>23</v>
      </c>
      <c r="K237" s="116">
        <f t="shared" si="239"/>
        <v>11</v>
      </c>
      <c r="L237" s="8">
        <f t="shared" si="259"/>
        <v>1.0025791100000001</v>
      </c>
      <c r="M237" s="117">
        <f t="shared" si="277"/>
        <v>1.00729958</v>
      </c>
      <c r="N237" s="117">
        <f t="shared" si="271"/>
        <v>1.0617376389576203</v>
      </c>
      <c r="O237" s="110">
        <f t="shared" si="280"/>
        <v>1.0644759699999999</v>
      </c>
      <c r="P237" s="110">
        <f t="shared" si="251"/>
        <v>1038.6685533899999</v>
      </c>
      <c r="Q237" s="148">
        <f t="shared" si="262"/>
        <v>0</v>
      </c>
      <c r="R237" s="170">
        <f t="shared" si="260"/>
        <v>0</v>
      </c>
      <c r="S237" s="110">
        <f t="shared" si="252"/>
        <v>0</v>
      </c>
      <c r="T237" s="92">
        <v>0</v>
      </c>
      <c r="U237" s="180">
        <f t="shared" si="282"/>
        <v>0</v>
      </c>
      <c r="V237" s="120">
        <f t="shared" si="261"/>
        <v>8.7999999999999995E-2</v>
      </c>
      <c r="W237" s="118">
        <f t="shared" si="275"/>
        <v>11</v>
      </c>
      <c r="X237" s="118">
        <v>252</v>
      </c>
      <c r="Y237" s="117">
        <f t="shared" si="253"/>
        <v>1.0036883430000001</v>
      </c>
      <c r="Z237" s="110">
        <f t="shared" si="254"/>
        <v>3.8309658799999999</v>
      </c>
      <c r="AA237" s="110">
        <f t="shared" si="255"/>
        <v>0</v>
      </c>
      <c r="AB237" s="121" t="str">
        <f t="shared" si="263"/>
        <v>A+J=</v>
      </c>
      <c r="AC237" s="115">
        <f t="shared" si="264"/>
        <v>44669</v>
      </c>
      <c r="AD237" s="4"/>
      <c r="AF237" s="160">
        <f>[2]Plan1!$A330</f>
        <v>46753</v>
      </c>
      <c r="AG237" s="139" t="str">
        <f>[2]Plan1!$C330</f>
        <v>Confraternização Universal</v>
      </c>
      <c r="AI237" s="129">
        <f t="shared" si="270"/>
        <v>88</v>
      </c>
      <c r="AJ237" s="131">
        <f t="shared" si="268"/>
        <v>47102</v>
      </c>
      <c r="AK237" s="131">
        <f t="shared" si="272"/>
        <v>47101</v>
      </c>
      <c r="AL237" s="131">
        <f t="shared" si="269"/>
        <v>47102</v>
      </c>
      <c r="AM237" s="131">
        <f t="shared" si="278"/>
        <v>47133</v>
      </c>
      <c r="AN237" s="129">
        <f t="shared" si="279"/>
        <v>19</v>
      </c>
      <c r="AO237" s="131">
        <f t="shared" si="267"/>
        <v>47102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2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2" ht="12.75" x14ac:dyDescent="0.2">
      <c r="A238" s="109">
        <f t="shared" si="256"/>
        <v>44651</v>
      </c>
      <c r="B238" s="110">
        <f t="shared" si="248"/>
        <v>1043.0927239099999</v>
      </c>
      <c r="C238" s="110">
        <f t="shared" si="276"/>
        <v>975.75575462999996</v>
      </c>
      <c r="D238" s="111">
        <f t="shared" si="257"/>
        <v>6120.04</v>
      </c>
      <c r="E238" s="111">
        <f t="shared" si="281"/>
        <v>6153.09</v>
      </c>
      <c r="F238" s="161">
        <f t="shared" si="265"/>
        <v>44579</v>
      </c>
      <c r="G238" s="114">
        <f t="shared" si="249"/>
        <v>5.4002915013626751E-3</v>
      </c>
      <c r="H238" s="115">
        <f t="shared" si="266"/>
        <v>44669</v>
      </c>
      <c r="I238" s="115">
        <f t="shared" si="250"/>
        <v>44669</v>
      </c>
      <c r="J238" s="116">
        <f t="shared" si="258"/>
        <v>23</v>
      </c>
      <c r="K238" s="116">
        <f t="shared" si="239"/>
        <v>12</v>
      </c>
      <c r="L238" s="8">
        <f t="shared" si="259"/>
        <v>1.00281391</v>
      </c>
      <c r="M238" s="117">
        <f t="shared" si="277"/>
        <v>1.00729958</v>
      </c>
      <c r="N238" s="117">
        <f t="shared" si="271"/>
        <v>1.0617376389576203</v>
      </c>
      <c r="O238" s="110">
        <f t="shared" si="280"/>
        <v>1.0647252700000001</v>
      </c>
      <c r="P238" s="110">
        <f t="shared" si="251"/>
        <v>1038.9118093</v>
      </c>
      <c r="Q238" s="148">
        <f t="shared" si="262"/>
        <v>0</v>
      </c>
      <c r="R238" s="170">
        <f t="shared" si="260"/>
        <v>0</v>
      </c>
      <c r="S238" s="110">
        <f t="shared" si="252"/>
        <v>0</v>
      </c>
      <c r="T238" s="92">
        <v>0</v>
      </c>
      <c r="U238" s="180">
        <f t="shared" si="282"/>
        <v>0</v>
      </c>
      <c r="V238" s="120">
        <f t="shared" si="261"/>
        <v>8.7999999999999995E-2</v>
      </c>
      <c r="W238" s="118">
        <f t="shared" si="275"/>
        <v>12</v>
      </c>
      <c r="X238" s="118">
        <v>252</v>
      </c>
      <c r="Y238" s="117">
        <f t="shared" si="253"/>
        <v>1.0040243209999999</v>
      </c>
      <c r="Z238" s="110">
        <f t="shared" si="254"/>
        <v>4.1809146100000003</v>
      </c>
      <c r="AA238" s="110">
        <f t="shared" si="255"/>
        <v>0</v>
      </c>
      <c r="AB238" s="121" t="str">
        <f t="shared" si="263"/>
        <v>A+J=</v>
      </c>
      <c r="AC238" s="115">
        <f t="shared" si="264"/>
        <v>44669</v>
      </c>
      <c r="AD238" s="4"/>
      <c r="AF238" s="160">
        <f>[2]Plan1!$A331</f>
        <v>46811</v>
      </c>
      <c r="AG238" s="139" t="str">
        <f>[2]Plan1!$C331</f>
        <v>Carnaval</v>
      </c>
      <c r="AI238" s="129">
        <f t="shared" si="270"/>
        <v>89</v>
      </c>
      <c r="AJ238" s="131">
        <f t="shared" si="268"/>
        <v>47133</v>
      </c>
      <c r="AK238" s="131">
        <f t="shared" si="272"/>
        <v>47130</v>
      </c>
      <c r="AL238" s="131">
        <f t="shared" si="269"/>
        <v>47133</v>
      </c>
      <c r="AM238" s="131">
        <f t="shared" si="278"/>
        <v>47164</v>
      </c>
      <c r="AN238" s="129">
        <f t="shared" si="279"/>
        <v>21</v>
      </c>
      <c r="AO238" s="131">
        <f t="shared" si="267"/>
        <v>47133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2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2" ht="12.75" x14ac:dyDescent="0.2">
      <c r="A239" s="109">
        <f t="shared" si="256"/>
        <v>44652</v>
      </c>
      <c r="B239" s="110">
        <f t="shared" si="248"/>
        <v>1043.68625737</v>
      </c>
      <c r="C239" s="110">
        <f t="shared" si="276"/>
        <v>975.75575462999996</v>
      </c>
      <c r="D239" s="111">
        <f t="shared" si="257"/>
        <v>6120.04</v>
      </c>
      <c r="E239" s="111">
        <f t="shared" si="281"/>
        <v>6153.09</v>
      </c>
      <c r="F239" s="161">
        <f t="shared" si="265"/>
        <v>44579</v>
      </c>
      <c r="G239" s="114">
        <f t="shared" si="249"/>
        <v>5.4002915013626751E-3</v>
      </c>
      <c r="H239" s="115">
        <f t="shared" si="266"/>
        <v>44669</v>
      </c>
      <c r="I239" s="115">
        <f t="shared" si="250"/>
        <v>44669</v>
      </c>
      <c r="J239" s="116">
        <f t="shared" si="258"/>
        <v>23</v>
      </c>
      <c r="K239" s="116">
        <f t="shared" ref="K239:K302" si="283">(J239-(NETWORKDAYS(A239,I239,AF$149:AF$503)-1))</f>
        <v>13</v>
      </c>
      <c r="L239" s="8">
        <f t="shared" si="259"/>
        <v>1.00304876</v>
      </c>
      <c r="M239" s="117">
        <f t="shared" si="277"/>
        <v>1.00729958</v>
      </c>
      <c r="N239" s="117">
        <f t="shared" si="271"/>
        <v>1.0617376389576203</v>
      </c>
      <c r="O239" s="110">
        <f t="shared" si="280"/>
        <v>1.0649746200000001</v>
      </c>
      <c r="P239" s="110">
        <f t="shared" si="251"/>
        <v>1039.15511399</v>
      </c>
      <c r="Q239" s="148">
        <f t="shared" si="262"/>
        <v>0</v>
      </c>
      <c r="R239" s="170">
        <f t="shared" si="260"/>
        <v>0</v>
      </c>
      <c r="S239" s="110">
        <f t="shared" si="252"/>
        <v>0</v>
      </c>
      <c r="T239" s="92">
        <v>0</v>
      </c>
      <c r="U239" s="180">
        <f t="shared" si="282"/>
        <v>0</v>
      </c>
      <c r="V239" s="120">
        <f t="shared" si="261"/>
        <v>8.7999999999999995E-2</v>
      </c>
      <c r="W239" s="118">
        <f t="shared" si="275"/>
        <v>13</v>
      </c>
      <c r="X239" s="118">
        <v>252</v>
      </c>
      <c r="Y239" s="117">
        <f t="shared" si="253"/>
        <v>1.004360411</v>
      </c>
      <c r="Z239" s="110">
        <f t="shared" si="254"/>
        <v>4.5311433799999996</v>
      </c>
      <c r="AA239" s="110">
        <f t="shared" si="255"/>
        <v>0</v>
      </c>
      <c r="AB239" s="121" t="str">
        <f t="shared" si="263"/>
        <v>A+J=</v>
      </c>
      <c r="AC239" s="115">
        <f t="shared" si="264"/>
        <v>44669</v>
      </c>
      <c r="AD239" s="4"/>
      <c r="AF239" s="160">
        <f>[2]Plan1!$A332</f>
        <v>46812</v>
      </c>
      <c r="AG239" s="139" t="str">
        <f>[2]Plan1!$C332</f>
        <v>Carnaval</v>
      </c>
      <c r="AI239" s="129">
        <f t="shared" si="270"/>
        <v>90</v>
      </c>
      <c r="AJ239" s="131">
        <f t="shared" si="268"/>
        <v>47164</v>
      </c>
      <c r="AK239" s="131">
        <f t="shared" si="272"/>
        <v>47163</v>
      </c>
      <c r="AL239" s="131">
        <f t="shared" si="269"/>
        <v>47164</v>
      </c>
      <c r="AM239" s="131">
        <f t="shared" si="278"/>
        <v>47192</v>
      </c>
      <c r="AN239" s="129">
        <f t="shared" si="279"/>
        <v>20</v>
      </c>
      <c r="AO239" s="131">
        <f t="shared" si="267"/>
        <v>47164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2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2" ht="12.75" x14ac:dyDescent="0.2">
      <c r="A240" s="109">
        <f t="shared" si="256"/>
        <v>44653</v>
      </c>
      <c r="B240" s="110">
        <f t="shared" si="248"/>
        <v>1044.28012087</v>
      </c>
      <c r="C240" s="110">
        <f t="shared" si="276"/>
        <v>975.75575462999996</v>
      </c>
      <c r="D240" s="111">
        <f t="shared" si="257"/>
        <v>6120.04</v>
      </c>
      <c r="E240" s="111">
        <f t="shared" si="281"/>
        <v>6153.09</v>
      </c>
      <c r="F240" s="161">
        <f t="shared" si="265"/>
        <v>44579</v>
      </c>
      <c r="G240" s="114">
        <f t="shared" si="249"/>
        <v>5.4002915013626751E-3</v>
      </c>
      <c r="H240" s="115">
        <f t="shared" si="266"/>
        <v>44669</v>
      </c>
      <c r="I240" s="115">
        <f t="shared" si="250"/>
        <v>44669</v>
      </c>
      <c r="J240" s="116">
        <f t="shared" si="258"/>
        <v>23</v>
      </c>
      <c r="K240" s="116">
        <f t="shared" si="283"/>
        <v>14</v>
      </c>
      <c r="L240" s="8">
        <f t="shared" si="259"/>
        <v>1.0032836599999999</v>
      </c>
      <c r="M240" s="117">
        <f t="shared" si="277"/>
        <v>1.00729958</v>
      </c>
      <c r="N240" s="117">
        <f t="shared" si="271"/>
        <v>1.0617376389576203</v>
      </c>
      <c r="O240" s="110">
        <f t="shared" si="280"/>
        <v>1.06522402</v>
      </c>
      <c r="P240" s="110">
        <f t="shared" si="251"/>
        <v>1039.3984674799999</v>
      </c>
      <c r="Q240" s="148">
        <f t="shared" si="262"/>
        <v>0</v>
      </c>
      <c r="R240" s="170">
        <f t="shared" si="260"/>
        <v>0</v>
      </c>
      <c r="S240" s="110">
        <f t="shared" si="252"/>
        <v>0</v>
      </c>
      <c r="T240" s="92">
        <v>0</v>
      </c>
      <c r="U240" s="180">
        <f t="shared" si="282"/>
        <v>0</v>
      </c>
      <c r="V240" s="120">
        <f t="shared" si="261"/>
        <v>8.7999999999999995E-2</v>
      </c>
      <c r="W240" s="118">
        <f t="shared" si="275"/>
        <v>14</v>
      </c>
      <c r="X240" s="118">
        <v>252</v>
      </c>
      <c r="Y240" s="117">
        <f t="shared" si="253"/>
        <v>1.004696614</v>
      </c>
      <c r="Z240" s="110">
        <f t="shared" si="254"/>
        <v>4.8816533900000003</v>
      </c>
      <c r="AA240" s="110">
        <f t="shared" si="255"/>
        <v>0</v>
      </c>
      <c r="AB240" s="121" t="str">
        <f t="shared" si="263"/>
        <v>A+J=</v>
      </c>
      <c r="AC240" s="115">
        <f t="shared" si="264"/>
        <v>44669</v>
      </c>
      <c r="AD240" s="4"/>
      <c r="AF240" s="160">
        <f>[2]Plan1!$A333</f>
        <v>46857</v>
      </c>
      <c r="AG240" s="139" t="str">
        <f>[2]Plan1!$C333</f>
        <v>Paixão de Cristo</v>
      </c>
      <c r="AI240" s="129">
        <f t="shared" si="270"/>
        <v>91</v>
      </c>
      <c r="AJ240" s="131">
        <f t="shared" si="268"/>
        <v>47192</v>
      </c>
      <c r="AK240" s="131">
        <f t="shared" si="272"/>
        <v>47191</v>
      </c>
      <c r="AL240" s="131">
        <f t="shared" si="269"/>
        <v>47192</v>
      </c>
      <c r="AM240" s="131">
        <f t="shared" si="278"/>
        <v>47224</v>
      </c>
      <c r="AN240" s="129">
        <f t="shared" si="279"/>
        <v>21</v>
      </c>
      <c r="AO240" s="131">
        <f t="shared" si="267"/>
        <v>47192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2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109">
        <f t="shared" si="256"/>
        <v>44654</v>
      </c>
      <c r="B241" s="110">
        <f t="shared" si="248"/>
        <v>1044.28012087</v>
      </c>
      <c r="C241" s="110">
        <f t="shared" si="276"/>
        <v>975.75575462999996</v>
      </c>
      <c r="D241" s="111">
        <f t="shared" si="257"/>
        <v>6120.04</v>
      </c>
      <c r="E241" s="111">
        <f t="shared" si="281"/>
        <v>6153.09</v>
      </c>
      <c r="F241" s="161">
        <f t="shared" si="265"/>
        <v>44579</v>
      </c>
      <c r="G241" s="114">
        <f t="shared" si="249"/>
        <v>5.4002915013626751E-3</v>
      </c>
      <c r="H241" s="115">
        <f t="shared" si="266"/>
        <v>44669</v>
      </c>
      <c r="I241" s="115">
        <f t="shared" si="250"/>
        <v>44669</v>
      </c>
      <c r="J241" s="116">
        <f t="shared" si="258"/>
        <v>23</v>
      </c>
      <c r="K241" s="116">
        <f t="shared" si="283"/>
        <v>14</v>
      </c>
      <c r="L241" s="8">
        <f t="shared" si="259"/>
        <v>1.0032836599999999</v>
      </c>
      <c r="M241" s="117">
        <f t="shared" si="277"/>
        <v>1.00729958</v>
      </c>
      <c r="N241" s="117">
        <f t="shared" si="271"/>
        <v>1.0617376389576203</v>
      </c>
      <c r="O241" s="110">
        <f t="shared" si="280"/>
        <v>1.06522402</v>
      </c>
      <c r="P241" s="110">
        <f t="shared" si="251"/>
        <v>1039.3984674799999</v>
      </c>
      <c r="Q241" s="148">
        <f t="shared" si="262"/>
        <v>0</v>
      </c>
      <c r="R241" s="170">
        <f t="shared" si="260"/>
        <v>0</v>
      </c>
      <c r="S241" s="110">
        <f t="shared" si="252"/>
        <v>0</v>
      </c>
      <c r="T241" s="92">
        <v>0</v>
      </c>
      <c r="U241" s="180">
        <f t="shared" si="282"/>
        <v>0</v>
      </c>
      <c r="V241" s="120">
        <f t="shared" si="261"/>
        <v>8.7999999999999995E-2</v>
      </c>
      <c r="W241" s="118">
        <f t="shared" si="275"/>
        <v>14</v>
      </c>
      <c r="X241" s="118">
        <v>252</v>
      </c>
      <c r="Y241" s="117">
        <f t="shared" si="253"/>
        <v>1.004696614</v>
      </c>
      <c r="Z241" s="110">
        <f t="shared" si="254"/>
        <v>4.8816533900000003</v>
      </c>
      <c r="AA241" s="110">
        <f t="shared" si="255"/>
        <v>0</v>
      </c>
      <c r="AB241" s="121" t="str">
        <f t="shared" si="263"/>
        <v>A+J=</v>
      </c>
      <c r="AC241" s="115">
        <f t="shared" si="264"/>
        <v>44669</v>
      </c>
      <c r="AD241" s="4"/>
      <c r="AF241" s="160">
        <f>[2]Plan1!$A334</f>
        <v>46864</v>
      </c>
      <c r="AG241" s="139" t="str">
        <f>[2]Plan1!$C334</f>
        <v>Tiradentes</v>
      </c>
      <c r="AI241" s="129">
        <f t="shared" si="270"/>
        <v>92</v>
      </c>
      <c r="AJ241" s="131">
        <f t="shared" si="268"/>
        <v>47223</v>
      </c>
      <c r="AK241" s="131">
        <f t="shared" si="272"/>
        <v>47221</v>
      </c>
      <c r="AL241" s="131">
        <f t="shared" si="269"/>
        <v>47224</v>
      </c>
      <c r="AM241" s="131">
        <f t="shared" si="278"/>
        <v>47253</v>
      </c>
      <c r="AN241" s="129">
        <f t="shared" si="279"/>
        <v>20</v>
      </c>
      <c r="AO241" s="131">
        <f t="shared" si="267"/>
        <v>47224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2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109">
        <f t="shared" si="256"/>
        <v>44655</v>
      </c>
      <c r="B242" s="110">
        <f t="shared" si="248"/>
        <v>1044.28012087</v>
      </c>
      <c r="C242" s="110">
        <f t="shared" si="276"/>
        <v>975.75575462999996</v>
      </c>
      <c r="D242" s="111">
        <f t="shared" si="257"/>
        <v>6120.04</v>
      </c>
      <c r="E242" s="111">
        <f t="shared" si="281"/>
        <v>6153.09</v>
      </c>
      <c r="F242" s="161">
        <f t="shared" si="265"/>
        <v>44579</v>
      </c>
      <c r="G242" s="114">
        <f t="shared" si="249"/>
        <v>5.4002915013626751E-3</v>
      </c>
      <c r="H242" s="115">
        <f t="shared" si="266"/>
        <v>44669</v>
      </c>
      <c r="I242" s="115">
        <f t="shared" si="250"/>
        <v>44669</v>
      </c>
      <c r="J242" s="116">
        <f t="shared" si="258"/>
        <v>23</v>
      </c>
      <c r="K242" s="116">
        <f t="shared" si="283"/>
        <v>14</v>
      </c>
      <c r="L242" s="8">
        <f t="shared" si="259"/>
        <v>1.0032836599999999</v>
      </c>
      <c r="M242" s="117">
        <f t="shared" si="277"/>
        <v>1.00729958</v>
      </c>
      <c r="N242" s="117">
        <f t="shared" si="271"/>
        <v>1.0617376389576203</v>
      </c>
      <c r="O242" s="110">
        <f t="shared" si="280"/>
        <v>1.06522402</v>
      </c>
      <c r="P242" s="110">
        <f t="shared" si="251"/>
        <v>1039.3984674799999</v>
      </c>
      <c r="Q242" s="148">
        <f t="shared" si="262"/>
        <v>0</v>
      </c>
      <c r="R242" s="170">
        <f t="shared" si="260"/>
        <v>0</v>
      </c>
      <c r="S242" s="110">
        <f t="shared" si="252"/>
        <v>0</v>
      </c>
      <c r="T242" s="92">
        <v>0</v>
      </c>
      <c r="U242" s="180">
        <f t="shared" si="282"/>
        <v>0</v>
      </c>
      <c r="V242" s="120">
        <f t="shared" si="261"/>
        <v>8.7999999999999995E-2</v>
      </c>
      <c r="W242" s="118">
        <f t="shared" si="275"/>
        <v>14</v>
      </c>
      <c r="X242" s="118">
        <v>252</v>
      </c>
      <c r="Y242" s="117">
        <f t="shared" si="253"/>
        <v>1.004696614</v>
      </c>
      <c r="Z242" s="110">
        <f t="shared" si="254"/>
        <v>4.8816533900000003</v>
      </c>
      <c r="AA242" s="110">
        <f t="shared" si="255"/>
        <v>0</v>
      </c>
      <c r="AB242" s="121" t="str">
        <f t="shared" si="263"/>
        <v>A+J=</v>
      </c>
      <c r="AC242" s="115">
        <f t="shared" si="264"/>
        <v>44669</v>
      </c>
      <c r="AD242" s="4"/>
      <c r="AF242" s="160">
        <f>[2]Plan1!$A335</f>
        <v>46874</v>
      </c>
      <c r="AG242" s="139" t="str">
        <f>[2]Plan1!$C335</f>
        <v>Dia do Trabalho</v>
      </c>
      <c r="AI242" s="129">
        <f t="shared" si="270"/>
        <v>93</v>
      </c>
      <c r="AJ242" s="131">
        <f t="shared" si="268"/>
        <v>47253</v>
      </c>
      <c r="AK242" s="131">
        <f t="shared" si="272"/>
        <v>47252</v>
      </c>
      <c r="AL242" s="131">
        <f t="shared" si="269"/>
        <v>47253</v>
      </c>
      <c r="AM242" s="131">
        <f t="shared" si="278"/>
        <v>47284</v>
      </c>
      <c r="AN242" s="129">
        <f t="shared" si="279"/>
        <v>22</v>
      </c>
      <c r="AO242" s="131">
        <f t="shared" si="267"/>
        <v>47253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2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109">
        <f t="shared" si="256"/>
        <v>44656</v>
      </c>
      <c r="B243" s="110">
        <f t="shared" si="248"/>
        <v>1044.87433308</v>
      </c>
      <c r="C243" s="110">
        <f t="shared" si="276"/>
        <v>975.75575462999996</v>
      </c>
      <c r="D243" s="111">
        <f t="shared" si="257"/>
        <v>6120.04</v>
      </c>
      <c r="E243" s="111">
        <f t="shared" si="281"/>
        <v>6153.09</v>
      </c>
      <c r="F243" s="161">
        <f t="shared" si="265"/>
        <v>44579</v>
      </c>
      <c r="G243" s="114">
        <f t="shared" si="249"/>
        <v>5.4002915013626751E-3</v>
      </c>
      <c r="H243" s="115">
        <f t="shared" si="266"/>
        <v>44669</v>
      </c>
      <c r="I243" s="115">
        <f t="shared" si="250"/>
        <v>44669</v>
      </c>
      <c r="J243" s="116">
        <f t="shared" si="258"/>
        <v>23</v>
      </c>
      <c r="K243" s="116">
        <f t="shared" si="283"/>
        <v>15</v>
      </c>
      <c r="L243" s="8">
        <f t="shared" si="259"/>
        <v>1.0035186199999999</v>
      </c>
      <c r="M243" s="117">
        <f t="shared" si="277"/>
        <v>1.00729958</v>
      </c>
      <c r="N243" s="117">
        <f t="shared" si="271"/>
        <v>1.0617376389576203</v>
      </c>
      <c r="O243" s="110">
        <f t="shared" si="280"/>
        <v>1.06547349</v>
      </c>
      <c r="P243" s="110">
        <f t="shared" si="251"/>
        <v>1039.6418892700001</v>
      </c>
      <c r="Q243" s="148">
        <f t="shared" si="262"/>
        <v>0</v>
      </c>
      <c r="R243" s="170">
        <f t="shared" si="260"/>
        <v>0</v>
      </c>
      <c r="S243" s="110">
        <f t="shared" si="252"/>
        <v>0</v>
      </c>
      <c r="T243" s="92">
        <v>0</v>
      </c>
      <c r="U243" s="180">
        <f t="shared" si="282"/>
        <v>0</v>
      </c>
      <c r="V243" s="120">
        <f t="shared" si="261"/>
        <v>8.7999999999999995E-2</v>
      </c>
      <c r="W243" s="118">
        <f t="shared" si="275"/>
        <v>15</v>
      </c>
      <c r="X243" s="118">
        <v>252</v>
      </c>
      <c r="Y243" s="117">
        <f t="shared" si="253"/>
        <v>1.005032929</v>
      </c>
      <c r="Z243" s="110">
        <f t="shared" si="254"/>
        <v>5.2324438100000004</v>
      </c>
      <c r="AA243" s="110">
        <f t="shared" si="255"/>
        <v>0</v>
      </c>
      <c r="AB243" s="121" t="str">
        <f t="shared" si="263"/>
        <v>A+J=</v>
      </c>
      <c r="AC243" s="115">
        <f t="shared" si="264"/>
        <v>44669</v>
      </c>
      <c r="AD243" s="4"/>
      <c r="AF243" s="160">
        <f>[2]Plan1!$A336</f>
        <v>46919</v>
      </c>
      <c r="AG243" s="139" t="str">
        <f>[2]Plan1!$C336</f>
        <v>Corpus Christi</v>
      </c>
      <c r="AI243" s="129">
        <f t="shared" si="270"/>
        <v>94</v>
      </c>
      <c r="AJ243" s="131">
        <f t="shared" si="268"/>
        <v>47284</v>
      </c>
      <c r="AK243" s="131">
        <f t="shared" si="272"/>
        <v>47283</v>
      </c>
      <c r="AL243" s="131">
        <f t="shared" si="269"/>
        <v>47284</v>
      </c>
      <c r="AM243" s="131">
        <f t="shared" si="278"/>
        <v>47315</v>
      </c>
      <c r="AN243" s="129">
        <f t="shared" si="279"/>
        <v>21</v>
      </c>
      <c r="AO243" s="131">
        <f t="shared" si="267"/>
        <v>47284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2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109">
        <f t="shared" si="256"/>
        <v>44657</v>
      </c>
      <c r="B244" s="110">
        <f t="shared" si="248"/>
        <v>1045.4688755700001</v>
      </c>
      <c r="C244" s="110">
        <f t="shared" si="276"/>
        <v>975.75575462999996</v>
      </c>
      <c r="D244" s="111">
        <f t="shared" si="257"/>
        <v>6120.04</v>
      </c>
      <c r="E244" s="111">
        <f t="shared" si="281"/>
        <v>6153.09</v>
      </c>
      <c r="F244" s="161">
        <f t="shared" si="265"/>
        <v>44579</v>
      </c>
      <c r="G244" s="114">
        <f t="shared" si="249"/>
        <v>5.4002915013626751E-3</v>
      </c>
      <c r="H244" s="115">
        <f t="shared" si="266"/>
        <v>44669</v>
      </c>
      <c r="I244" s="115">
        <f t="shared" si="250"/>
        <v>44669</v>
      </c>
      <c r="J244" s="116">
        <f t="shared" si="258"/>
        <v>23</v>
      </c>
      <c r="K244" s="116">
        <f t="shared" si="283"/>
        <v>16</v>
      </c>
      <c r="L244" s="8">
        <f t="shared" si="259"/>
        <v>1.00375364</v>
      </c>
      <c r="M244" s="117">
        <f t="shared" si="277"/>
        <v>1.00729958</v>
      </c>
      <c r="N244" s="117">
        <f t="shared" si="271"/>
        <v>1.0617376389576203</v>
      </c>
      <c r="O244" s="110">
        <f t="shared" si="280"/>
        <v>1.0657230099999999</v>
      </c>
      <c r="P244" s="110">
        <f t="shared" si="251"/>
        <v>1039.8853598400001</v>
      </c>
      <c r="Q244" s="148">
        <f t="shared" si="262"/>
        <v>0</v>
      </c>
      <c r="R244" s="170">
        <f t="shared" si="260"/>
        <v>0</v>
      </c>
      <c r="S244" s="110">
        <f t="shared" si="252"/>
        <v>0</v>
      </c>
      <c r="T244" s="92">
        <v>0</v>
      </c>
      <c r="U244" s="180">
        <f t="shared" si="282"/>
        <v>0</v>
      </c>
      <c r="V244" s="120">
        <f t="shared" si="261"/>
        <v>8.7999999999999995E-2</v>
      </c>
      <c r="W244" s="118">
        <f t="shared" si="275"/>
        <v>16</v>
      </c>
      <c r="X244" s="118">
        <v>252</v>
      </c>
      <c r="Y244" s="117">
        <f t="shared" si="253"/>
        <v>1.005369357</v>
      </c>
      <c r="Z244" s="110">
        <f t="shared" si="254"/>
        <v>5.5835157300000002</v>
      </c>
      <c r="AA244" s="110">
        <f t="shared" si="255"/>
        <v>0</v>
      </c>
      <c r="AB244" s="121" t="str">
        <f t="shared" si="263"/>
        <v>A+J=</v>
      </c>
      <c r="AC244" s="115">
        <f t="shared" si="264"/>
        <v>44669</v>
      </c>
      <c r="AD244" s="4"/>
      <c r="AF244" s="160">
        <f>[2]Plan1!$A337</f>
        <v>47003</v>
      </c>
      <c r="AG244" s="139" t="str">
        <f>[2]Plan1!$C337</f>
        <v>Independência do Brasil</v>
      </c>
      <c r="AI244" s="129">
        <f t="shared" si="270"/>
        <v>95</v>
      </c>
      <c r="AJ244" s="131">
        <f t="shared" si="268"/>
        <v>47314</v>
      </c>
      <c r="AK244" s="131">
        <f t="shared" si="272"/>
        <v>47312</v>
      </c>
      <c r="AL244" s="131">
        <f t="shared" si="269"/>
        <v>47315</v>
      </c>
      <c r="AM244" s="131">
        <f t="shared" si="278"/>
        <v>47345</v>
      </c>
      <c r="AN244" s="129">
        <f t="shared" si="279"/>
        <v>22</v>
      </c>
      <c r="AO244" s="131">
        <f t="shared" si="267"/>
        <v>47315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2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109">
        <f t="shared" si="256"/>
        <v>44658</v>
      </c>
      <c r="B245" s="110">
        <f t="shared" si="248"/>
        <v>1046.0637681200001</v>
      </c>
      <c r="C245" s="110">
        <f t="shared" si="276"/>
        <v>975.75575462999996</v>
      </c>
      <c r="D245" s="111">
        <f t="shared" si="257"/>
        <v>6120.04</v>
      </c>
      <c r="E245" s="111">
        <f t="shared" si="281"/>
        <v>6153.09</v>
      </c>
      <c r="F245" s="161">
        <f t="shared" si="265"/>
        <v>44579</v>
      </c>
      <c r="G245" s="114">
        <f t="shared" si="249"/>
        <v>5.4002915013626751E-3</v>
      </c>
      <c r="H245" s="115">
        <f t="shared" si="266"/>
        <v>44669</v>
      </c>
      <c r="I245" s="115">
        <f t="shared" si="250"/>
        <v>44669</v>
      </c>
      <c r="J245" s="116">
        <f t="shared" si="258"/>
        <v>23</v>
      </c>
      <c r="K245" s="116">
        <f t="shared" si="283"/>
        <v>17</v>
      </c>
      <c r="L245" s="8">
        <f t="shared" si="259"/>
        <v>1.00398871</v>
      </c>
      <c r="M245" s="117">
        <f t="shared" si="277"/>
        <v>1.00729958</v>
      </c>
      <c r="N245" s="117">
        <f t="shared" si="271"/>
        <v>1.0617376389576203</v>
      </c>
      <c r="O245" s="110">
        <f t="shared" si="280"/>
        <v>1.0659726</v>
      </c>
      <c r="P245" s="110">
        <f t="shared" si="251"/>
        <v>1040.1288987200001</v>
      </c>
      <c r="Q245" s="148">
        <f t="shared" si="262"/>
        <v>0</v>
      </c>
      <c r="R245" s="170">
        <f t="shared" si="260"/>
        <v>0</v>
      </c>
      <c r="S245" s="110">
        <f t="shared" si="252"/>
        <v>0</v>
      </c>
      <c r="T245" s="92">
        <v>0</v>
      </c>
      <c r="U245" s="180">
        <f t="shared" si="282"/>
        <v>0</v>
      </c>
      <c r="V245" s="120">
        <f t="shared" si="261"/>
        <v>8.7999999999999995E-2</v>
      </c>
      <c r="W245" s="118">
        <f t="shared" si="275"/>
        <v>17</v>
      </c>
      <c r="X245" s="118">
        <v>252</v>
      </c>
      <c r="Y245" s="117">
        <f t="shared" si="253"/>
        <v>1.005705898</v>
      </c>
      <c r="Z245" s="110">
        <f t="shared" si="254"/>
        <v>5.9348694000000002</v>
      </c>
      <c r="AA245" s="110">
        <f t="shared" si="255"/>
        <v>0</v>
      </c>
      <c r="AB245" s="121" t="str">
        <f t="shared" si="263"/>
        <v>A+J=</v>
      </c>
      <c r="AC245" s="115">
        <f t="shared" si="264"/>
        <v>44669</v>
      </c>
      <c r="AD245" s="4"/>
      <c r="AF245" s="160">
        <f>[2]Plan1!$A338</f>
        <v>47038</v>
      </c>
      <c r="AG245" s="139" t="str">
        <f>[2]Plan1!$C338</f>
        <v>Nossa Sr.a Aparecida - Padroeira do Brasil</v>
      </c>
      <c r="AI245" s="129">
        <f t="shared" si="270"/>
        <v>96</v>
      </c>
      <c r="AJ245" s="131">
        <f t="shared" si="268"/>
        <v>47345</v>
      </c>
      <c r="AK245" s="131">
        <f t="shared" si="272"/>
        <v>47344</v>
      </c>
      <c r="AL245" s="131">
        <f t="shared" si="269"/>
        <v>47345</v>
      </c>
      <c r="AM245" s="131">
        <f t="shared" si="278"/>
        <v>47378</v>
      </c>
      <c r="AN245" s="129">
        <f t="shared" si="279"/>
        <v>22</v>
      </c>
      <c r="AO245" s="131">
        <f t="shared" si="267"/>
        <v>47345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2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109">
        <f t="shared" si="256"/>
        <v>44659</v>
      </c>
      <c r="B246" s="110">
        <f t="shared" si="248"/>
        <v>1046.6589803699999</v>
      </c>
      <c r="C246" s="110">
        <f t="shared" si="276"/>
        <v>975.75575462999996</v>
      </c>
      <c r="D246" s="111">
        <f t="shared" si="257"/>
        <v>6120.04</v>
      </c>
      <c r="E246" s="111">
        <f t="shared" si="281"/>
        <v>6153.09</v>
      </c>
      <c r="F246" s="161">
        <f t="shared" si="265"/>
        <v>44579</v>
      </c>
      <c r="G246" s="114">
        <f t="shared" si="249"/>
        <v>5.4002915013626751E-3</v>
      </c>
      <c r="H246" s="115">
        <f t="shared" si="266"/>
        <v>44669</v>
      </c>
      <c r="I246" s="115">
        <f t="shared" si="250"/>
        <v>44669</v>
      </c>
      <c r="J246" s="116">
        <f t="shared" si="258"/>
        <v>23</v>
      </c>
      <c r="K246" s="116">
        <f t="shared" si="283"/>
        <v>18</v>
      </c>
      <c r="L246" s="8">
        <f t="shared" si="259"/>
        <v>1.0042238299999999</v>
      </c>
      <c r="M246" s="117">
        <f t="shared" si="277"/>
        <v>1.00729958</v>
      </c>
      <c r="N246" s="117">
        <f t="shared" si="271"/>
        <v>1.0617376389576203</v>
      </c>
      <c r="O246" s="110">
        <f t="shared" si="280"/>
        <v>1.0662222299999999</v>
      </c>
      <c r="P246" s="110">
        <f t="shared" si="251"/>
        <v>1040.3724766299999</v>
      </c>
      <c r="Q246" s="148">
        <f t="shared" si="262"/>
        <v>0</v>
      </c>
      <c r="R246" s="170">
        <f t="shared" si="260"/>
        <v>0</v>
      </c>
      <c r="S246" s="110">
        <f t="shared" si="252"/>
        <v>0</v>
      </c>
      <c r="T246" s="92">
        <v>0</v>
      </c>
      <c r="U246" s="180">
        <f t="shared" si="282"/>
        <v>0</v>
      </c>
      <c r="V246" s="120">
        <f t="shared" si="261"/>
        <v>8.7999999999999995E-2</v>
      </c>
      <c r="W246" s="118">
        <f t="shared" si="275"/>
        <v>18</v>
      </c>
      <c r="X246" s="118">
        <v>252</v>
      </c>
      <c r="Y246" s="117">
        <f t="shared" si="253"/>
        <v>1.006042551</v>
      </c>
      <c r="Z246" s="110">
        <f t="shared" si="254"/>
        <v>6.2865037399999997</v>
      </c>
      <c r="AA246" s="110">
        <f t="shared" si="255"/>
        <v>0</v>
      </c>
      <c r="AB246" s="121" t="str">
        <f t="shared" si="263"/>
        <v>A+J=</v>
      </c>
      <c r="AC246" s="115">
        <f t="shared" si="264"/>
        <v>44669</v>
      </c>
      <c r="AD246" s="4"/>
      <c r="AF246" s="160">
        <f>[2]Plan1!$A339</f>
        <v>47059</v>
      </c>
      <c r="AG246" s="139" t="str">
        <f>[2]Plan1!$C339</f>
        <v>Finados</v>
      </c>
      <c r="AI246" s="129">
        <f t="shared" si="270"/>
        <v>97</v>
      </c>
      <c r="AJ246" s="131">
        <f t="shared" si="268"/>
        <v>47376</v>
      </c>
      <c r="AK246" s="131">
        <f t="shared" si="272"/>
        <v>47375</v>
      </c>
      <c r="AL246" s="131">
        <f t="shared" si="269"/>
        <v>47378</v>
      </c>
      <c r="AM246" s="131">
        <f t="shared" si="278"/>
        <v>47406</v>
      </c>
      <c r="AN246" s="129">
        <f t="shared" si="279"/>
        <v>19</v>
      </c>
      <c r="AO246" s="131">
        <f t="shared" si="267"/>
        <v>47378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2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109">
        <f t="shared" si="256"/>
        <v>44660</v>
      </c>
      <c r="B247" s="110">
        <f t="shared" si="248"/>
        <v>1047.25454296</v>
      </c>
      <c r="C247" s="110">
        <f t="shared" si="276"/>
        <v>975.75575462999996</v>
      </c>
      <c r="D247" s="111">
        <f t="shared" si="257"/>
        <v>6120.04</v>
      </c>
      <c r="E247" s="111">
        <f t="shared" si="281"/>
        <v>6153.09</v>
      </c>
      <c r="F247" s="161">
        <f t="shared" si="265"/>
        <v>44579</v>
      </c>
      <c r="G247" s="114">
        <f t="shared" si="249"/>
        <v>5.4002915013626751E-3</v>
      </c>
      <c r="H247" s="115">
        <f t="shared" si="266"/>
        <v>44669</v>
      </c>
      <c r="I247" s="115">
        <f t="shared" si="250"/>
        <v>44669</v>
      </c>
      <c r="J247" s="116">
        <f t="shared" si="258"/>
        <v>23</v>
      </c>
      <c r="K247" s="116">
        <f t="shared" si="283"/>
        <v>19</v>
      </c>
      <c r="L247" s="8">
        <f t="shared" si="259"/>
        <v>1.0044590099999999</v>
      </c>
      <c r="M247" s="117">
        <f t="shared" si="277"/>
        <v>1.00729958</v>
      </c>
      <c r="N247" s="117">
        <f t="shared" si="271"/>
        <v>1.0617376389576203</v>
      </c>
      <c r="O247" s="110">
        <f t="shared" si="280"/>
        <v>1.0664719300000001</v>
      </c>
      <c r="P247" s="110">
        <f t="shared" si="251"/>
        <v>1040.6161228399999</v>
      </c>
      <c r="Q247" s="148">
        <f t="shared" si="262"/>
        <v>0</v>
      </c>
      <c r="R247" s="170">
        <f t="shared" si="260"/>
        <v>0</v>
      </c>
      <c r="S247" s="110">
        <f t="shared" si="252"/>
        <v>0</v>
      </c>
      <c r="T247" s="92">
        <v>0</v>
      </c>
      <c r="U247" s="180">
        <f t="shared" si="282"/>
        <v>0</v>
      </c>
      <c r="V247" s="120">
        <f t="shared" si="261"/>
        <v>8.7999999999999995E-2</v>
      </c>
      <c r="W247" s="118">
        <f t="shared" si="275"/>
        <v>19</v>
      </c>
      <c r="X247" s="118">
        <v>252</v>
      </c>
      <c r="Y247" s="117">
        <f t="shared" si="253"/>
        <v>1.0063793169999999</v>
      </c>
      <c r="Z247" s="110">
        <f t="shared" si="254"/>
        <v>6.6384201200000001</v>
      </c>
      <c r="AA247" s="110">
        <f t="shared" si="255"/>
        <v>0</v>
      </c>
      <c r="AB247" s="121" t="str">
        <f t="shared" si="263"/>
        <v>A+J=</v>
      </c>
      <c r="AC247" s="115">
        <f t="shared" si="264"/>
        <v>44669</v>
      </c>
      <c r="AD247" s="4"/>
      <c r="AF247" s="160">
        <f>[2]Plan1!$A340</f>
        <v>47072</v>
      </c>
      <c r="AG247" s="139" t="str">
        <f>[2]Plan1!$C340</f>
        <v>Proclamação da República</v>
      </c>
      <c r="AI247" s="129">
        <f t="shared" si="270"/>
        <v>98</v>
      </c>
      <c r="AJ247" s="131">
        <f t="shared" si="268"/>
        <v>47406</v>
      </c>
      <c r="AK247" s="131">
        <f t="shared" si="272"/>
        <v>47402</v>
      </c>
      <c r="AL247" s="131">
        <f t="shared" ref="AL247:AL269" si="284">WORKDAY($AK247,1,$AF$149:$AF$503)</f>
        <v>47406</v>
      </c>
      <c r="AM247" s="131">
        <f t="shared" si="278"/>
        <v>47438</v>
      </c>
      <c r="AN247" s="129">
        <f t="shared" si="279"/>
        <v>22</v>
      </c>
      <c r="AO247" s="131">
        <f t="shared" si="267"/>
        <v>47406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2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109">
        <f t="shared" si="256"/>
        <v>44661</v>
      </c>
      <c r="B248" s="110">
        <f t="shared" si="248"/>
        <v>1047.25454296</v>
      </c>
      <c r="C248" s="110">
        <f t="shared" si="276"/>
        <v>975.75575462999996</v>
      </c>
      <c r="D248" s="111">
        <f t="shared" si="257"/>
        <v>6120.04</v>
      </c>
      <c r="E248" s="111">
        <f t="shared" si="281"/>
        <v>6153.09</v>
      </c>
      <c r="F248" s="161">
        <f t="shared" si="265"/>
        <v>44579</v>
      </c>
      <c r="G248" s="114">
        <f t="shared" si="249"/>
        <v>5.4002915013626751E-3</v>
      </c>
      <c r="H248" s="115">
        <f t="shared" si="266"/>
        <v>44669</v>
      </c>
      <c r="I248" s="115">
        <f t="shared" si="250"/>
        <v>44669</v>
      </c>
      <c r="J248" s="116">
        <f t="shared" si="258"/>
        <v>23</v>
      </c>
      <c r="K248" s="116">
        <f t="shared" si="283"/>
        <v>19</v>
      </c>
      <c r="L248" s="8">
        <f t="shared" si="259"/>
        <v>1.0044590099999999</v>
      </c>
      <c r="M248" s="117">
        <f t="shared" si="277"/>
        <v>1.00729958</v>
      </c>
      <c r="N248" s="117">
        <f t="shared" si="271"/>
        <v>1.0617376389576203</v>
      </c>
      <c r="O248" s="110">
        <f t="shared" si="280"/>
        <v>1.0664719300000001</v>
      </c>
      <c r="P248" s="110">
        <f t="shared" si="251"/>
        <v>1040.6161228399999</v>
      </c>
      <c r="Q248" s="148">
        <f t="shared" si="262"/>
        <v>0</v>
      </c>
      <c r="R248" s="170">
        <f t="shared" si="260"/>
        <v>0</v>
      </c>
      <c r="S248" s="110">
        <f t="shared" si="252"/>
        <v>0</v>
      </c>
      <c r="T248" s="92">
        <v>0</v>
      </c>
      <c r="U248" s="180">
        <f t="shared" si="282"/>
        <v>0</v>
      </c>
      <c r="V248" s="120">
        <f t="shared" si="261"/>
        <v>8.7999999999999995E-2</v>
      </c>
      <c r="W248" s="118">
        <f t="shared" si="275"/>
        <v>19</v>
      </c>
      <c r="X248" s="118">
        <v>252</v>
      </c>
      <c r="Y248" s="117">
        <f t="shared" si="253"/>
        <v>1.0063793169999999</v>
      </c>
      <c r="Z248" s="110">
        <f t="shared" si="254"/>
        <v>6.6384201200000001</v>
      </c>
      <c r="AA248" s="110">
        <f t="shared" si="255"/>
        <v>0</v>
      </c>
      <c r="AB248" s="121" t="str">
        <f t="shared" si="263"/>
        <v>A+J=</v>
      </c>
      <c r="AC248" s="115">
        <f t="shared" si="264"/>
        <v>44669</v>
      </c>
      <c r="AD248" s="4"/>
      <c r="AF248" s="160">
        <f>[2]Plan1!$A341</f>
        <v>47077</v>
      </c>
      <c r="AG248" s="139" t="str">
        <f>[2]Plan1!$C341</f>
        <v>Dia Nacional de Zumbi e da Consciência Negra</v>
      </c>
      <c r="AI248" s="129">
        <f t="shared" si="270"/>
        <v>99</v>
      </c>
      <c r="AJ248" s="131">
        <f t="shared" si="268"/>
        <v>47437</v>
      </c>
      <c r="AK248" s="131">
        <f t="shared" si="272"/>
        <v>47436</v>
      </c>
      <c r="AL248" s="131">
        <f t="shared" si="284"/>
        <v>47438</v>
      </c>
      <c r="AM248" s="131">
        <f t="shared" si="278"/>
        <v>47469</v>
      </c>
      <c r="AN248" s="129">
        <f t="shared" si="279"/>
        <v>20</v>
      </c>
      <c r="AO248" s="131">
        <f t="shared" si="267"/>
        <v>47438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2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109">
        <f t="shared" si="256"/>
        <v>44662</v>
      </c>
      <c r="B249" s="110">
        <f t="shared" si="248"/>
        <v>1047.25454296</v>
      </c>
      <c r="C249" s="110">
        <f t="shared" si="276"/>
        <v>975.75575462999996</v>
      </c>
      <c r="D249" s="111">
        <f t="shared" si="257"/>
        <v>6120.04</v>
      </c>
      <c r="E249" s="111">
        <f t="shared" si="281"/>
        <v>6153.09</v>
      </c>
      <c r="F249" s="161">
        <f t="shared" si="265"/>
        <v>44579</v>
      </c>
      <c r="G249" s="114">
        <f t="shared" si="249"/>
        <v>5.4002915013626751E-3</v>
      </c>
      <c r="H249" s="115">
        <f t="shared" si="266"/>
        <v>44669</v>
      </c>
      <c r="I249" s="115">
        <f t="shared" si="250"/>
        <v>44669</v>
      </c>
      <c r="J249" s="116">
        <f t="shared" si="258"/>
        <v>23</v>
      </c>
      <c r="K249" s="116">
        <f t="shared" si="283"/>
        <v>19</v>
      </c>
      <c r="L249" s="8">
        <f t="shared" si="259"/>
        <v>1.0044590099999999</v>
      </c>
      <c r="M249" s="117">
        <f t="shared" si="277"/>
        <v>1.00729958</v>
      </c>
      <c r="N249" s="117">
        <f t="shared" si="271"/>
        <v>1.0617376389576203</v>
      </c>
      <c r="O249" s="110">
        <f t="shared" si="280"/>
        <v>1.0664719300000001</v>
      </c>
      <c r="P249" s="110">
        <f t="shared" si="251"/>
        <v>1040.6161228399999</v>
      </c>
      <c r="Q249" s="148">
        <f t="shared" si="262"/>
        <v>0</v>
      </c>
      <c r="R249" s="170">
        <f t="shared" si="260"/>
        <v>0</v>
      </c>
      <c r="S249" s="110">
        <f t="shared" si="252"/>
        <v>0</v>
      </c>
      <c r="T249" s="92">
        <v>0</v>
      </c>
      <c r="U249" s="180">
        <f t="shared" si="282"/>
        <v>0</v>
      </c>
      <c r="V249" s="120">
        <f t="shared" si="261"/>
        <v>8.7999999999999995E-2</v>
      </c>
      <c r="W249" s="118">
        <f t="shared" si="275"/>
        <v>19</v>
      </c>
      <c r="X249" s="118">
        <v>252</v>
      </c>
      <c r="Y249" s="117">
        <f t="shared" si="253"/>
        <v>1.0063793169999999</v>
      </c>
      <c r="Z249" s="110">
        <f t="shared" si="254"/>
        <v>6.6384201200000001</v>
      </c>
      <c r="AA249" s="110">
        <f t="shared" si="255"/>
        <v>0</v>
      </c>
      <c r="AB249" s="121" t="str">
        <f t="shared" si="263"/>
        <v>A+J=</v>
      </c>
      <c r="AC249" s="115">
        <f t="shared" si="264"/>
        <v>44669</v>
      </c>
      <c r="AD249" s="4"/>
      <c r="AF249" s="160">
        <f>[2]Plan1!$A342</f>
        <v>47112</v>
      </c>
      <c r="AG249" s="139" t="str">
        <f>[2]Plan1!$C342</f>
        <v>Natal</v>
      </c>
      <c r="AI249" s="129">
        <f t="shared" si="270"/>
        <v>100</v>
      </c>
      <c r="AJ249" s="131">
        <f t="shared" si="268"/>
        <v>47467</v>
      </c>
      <c r="AK249" s="131">
        <f t="shared" si="272"/>
        <v>47466</v>
      </c>
      <c r="AL249" s="131">
        <f t="shared" si="284"/>
        <v>47469</v>
      </c>
      <c r="AM249" s="131">
        <f t="shared" si="278"/>
        <v>47498</v>
      </c>
      <c r="AN249" s="129">
        <f t="shared" si="279"/>
        <v>19</v>
      </c>
      <c r="AO249" s="131">
        <f t="shared" si="267"/>
        <v>47469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2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109">
        <f t="shared" si="256"/>
        <v>44663</v>
      </c>
      <c r="B250" s="110">
        <f t="shared" si="248"/>
        <v>1047.8504549900001</v>
      </c>
      <c r="C250" s="110">
        <f t="shared" si="276"/>
        <v>975.75575462999996</v>
      </c>
      <c r="D250" s="111">
        <f t="shared" si="257"/>
        <v>6120.04</v>
      </c>
      <c r="E250" s="111">
        <f t="shared" si="281"/>
        <v>6153.09</v>
      </c>
      <c r="F250" s="161">
        <f t="shared" si="265"/>
        <v>44579</v>
      </c>
      <c r="G250" s="114">
        <f t="shared" si="249"/>
        <v>5.4002915013626751E-3</v>
      </c>
      <c r="H250" s="115">
        <f t="shared" si="266"/>
        <v>44669</v>
      </c>
      <c r="I250" s="115">
        <f t="shared" si="250"/>
        <v>44669</v>
      </c>
      <c r="J250" s="116">
        <f t="shared" si="258"/>
        <v>23</v>
      </c>
      <c r="K250" s="116">
        <f t="shared" si="283"/>
        <v>20</v>
      </c>
      <c r="L250" s="8">
        <f t="shared" si="259"/>
        <v>1.00469425</v>
      </c>
      <c r="M250" s="117">
        <f t="shared" si="277"/>
        <v>1.00729958</v>
      </c>
      <c r="N250" s="117">
        <f t="shared" si="271"/>
        <v>1.0617376389576203</v>
      </c>
      <c r="O250" s="110">
        <f t="shared" si="280"/>
        <v>1.0667217</v>
      </c>
      <c r="P250" s="110">
        <f t="shared" si="251"/>
        <v>1040.85983736</v>
      </c>
      <c r="Q250" s="148">
        <f t="shared" si="262"/>
        <v>0</v>
      </c>
      <c r="R250" s="170">
        <f t="shared" si="260"/>
        <v>0</v>
      </c>
      <c r="S250" s="110">
        <f t="shared" si="252"/>
        <v>0</v>
      </c>
      <c r="T250" s="92">
        <v>0</v>
      </c>
      <c r="U250" s="180">
        <f t="shared" si="282"/>
        <v>0</v>
      </c>
      <c r="V250" s="120">
        <f t="shared" si="261"/>
        <v>8.7999999999999995E-2</v>
      </c>
      <c r="W250" s="118">
        <f t="shared" si="275"/>
        <v>20</v>
      </c>
      <c r="X250" s="118">
        <v>252</v>
      </c>
      <c r="Y250" s="117">
        <f t="shared" si="253"/>
        <v>1.0067161950000001</v>
      </c>
      <c r="Z250" s="110">
        <f t="shared" si="254"/>
        <v>6.99061763</v>
      </c>
      <c r="AA250" s="110">
        <f t="shared" si="255"/>
        <v>0</v>
      </c>
      <c r="AB250" s="121" t="str">
        <f t="shared" si="263"/>
        <v>A+J=</v>
      </c>
      <c r="AC250" s="115">
        <f t="shared" si="264"/>
        <v>44669</v>
      </c>
      <c r="AD250" s="4"/>
      <c r="AF250" s="160">
        <f>[2]Plan1!$A343</f>
        <v>47119</v>
      </c>
      <c r="AG250" s="139" t="str">
        <f>[2]Plan1!$C343</f>
        <v>Confraternização Universal</v>
      </c>
      <c r="AI250" s="129">
        <f t="shared" si="270"/>
        <v>101</v>
      </c>
      <c r="AJ250" s="131">
        <f t="shared" si="268"/>
        <v>47498</v>
      </c>
      <c r="AK250" s="131">
        <f t="shared" si="272"/>
        <v>47497</v>
      </c>
      <c r="AL250" s="131">
        <f t="shared" si="284"/>
        <v>47498</v>
      </c>
      <c r="AM250" s="131">
        <f t="shared" si="278"/>
        <v>47529</v>
      </c>
      <c r="AN250" s="129">
        <f t="shared" si="279"/>
        <v>23</v>
      </c>
      <c r="AO250" s="131">
        <f t="shared" si="267"/>
        <v>47498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2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109">
        <f t="shared" si="256"/>
        <v>44664</v>
      </c>
      <c r="B251" s="110">
        <f t="shared" si="248"/>
        <v>1048.44668817</v>
      </c>
      <c r="C251" s="110">
        <f t="shared" si="276"/>
        <v>975.75575462999996</v>
      </c>
      <c r="D251" s="111">
        <f t="shared" si="257"/>
        <v>6120.04</v>
      </c>
      <c r="E251" s="111">
        <f t="shared" si="281"/>
        <v>6153.09</v>
      </c>
      <c r="F251" s="161">
        <f t="shared" si="265"/>
        <v>44579</v>
      </c>
      <c r="G251" s="114">
        <f t="shared" si="249"/>
        <v>5.4002915013626751E-3</v>
      </c>
      <c r="H251" s="115">
        <f t="shared" si="266"/>
        <v>44669</v>
      </c>
      <c r="I251" s="115">
        <f t="shared" si="250"/>
        <v>44669</v>
      </c>
      <c r="J251" s="116">
        <f t="shared" si="258"/>
        <v>23</v>
      </c>
      <c r="K251" s="116">
        <f t="shared" si="283"/>
        <v>21</v>
      </c>
      <c r="L251" s="8">
        <f t="shared" si="259"/>
        <v>1.00492954</v>
      </c>
      <c r="M251" s="117">
        <f t="shared" si="277"/>
        <v>1.00729958</v>
      </c>
      <c r="N251" s="117">
        <f t="shared" si="271"/>
        <v>1.0617376389576203</v>
      </c>
      <c r="O251" s="110">
        <f t="shared" si="280"/>
        <v>1.0669715099999999</v>
      </c>
      <c r="P251" s="110">
        <f t="shared" si="251"/>
        <v>1041.1035909</v>
      </c>
      <c r="Q251" s="148">
        <f t="shared" si="262"/>
        <v>0</v>
      </c>
      <c r="R251" s="170">
        <f t="shared" si="260"/>
        <v>0</v>
      </c>
      <c r="S251" s="110">
        <f t="shared" si="252"/>
        <v>0</v>
      </c>
      <c r="T251" s="92">
        <v>0</v>
      </c>
      <c r="U251" s="180">
        <f t="shared" si="282"/>
        <v>0</v>
      </c>
      <c r="V251" s="120">
        <f t="shared" si="261"/>
        <v>8.7999999999999995E-2</v>
      </c>
      <c r="W251" s="118">
        <f t="shared" si="275"/>
        <v>21</v>
      </c>
      <c r="X251" s="118">
        <v>252</v>
      </c>
      <c r="Y251" s="117">
        <f t="shared" si="253"/>
        <v>1.007053186</v>
      </c>
      <c r="Z251" s="110">
        <f t="shared" si="254"/>
        <v>7.3430972700000003</v>
      </c>
      <c r="AA251" s="110">
        <f t="shared" si="255"/>
        <v>0</v>
      </c>
      <c r="AB251" s="121" t="str">
        <f t="shared" si="263"/>
        <v>A+J=</v>
      </c>
      <c r="AC251" s="115">
        <f t="shared" si="264"/>
        <v>44669</v>
      </c>
      <c r="AD251" s="4"/>
      <c r="AF251" s="160">
        <f>[2]Plan1!$A344</f>
        <v>47161</v>
      </c>
      <c r="AG251" s="139" t="str">
        <f>[2]Plan1!$C344</f>
        <v>Carnaval</v>
      </c>
      <c r="AI251" s="129">
        <f t="shared" si="270"/>
        <v>102</v>
      </c>
      <c r="AJ251" s="131">
        <f t="shared" si="268"/>
        <v>47529</v>
      </c>
      <c r="AK251" s="131">
        <f t="shared" si="272"/>
        <v>47528</v>
      </c>
      <c r="AL251" s="131">
        <f t="shared" si="284"/>
        <v>47529</v>
      </c>
      <c r="AM251" s="131">
        <f t="shared" si="278"/>
        <v>47557</v>
      </c>
      <c r="AN251" s="129">
        <f t="shared" si="279"/>
        <v>18</v>
      </c>
      <c r="AO251" s="131">
        <f t="shared" si="267"/>
        <v>47529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2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109">
        <f t="shared" si="256"/>
        <v>44665</v>
      </c>
      <c r="B252" s="110">
        <f t="shared" si="248"/>
        <v>1049.0432731600001</v>
      </c>
      <c r="C252" s="110">
        <f t="shared" si="276"/>
        <v>975.75575462999996</v>
      </c>
      <c r="D252" s="111">
        <f t="shared" si="257"/>
        <v>6120.04</v>
      </c>
      <c r="E252" s="111">
        <f t="shared" si="281"/>
        <v>6153.09</v>
      </c>
      <c r="F252" s="161">
        <f t="shared" si="265"/>
        <v>44579</v>
      </c>
      <c r="G252" s="114">
        <f t="shared" si="249"/>
        <v>5.4002915013626751E-3</v>
      </c>
      <c r="H252" s="115">
        <f t="shared" si="266"/>
        <v>44669</v>
      </c>
      <c r="I252" s="115">
        <f t="shared" si="250"/>
        <v>44669</v>
      </c>
      <c r="J252" s="116">
        <f t="shared" si="258"/>
        <v>23</v>
      </c>
      <c r="K252" s="116">
        <f t="shared" si="283"/>
        <v>22</v>
      </c>
      <c r="L252" s="8">
        <f t="shared" si="259"/>
        <v>1.0051648900000001</v>
      </c>
      <c r="M252" s="117">
        <f t="shared" si="277"/>
        <v>1.00729958</v>
      </c>
      <c r="N252" s="117">
        <f t="shared" si="271"/>
        <v>1.0617376389576203</v>
      </c>
      <c r="O252" s="110">
        <f t="shared" si="280"/>
        <v>1.06722139</v>
      </c>
      <c r="P252" s="110">
        <f t="shared" si="251"/>
        <v>1041.3474127500001</v>
      </c>
      <c r="Q252" s="148">
        <f t="shared" si="262"/>
        <v>0</v>
      </c>
      <c r="R252" s="170">
        <f t="shared" si="260"/>
        <v>0</v>
      </c>
      <c r="S252" s="110">
        <f t="shared" si="252"/>
        <v>0</v>
      </c>
      <c r="T252" s="92">
        <v>0</v>
      </c>
      <c r="U252" s="180">
        <f t="shared" si="282"/>
        <v>0</v>
      </c>
      <c r="V252" s="120">
        <f t="shared" si="261"/>
        <v>8.7999999999999995E-2</v>
      </c>
      <c r="W252" s="118">
        <f t="shared" si="275"/>
        <v>22</v>
      </c>
      <c r="X252" s="118">
        <v>252</v>
      </c>
      <c r="Y252" s="117">
        <f t="shared" si="253"/>
        <v>1.0073902910000001</v>
      </c>
      <c r="Z252" s="110">
        <f t="shared" si="254"/>
        <v>7.6958604099999999</v>
      </c>
      <c r="AA252" s="110">
        <f t="shared" si="255"/>
        <v>0</v>
      </c>
      <c r="AB252" s="121" t="str">
        <f t="shared" si="263"/>
        <v>A+J=</v>
      </c>
      <c r="AC252" s="115">
        <f t="shared" si="264"/>
        <v>44669</v>
      </c>
      <c r="AD252" s="4"/>
      <c r="AF252" s="160">
        <f>[2]Plan1!$A345</f>
        <v>47162</v>
      </c>
      <c r="AG252" s="139" t="str">
        <f>[2]Plan1!$C345</f>
        <v>Carnaval</v>
      </c>
      <c r="AI252" s="129">
        <f t="shared" si="270"/>
        <v>103</v>
      </c>
      <c r="AJ252" s="131">
        <f t="shared" si="268"/>
        <v>47557</v>
      </c>
      <c r="AK252" s="131">
        <f t="shared" si="272"/>
        <v>47556</v>
      </c>
      <c r="AL252" s="131">
        <f t="shared" si="284"/>
        <v>47557</v>
      </c>
      <c r="AM252" s="131">
        <f t="shared" si="278"/>
        <v>47588</v>
      </c>
      <c r="AN252" s="129">
        <f t="shared" si="279"/>
        <v>21</v>
      </c>
      <c r="AO252" s="131">
        <f t="shared" si="267"/>
        <v>47557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2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109">
        <f t="shared" si="256"/>
        <v>44666</v>
      </c>
      <c r="B253" s="110">
        <f t="shared" si="248"/>
        <v>1049.6401971499999</v>
      </c>
      <c r="C253" s="110">
        <f t="shared" si="276"/>
        <v>975.75575462999996</v>
      </c>
      <c r="D253" s="111">
        <f t="shared" si="257"/>
        <v>6120.04</v>
      </c>
      <c r="E253" s="111">
        <f t="shared" si="281"/>
        <v>6153.09</v>
      </c>
      <c r="F253" s="161">
        <f t="shared" si="265"/>
        <v>44579</v>
      </c>
      <c r="G253" s="114">
        <f t="shared" si="249"/>
        <v>5.4002915013626751E-3</v>
      </c>
      <c r="H253" s="115">
        <f t="shared" si="266"/>
        <v>44669</v>
      </c>
      <c r="I253" s="115">
        <f t="shared" si="250"/>
        <v>44669</v>
      </c>
      <c r="J253" s="116">
        <f t="shared" si="258"/>
        <v>23</v>
      </c>
      <c r="K253" s="116">
        <f t="shared" si="283"/>
        <v>23</v>
      </c>
      <c r="L253" s="8">
        <f t="shared" si="259"/>
        <v>1.0054002900000001</v>
      </c>
      <c r="M253" s="117">
        <f t="shared" si="277"/>
        <v>1.00729958</v>
      </c>
      <c r="N253" s="117">
        <f t="shared" si="271"/>
        <v>1.0617376389576203</v>
      </c>
      <c r="O253" s="110">
        <f t="shared" si="280"/>
        <v>1.0674713300000001</v>
      </c>
      <c r="P253" s="110">
        <f t="shared" si="251"/>
        <v>1041.59129315</v>
      </c>
      <c r="Q253" s="148">
        <f t="shared" si="262"/>
        <v>0</v>
      </c>
      <c r="R253" s="170">
        <f t="shared" si="260"/>
        <v>0</v>
      </c>
      <c r="S253" s="110">
        <f t="shared" si="252"/>
        <v>0</v>
      </c>
      <c r="T253" s="92">
        <v>0</v>
      </c>
      <c r="U253" s="180">
        <f t="shared" si="282"/>
        <v>0</v>
      </c>
      <c r="V253" s="120">
        <f t="shared" si="261"/>
        <v>8.7999999999999995E-2</v>
      </c>
      <c r="W253" s="118">
        <f t="shared" si="275"/>
        <v>23</v>
      </c>
      <c r="X253" s="118">
        <v>252</v>
      </c>
      <c r="Y253" s="117">
        <f t="shared" si="253"/>
        <v>1.007727507</v>
      </c>
      <c r="Z253" s="110">
        <f t="shared" si="254"/>
        <v>8.0489040000000003</v>
      </c>
      <c r="AA253" s="110">
        <f t="shared" si="255"/>
        <v>0</v>
      </c>
      <c r="AB253" s="121" t="str">
        <f t="shared" si="263"/>
        <v>A+J=</v>
      </c>
      <c r="AC253" s="115">
        <f t="shared" si="264"/>
        <v>44669</v>
      </c>
      <c r="AD253" s="4"/>
      <c r="AF253" s="160">
        <f>[2]Plan1!$A346</f>
        <v>47207</v>
      </c>
      <c r="AG253" s="139" t="str">
        <f>[2]Plan1!$C346</f>
        <v>Paixão de Cristo</v>
      </c>
      <c r="AI253" s="129">
        <f t="shared" si="270"/>
        <v>104</v>
      </c>
      <c r="AJ253" s="131">
        <f t="shared" si="268"/>
        <v>47588</v>
      </c>
      <c r="AK253" s="131">
        <f t="shared" si="272"/>
        <v>47585</v>
      </c>
      <c r="AL253" s="131">
        <f t="shared" si="284"/>
        <v>47588</v>
      </c>
      <c r="AM253" s="131">
        <f t="shared" si="278"/>
        <v>47618</v>
      </c>
      <c r="AN253" s="129">
        <f t="shared" si="279"/>
        <v>20</v>
      </c>
      <c r="AO253" s="131">
        <f t="shared" si="267"/>
        <v>47588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2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109">
        <f t="shared" si="256"/>
        <v>44667</v>
      </c>
      <c r="B254" s="110">
        <f t="shared" si="248"/>
        <v>1049.6401971499999</v>
      </c>
      <c r="C254" s="110">
        <f t="shared" si="276"/>
        <v>975.75575462999996</v>
      </c>
      <c r="D254" s="111">
        <f t="shared" si="257"/>
        <v>6120.04</v>
      </c>
      <c r="E254" s="111">
        <f t="shared" si="281"/>
        <v>6153.09</v>
      </c>
      <c r="F254" s="161">
        <f t="shared" si="265"/>
        <v>44579</v>
      </c>
      <c r="G254" s="114">
        <f t="shared" si="249"/>
        <v>5.4002915013626751E-3</v>
      </c>
      <c r="H254" s="115">
        <f t="shared" si="266"/>
        <v>44669</v>
      </c>
      <c r="I254" s="115">
        <f t="shared" si="250"/>
        <v>44669</v>
      </c>
      <c r="J254" s="116">
        <f t="shared" si="258"/>
        <v>23</v>
      </c>
      <c r="K254" s="116">
        <f t="shared" si="283"/>
        <v>23</v>
      </c>
      <c r="L254" s="8">
        <f t="shared" si="259"/>
        <v>1.0054002900000001</v>
      </c>
      <c r="M254" s="117">
        <f t="shared" si="277"/>
        <v>1.00729958</v>
      </c>
      <c r="N254" s="117">
        <f t="shared" si="271"/>
        <v>1.0617376389576203</v>
      </c>
      <c r="O254" s="110">
        <f t="shared" si="280"/>
        <v>1.0674713300000001</v>
      </c>
      <c r="P254" s="110">
        <f t="shared" si="251"/>
        <v>1041.59129315</v>
      </c>
      <c r="Q254" s="148">
        <f t="shared" si="262"/>
        <v>0</v>
      </c>
      <c r="R254" s="170">
        <f t="shared" si="260"/>
        <v>0</v>
      </c>
      <c r="S254" s="110">
        <f t="shared" si="252"/>
        <v>0</v>
      </c>
      <c r="T254" s="92">
        <v>0</v>
      </c>
      <c r="U254" s="180">
        <f t="shared" si="282"/>
        <v>0</v>
      </c>
      <c r="V254" s="120">
        <f t="shared" si="261"/>
        <v>8.7999999999999995E-2</v>
      </c>
      <c r="W254" s="118">
        <f t="shared" si="275"/>
        <v>23</v>
      </c>
      <c r="X254" s="118">
        <v>252</v>
      </c>
      <c r="Y254" s="117">
        <f t="shared" si="253"/>
        <v>1.007727507</v>
      </c>
      <c r="Z254" s="110">
        <f t="shared" si="254"/>
        <v>8.0489040000000003</v>
      </c>
      <c r="AA254" s="110">
        <f t="shared" si="255"/>
        <v>0</v>
      </c>
      <c r="AB254" s="121" t="str">
        <f t="shared" si="263"/>
        <v>A+J=</v>
      </c>
      <c r="AC254" s="115">
        <f t="shared" si="264"/>
        <v>44669</v>
      </c>
      <c r="AD254" s="4"/>
      <c r="AF254" s="160">
        <f>[2]Plan1!$A347</f>
        <v>47229</v>
      </c>
      <c r="AG254" s="139" t="str">
        <f>[2]Plan1!$C347</f>
        <v>Tiradentes</v>
      </c>
      <c r="AI254" s="129">
        <f t="shared" si="270"/>
        <v>105</v>
      </c>
      <c r="AJ254" s="131">
        <f t="shared" si="268"/>
        <v>47618</v>
      </c>
      <c r="AK254" s="131">
        <f t="shared" si="272"/>
        <v>47617</v>
      </c>
      <c r="AL254" s="131">
        <f t="shared" si="284"/>
        <v>47618</v>
      </c>
      <c r="AM254" s="131">
        <f t="shared" ref="AM254:AM269" si="285">AL255</f>
        <v>47651</v>
      </c>
      <c r="AN254" s="129">
        <f t="shared" si="279"/>
        <v>23</v>
      </c>
      <c r="AO254" s="131">
        <f t="shared" si="267"/>
        <v>47618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2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109">
        <f t="shared" si="256"/>
        <v>44668</v>
      </c>
      <c r="B255" s="110">
        <f t="shared" si="248"/>
        <v>1049.6401971499999</v>
      </c>
      <c r="C255" s="110">
        <f t="shared" si="276"/>
        <v>975.75575462999996</v>
      </c>
      <c r="D255" s="111">
        <f t="shared" si="257"/>
        <v>6120.04</v>
      </c>
      <c r="E255" s="111">
        <f t="shared" si="281"/>
        <v>6153.09</v>
      </c>
      <c r="F255" s="161">
        <f t="shared" si="265"/>
        <v>44579</v>
      </c>
      <c r="G255" s="114">
        <f t="shared" si="249"/>
        <v>5.4002915013626751E-3</v>
      </c>
      <c r="H255" s="115">
        <f t="shared" si="266"/>
        <v>44669</v>
      </c>
      <c r="I255" s="115">
        <f t="shared" si="250"/>
        <v>44669</v>
      </c>
      <c r="J255" s="116">
        <f t="shared" si="258"/>
        <v>23</v>
      </c>
      <c r="K255" s="116">
        <f t="shared" si="283"/>
        <v>23</v>
      </c>
      <c r="L255" s="8">
        <f t="shared" si="259"/>
        <v>1.0054002900000001</v>
      </c>
      <c r="M255" s="117">
        <f t="shared" si="277"/>
        <v>1.00729958</v>
      </c>
      <c r="N255" s="117">
        <f t="shared" si="271"/>
        <v>1.0617376389576203</v>
      </c>
      <c r="O255" s="110">
        <f t="shared" si="280"/>
        <v>1.0674713300000001</v>
      </c>
      <c r="P255" s="110">
        <f t="shared" si="251"/>
        <v>1041.59129315</v>
      </c>
      <c r="Q255" s="148">
        <f t="shared" si="262"/>
        <v>0</v>
      </c>
      <c r="R255" s="170">
        <f t="shared" si="260"/>
        <v>0</v>
      </c>
      <c r="S255" s="110">
        <f t="shared" si="252"/>
        <v>0</v>
      </c>
      <c r="T255" s="92">
        <v>0</v>
      </c>
      <c r="U255" s="180">
        <f t="shared" si="282"/>
        <v>0</v>
      </c>
      <c r="V255" s="120">
        <f t="shared" si="261"/>
        <v>8.7999999999999995E-2</v>
      </c>
      <c r="W255" s="118">
        <f t="shared" si="275"/>
        <v>23</v>
      </c>
      <c r="X255" s="118">
        <v>252</v>
      </c>
      <c r="Y255" s="117">
        <f t="shared" si="253"/>
        <v>1.007727507</v>
      </c>
      <c r="Z255" s="110">
        <f t="shared" si="254"/>
        <v>8.0489040000000003</v>
      </c>
      <c r="AA255" s="110">
        <f t="shared" si="255"/>
        <v>0</v>
      </c>
      <c r="AB255" s="121" t="str">
        <f t="shared" si="263"/>
        <v>A+J=</v>
      </c>
      <c r="AC255" s="115">
        <f t="shared" si="264"/>
        <v>44669</v>
      </c>
      <c r="AD255" s="4"/>
      <c r="AF255" s="160">
        <f>[2]Plan1!$A348</f>
        <v>47239</v>
      </c>
      <c r="AG255" s="139" t="str">
        <f>[2]Plan1!$C348</f>
        <v>Dia do Trabalho</v>
      </c>
      <c r="AI255" s="129">
        <f t="shared" si="270"/>
        <v>106</v>
      </c>
      <c r="AJ255" s="131">
        <f t="shared" si="268"/>
        <v>47649</v>
      </c>
      <c r="AK255" s="131">
        <f t="shared" si="272"/>
        <v>47648</v>
      </c>
      <c r="AL255" s="131">
        <f t="shared" si="284"/>
        <v>47651</v>
      </c>
      <c r="AM255" s="131">
        <f t="shared" si="285"/>
        <v>47679</v>
      </c>
      <c r="AN255" s="129">
        <f t="shared" si="279"/>
        <v>19</v>
      </c>
      <c r="AO255" s="131">
        <f t="shared" si="267"/>
        <v>47651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2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109">
        <f t="shared" si="256"/>
        <v>44669</v>
      </c>
      <c r="B256" s="110">
        <f t="shared" si="248"/>
        <v>1049.6401971499999</v>
      </c>
      <c r="C256" s="110">
        <f t="shared" si="276"/>
        <v>975.75575462999996</v>
      </c>
      <c r="D256" s="111">
        <f t="shared" si="257"/>
        <v>6120.04</v>
      </c>
      <c r="E256" s="111">
        <f t="shared" si="281"/>
        <v>6153.09</v>
      </c>
      <c r="F256" s="161">
        <f t="shared" si="265"/>
        <v>44579</v>
      </c>
      <c r="G256" s="114">
        <f t="shared" si="249"/>
        <v>5.4002915013626751E-3</v>
      </c>
      <c r="H256" s="115">
        <f t="shared" si="266"/>
        <v>44669</v>
      </c>
      <c r="I256" s="115">
        <f t="shared" si="250"/>
        <v>44669</v>
      </c>
      <c r="J256" s="116">
        <f t="shared" si="258"/>
        <v>23</v>
      </c>
      <c r="K256" s="116">
        <f t="shared" si="283"/>
        <v>23</v>
      </c>
      <c r="L256" s="8">
        <f t="shared" si="259"/>
        <v>1.0054002900000001</v>
      </c>
      <c r="M256" s="117">
        <f t="shared" si="277"/>
        <v>1.00729958</v>
      </c>
      <c r="N256" s="117">
        <f t="shared" si="271"/>
        <v>1.0617376389576203</v>
      </c>
      <c r="O256" s="110">
        <f t="shared" si="280"/>
        <v>1.0674713300000001</v>
      </c>
      <c r="P256" s="110">
        <f t="shared" si="251"/>
        <v>1041.59129315</v>
      </c>
      <c r="Q256" s="148">
        <f t="shared" si="262"/>
        <v>8</v>
      </c>
      <c r="R256" s="170">
        <f t="shared" si="260"/>
        <v>3.5000000000000001E-3</v>
      </c>
      <c r="S256" s="110">
        <f t="shared" si="252"/>
        <v>3.64556952</v>
      </c>
      <c r="T256" s="92">
        <v>0</v>
      </c>
      <c r="U256" s="180">
        <f t="shared" si="282"/>
        <v>3.4999999942155816E-3</v>
      </c>
      <c r="V256" s="120">
        <f t="shared" si="261"/>
        <v>8.7999999999999995E-2</v>
      </c>
      <c r="W256" s="118">
        <f t="shared" si="275"/>
        <v>23</v>
      </c>
      <c r="X256" s="118">
        <v>252</v>
      </c>
      <c r="Y256" s="117">
        <f t="shared" si="253"/>
        <v>1.007727507</v>
      </c>
      <c r="Z256" s="110">
        <f t="shared" si="254"/>
        <v>8.0489040000000003</v>
      </c>
      <c r="AA256" s="110">
        <f t="shared" si="255"/>
        <v>11.694473520000001</v>
      </c>
      <c r="AB256" s="121" t="str">
        <f t="shared" si="263"/>
        <v>A+J=</v>
      </c>
      <c r="AC256" s="115">
        <f t="shared" si="264"/>
        <v>44669</v>
      </c>
      <c r="AD256" s="4"/>
      <c r="AF256" s="160">
        <f>[2]Plan1!$A349</f>
        <v>47269</v>
      </c>
      <c r="AG256" s="139" t="str">
        <f>[2]Plan1!$C349</f>
        <v>Corpus Christi</v>
      </c>
      <c r="AI256" s="129">
        <f t="shared" si="270"/>
        <v>107</v>
      </c>
      <c r="AJ256" s="131">
        <f t="shared" si="268"/>
        <v>47679</v>
      </c>
      <c r="AK256" s="131">
        <f t="shared" si="272"/>
        <v>47676</v>
      </c>
      <c r="AL256" s="131">
        <f t="shared" si="284"/>
        <v>47679</v>
      </c>
      <c r="AM256" s="131">
        <f t="shared" si="285"/>
        <v>47710</v>
      </c>
      <c r="AN256" s="129">
        <f t="shared" si="279"/>
        <v>23</v>
      </c>
      <c r="AO256" s="131">
        <f t="shared" si="267"/>
        <v>47679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2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109">
        <f t="shared" si="256"/>
        <v>44670</v>
      </c>
      <c r="B257" s="110">
        <f t="shared" si="248"/>
        <v>1038.84250131</v>
      </c>
      <c r="C257" s="110">
        <f t="shared" si="276"/>
        <v>972.34060949000002</v>
      </c>
      <c r="D257" s="111">
        <f t="shared" si="257"/>
        <v>6153.09</v>
      </c>
      <c r="E257" s="111">
        <f t="shared" si="281"/>
        <v>6215.24</v>
      </c>
      <c r="F257" s="161">
        <f t="shared" si="265"/>
        <v>44608</v>
      </c>
      <c r="G257" s="114">
        <f t="shared" si="249"/>
        <v>1.0100616113204897E-2</v>
      </c>
      <c r="H257" s="115">
        <f t="shared" si="266"/>
        <v>44697</v>
      </c>
      <c r="I257" s="115">
        <f t="shared" si="250"/>
        <v>44697</v>
      </c>
      <c r="J257" s="116">
        <f t="shared" si="258"/>
        <v>19</v>
      </c>
      <c r="K257" s="116">
        <f t="shared" si="283"/>
        <v>1</v>
      </c>
      <c r="L257" s="8">
        <f t="shared" si="259"/>
        <v>1.00052908</v>
      </c>
      <c r="M257" s="117">
        <f t="shared" si="277"/>
        <v>1.0054002900000001</v>
      </c>
      <c r="N257" s="117">
        <f t="shared" si="271"/>
        <v>1.0674713301119068</v>
      </c>
      <c r="O257" s="110">
        <f t="shared" si="280"/>
        <v>1.0680361</v>
      </c>
      <c r="P257" s="110">
        <f t="shared" si="251"/>
        <v>1038.49487243</v>
      </c>
      <c r="Q257" s="148">
        <f t="shared" si="262"/>
        <v>0</v>
      </c>
      <c r="R257" s="170">
        <f t="shared" si="260"/>
        <v>0</v>
      </c>
      <c r="S257" s="110">
        <f t="shared" si="252"/>
        <v>0</v>
      </c>
      <c r="T257" s="92">
        <v>0</v>
      </c>
      <c r="U257" s="180">
        <f t="shared" si="282"/>
        <v>0</v>
      </c>
      <c r="V257" s="120">
        <f t="shared" si="261"/>
        <v>8.7999999999999995E-2</v>
      </c>
      <c r="W257" s="118">
        <f t="shared" si="275"/>
        <v>1</v>
      </c>
      <c r="X257" s="118">
        <v>252</v>
      </c>
      <c r="Y257" s="117">
        <f t="shared" si="253"/>
        <v>1.000334743</v>
      </c>
      <c r="Z257" s="110">
        <f t="shared" si="254"/>
        <v>0.34762887999999997</v>
      </c>
      <c r="AA257" s="110">
        <f t="shared" si="255"/>
        <v>0</v>
      </c>
      <c r="AB257" s="121" t="str">
        <f t="shared" si="263"/>
        <v>A+J=</v>
      </c>
      <c r="AC257" s="115">
        <f t="shared" si="264"/>
        <v>44697</v>
      </c>
      <c r="AD257" s="4"/>
      <c r="AF257" s="160">
        <f>[2]Plan1!$A350</f>
        <v>47368</v>
      </c>
      <c r="AG257" s="139" t="str">
        <f>[2]Plan1!$C350</f>
        <v>Independência do Brasil</v>
      </c>
      <c r="AI257" s="129">
        <f t="shared" si="270"/>
        <v>108</v>
      </c>
      <c r="AJ257" s="131">
        <f t="shared" si="268"/>
        <v>47710</v>
      </c>
      <c r="AK257" s="131">
        <f t="shared" si="272"/>
        <v>47709</v>
      </c>
      <c r="AL257" s="131">
        <f t="shared" si="284"/>
        <v>47710</v>
      </c>
      <c r="AM257" s="131">
        <f t="shared" si="285"/>
        <v>47742</v>
      </c>
      <c r="AN257" s="129">
        <f t="shared" si="279"/>
        <v>22</v>
      </c>
      <c r="AO257" s="131">
        <f t="shared" si="267"/>
        <v>47710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2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109">
        <f t="shared" si="256"/>
        <v>44671</v>
      </c>
      <c r="B258" s="110">
        <f t="shared" si="248"/>
        <v>1039.7400646600001</v>
      </c>
      <c r="C258" s="110">
        <f t="shared" si="276"/>
        <v>972.34060949000002</v>
      </c>
      <c r="D258" s="111">
        <f t="shared" si="257"/>
        <v>6153.09</v>
      </c>
      <c r="E258" s="111">
        <f t="shared" si="281"/>
        <v>6215.24</v>
      </c>
      <c r="F258" s="161">
        <f t="shared" si="265"/>
        <v>44608</v>
      </c>
      <c r="G258" s="114">
        <f t="shared" si="249"/>
        <v>1.0100616113204897E-2</v>
      </c>
      <c r="H258" s="115">
        <f t="shared" si="266"/>
        <v>44697</v>
      </c>
      <c r="I258" s="115">
        <f t="shared" si="250"/>
        <v>44697</v>
      </c>
      <c r="J258" s="116">
        <f t="shared" si="258"/>
        <v>19</v>
      </c>
      <c r="K258" s="116">
        <f t="shared" si="283"/>
        <v>2</v>
      </c>
      <c r="L258" s="8">
        <f t="shared" si="259"/>
        <v>1.00105844</v>
      </c>
      <c r="M258" s="117">
        <f t="shared" si="277"/>
        <v>1.0054002900000001</v>
      </c>
      <c r="N258" s="117">
        <f t="shared" si="271"/>
        <v>1.0674713301119068</v>
      </c>
      <c r="O258" s="110">
        <f t="shared" si="280"/>
        <v>1.0686011799999999</v>
      </c>
      <c r="P258" s="110">
        <f t="shared" si="251"/>
        <v>1039.04432266</v>
      </c>
      <c r="Q258" s="148">
        <f t="shared" si="262"/>
        <v>0</v>
      </c>
      <c r="R258" s="170">
        <f t="shared" si="260"/>
        <v>0</v>
      </c>
      <c r="S258" s="110">
        <f t="shared" si="252"/>
        <v>0</v>
      </c>
      <c r="T258" s="92">
        <v>0</v>
      </c>
      <c r="U258" s="180">
        <f t="shared" si="282"/>
        <v>0</v>
      </c>
      <c r="V258" s="120">
        <f t="shared" si="261"/>
        <v>8.7999999999999995E-2</v>
      </c>
      <c r="W258" s="118">
        <f t="shared" si="275"/>
        <v>2</v>
      </c>
      <c r="X258" s="118">
        <v>252</v>
      </c>
      <c r="Y258" s="117">
        <f t="shared" si="253"/>
        <v>1.000669598</v>
      </c>
      <c r="Z258" s="110">
        <f t="shared" si="254"/>
        <v>0.69574199999999997</v>
      </c>
      <c r="AA258" s="110">
        <f t="shared" si="255"/>
        <v>0</v>
      </c>
      <c r="AB258" s="121" t="str">
        <f t="shared" si="263"/>
        <v>A+J=</v>
      </c>
      <c r="AC258" s="115">
        <f t="shared" si="264"/>
        <v>44697</v>
      </c>
      <c r="AD258" s="4"/>
      <c r="AF258" s="160">
        <f>[2]Plan1!$A351</f>
        <v>47403</v>
      </c>
      <c r="AG258" s="139" t="str">
        <f>[2]Plan1!$C351</f>
        <v>Nossa Sr.a Aparecida - Padroeira do Brasil</v>
      </c>
      <c r="AI258" s="129">
        <f t="shared" si="270"/>
        <v>109</v>
      </c>
      <c r="AJ258" s="131">
        <f t="shared" si="268"/>
        <v>47741</v>
      </c>
      <c r="AK258" s="131">
        <f t="shared" si="272"/>
        <v>47739</v>
      </c>
      <c r="AL258" s="131">
        <f t="shared" si="284"/>
        <v>47742</v>
      </c>
      <c r="AM258" s="131">
        <f t="shared" si="285"/>
        <v>47771</v>
      </c>
      <c r="AN258" s="129">
        <f t="shared" si="279"/>
        <v>21</v>
      </c>
      <c r="AO258" s="131">
        <f t="shared" si="267"/>
        <v>47742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2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109">
        <f t="shared" si="256"/>
        <v>44672</v>
      </c>
      <c r="B259" s="110">
        <f t="shared" si="248"/>
        <v>1040.6384141399999</v>
      </c>
      <c r="C259" s="110">
        <f t="shared" si="276"/>
        <v>972.34060949000002</v>
      </c>
      <c r="D259" s="111">
        <f t="shared" si="257"/>
        <v>6153.09</v>
      </c>
      <c r="E259" s="111">
        <f t="shared" si="281"/>
        <v>6215.24</v>
      </c>
      <c r="F259" s="161">
        <f t="shared" si="265"/>
        <v>44608</v>
      </c>
      <c r="G259" s="114">
        <f t="shared" si="249"/>
        <v>1.0100616113204897E-2</v>
      </c>
      <c r="H259" s="115">
        <f t="shared" si="266"/>
        <v>44697</v>
      </c>
      <c r="I259" s="115">
        <f t="shared" si="250"/>
        <v>44697</v>
      </c>
      <c r="J259" s="116">
        <f t="shared" si="258"/>
        <v>19</v>
      </c>
      <c r="K259" s="116">
        <f t="shared" si="283"/>
        <v>3</v>
      </c>
      <c r="L259" s="8">
        <f t="shared" si="259"/>
        <v>1.00158809</v>
      </c>
      <c r="M259" s="117">
        <f t="shared" si="277"/>
        <v>1.0054002900000001</v>
      </c>
      <c r="N259" s="117">
        <f t="shared" si="271"/>
        <v>1.0674713301119068</v>
      </c>
      <c r="O259" s="110">
        <f t="shared" si="280"/>
        <v>1.0691665699999999</v>
      </c>
      <c r="P259" s="110">
        <f t="shared" si="251"/>
        <v>1039.5940743199999</v>
      </c>
      <c r="Q259" s="148">
        <f t="shared" si="262"/>
        <v>0</v>
      </c>
      <c r="R259" s="170">
        <f t="shared" si="260"/>
        <v>0</v>
      </c>
      <c r="S259" s="110">
        <f t="shared" si="252"/>
        <v>0</v>
      </c>
      <c r="T259" s="92">
        <v>0</v>
      </c>
      <c r="U259" s="180">
        <f t="shared" si="282"/>
        <v>0</v>
      </c>
      <c r="V259" s="120">
        <f t="shared" si="261"/>
        <v>8.7999999999999995E-2</v>
      </c>
      <c r="W259" s="118">
        <f t="shared" si="275"/>
        <v>3</v>
      </c>
      <c r="X259" s="118">
        <v>252</v>
      </c>
      <c r="Y259" s="117">
        <f t="shared" si="253"/>
        <v>1.0010045649999999</v>
      </c>
      <c r="Z259" s="110">
        <f t="shared" si="254"/>
        <v>1.04433982</v>
      </c>
      <c r="AA259" s="110">
        <f t="shared" si="255"/>
        <v>0</v>
      </c>
      <c r="AB259" s="121" t="str">
        <f t="shared" si="263"/>
        <v>A+J=</v>
      </c>
      <c r="AC259" s="115">
        <f t="shared" si="264"/>
        <v>44697</v>
      </c>
      <c r="AD259" s="4"/>
      <c r="AF259" s="160">
        <f>[2]Plan1!$A352</f>
        <v>47424</v>
      </c>
      <c r="AG259" s="139" t="str">
        <f>[2]Plan1!$C352</f>
        <v>Finados</v>
      </c>
      <c r="AI259" s="129">
        <f t="shared" si="270"/>
        <v>110</v>
      </c>
      <c r="AJ259" s="131">
        <f t="shared" si="268"/>
        <v>47771</v>
      </c>
      <c r="AK259" s="131">
        <f t="shared" si="272"/>
        <v>47770</v>
      </c>
      <c r="AL259" s="131">
        <f t="shared" si="284"/>
        <v>47771</v>
      </c>
      <c r="AM259" s="131">
        <f t="shared" si="285"/>
        <v>47805</v>
      </c>
      <c r="AN259" s="129">
        <f t="shared" si="279"/>
        <v>23</v>
      </c>
      <c r="AO259" s="131">
        <f t="shared" si="267"/>
        <v>47771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2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109">
        <f t="shared" si="256"/>
        <v>44673</v>
      </c>
      <c r="B260" s="110">
        <f t="shared" si="248"/>
        <v>1040.6384141399999</v>
      </c>
      <c r="C260" s="110">
        <f t="shared" si="276"/>
        <v>972.34060949000002</v>
      </c>
      <c r="D260" s="111">
        <f t="shared" si="257"/>
        <v>6153.09</v>
      </c>
      <c r="E260" s="111">
        <f t="shared" si="281"/>
        <v>6215.24</v>
      </c>
      <c r="F260" s="161">
        <f t="shared" si="265"/>
        <v>44608</v>
      </c>
      <c r="G260" s="114">
        <f t="shared" si="249"/>
        <v>1.0100616113204897E-2</v>
      </c>
      <c r="H260" s="115">
        <f t="shared" si="266"/>
        <v>44697</v>
      </c>
      <c r="I260" s="115">
        <f t="shared" si="250"/>
        <v>44697</v>
      </c>
      <c r="J260" s="116">
        <f t="shared" si="258"/>
        <v>19</v>
      </c>
      <c r="K260" s="116">
        <f t="shared" si="283"/>
        <v>3</v>
      </c>
      <c r="L260" s="8">
        <f t="shared" si="259"/>
        <v>1.00158809</v>
      </c>
      <c r="M260" s="117">
        <f t="shared" si="277"/>
        <v>1.0054002900000001</v>
      </c>
      <c r="N260" s="117">
        <f t="shared" si="271"/>
        <v>1.0674713301119068</v>
      </c>
      <c r="O260" s="110">
        <f t="shared" si="280"/>
        <v>1.0691665699999999</v>
      </c>
      <c r="P260" s="110">
        <f t="shared" si="251"/>
        <v>1039.5940743199999</v>
      </c>
      <c r="Q260" s="148">
        <f t="shared" si="262"/>
        <v>0</v>
      </c>
      <c r="R260" s="170">
        <f t="shared" si="260"/>
        <v>0</v>
      </c>
      <c r="S260" s="110">
        <f t="shared" si="252"/>
        <v>0</v>
      </c>
      <c r="T260" s="92">
        <v>0</v>
      </c>
      <c r="U260" s="180">
        <f t="shared" si="282"/>
        <v>0</v>
      </c>
      <c r="V260" s="120">
        <f t="shared" si="261"/>
        <v>8.7999999999999995E-2</v>
      </c>
      <c r="W260" s="118">
        <f t="shared" si="275"/>
        <v>3</v>
      </c>
      <c r="X260" s="118">
        <v>252</v>
      </c>
      <c r="Y260" s="117">
        <f t="shared" si="253"/>
        <v>1.0010045649999999</v>
      </c>
      <c r="Z260" s="110">
        <f t="shared" si="254"/>
        <v>1.04433982</v>
      </c>
      <c r="AA260" s="110">
        <f t="shared" si="255"/>
        <v>0</v>
      </c>
      <c r="AB260" s="121" t="str">
        <f t="shared" si="263"/>
        <v>A+J=</v>
      </c>
      <c r="AC260" s="115">
        <f t="shared" si="264"/>
        <v>44697</v>
      </c>
      <c r="AD260" s="4"/>
      <c r="AF260" s="160">
        <f>[2]Plan1!$A353</f>
        <v>47437</v>
      </c>
      <c r="AG260" s="139" t="str">
        <f>[2]Plan1!$C353</f>
        <v>Proclamação da República</v>
      </c>
      <c r="AI260" s="129">
        <f t="shared" si="270"/>
        <v>111</v>
      </c>
      <c r="AJ260" s="131">
        <f t="shared" si="268"/>
        <v>47802</v>
      </c>
      <c r="AK260" s="131">
        <f t="shared" si="272"/>
        <v>47801</v>
      </c>
      <c r="AL260" s="131">
        <f t="shared" si="284"/>
        <v>47805</v>
      </c>
      <c r="AM260" s="131">
        <f t="shared" si="285"/>
        <v>47833</v>
      </c>
      <c r="AN260" s="129">
        <f t="shared" si="279"/>
        <v>19</v>
      </c>
      <c r="AO260" s="131">
        <f t="shared" si="267"/>
        <v>47805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2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  <c r="DI260" s="1"/>
      <c r="DJ260" s="1"/>
      <c r="DK260" s="1"/>
      <c r="DL260" s="1"/>
      <c r="DM260" s="1"/>
      <c r="DN260" s="1"/>
    </row>
    <row r="261" spans="1:118" ht="12.75" x14ac:dyDescent="0.2">
      <c r="A261" s="109">
        <f t="shared" si="256"/>
        <v>44674</v>
      </c>
      <c r="B261" s="110">
        <f t="shared" si="248"/>
        <v>1041.53752207</v>
      </c>
      <c r="C261" s="110">
        <f t="shared" si="276"/>
        <v>972.34060949000002</v>
      </c>
      <c r="D261" s="111">
        <f t="shared" si="257"/>
        <v>6153.09</v>
      </c>
      <c r="E261" s="111">
        <f t="shared" si="281"/>
        <v>6215.24</v>
      </c>
      <c r="F261" s="161">
        <f t="shared" si="265"/>
        <v>44608</v>
      </c>
      <c r="G261" s="114">
        <f t="shared" si="249"/>
        <v>1.0100616113204897E-2</v>
      </c>
      <c r="H261" s="115">
        <f t="shared" si="266"/>
        <v>44697</v>
      </c>
      <c r="I261" s="115">
        <f t="shared" si="250"/>
        <v>44697</v>
      </c>
      <c r="J261" s="116">
        <f t="shared" si="258"/>
        <v>19</v>
      </c>
      <c r="K261" s="116">
        <f t="shared" si="283"/>
        <v>4</v>
      </c>
      <c r="L261" s="8">
        <f t="shared" si="259"/>
        <v>1.00211801</v>
      </c>
      <c r="M261" s="117">
        <f t="shared" si="277"/>
        <v>1.0054002900000001</v>
      </c>
      <c r="N261" s="117">
        <f t="shared" si="271"/>
        <v>1.0674713301119068</v>
      </c>
      <c r="O261" s="110">
        <f t="shared" si="280"/>
        <v>1.06973224</v>
      </c>
      <c r="P261" s="110">
        <f t="shared" si="251"/>
        <v>1040.1440982300001</v>
      </c>
      <c r="Q261" s="148">
        <f t="shared" si="262"/>
        <v>0</v>
      </c>
      <c r="R261" s="170">
        <f t="shared" si="260"/>
        <v>0</v>
      </c>
      <c r="S261" s="110">
        <f t="shared" si="252"/>
        <v>0</v>
      </c>
      <c r="T261" s="92">
        <v>0</v>
      </c>
      <c r="U261" s="180">
        <f t="shared" si="282"/>
        <v>0</v>
      </c>
      <c r="V261" s="120">
        <f t="shared" si="261"/>
        <v>8.7999999999999995E-2</v>
      </c>
      <c r="W261" s="118">
        <f t="shared" si="275"/>
        <v>4</v>
      </c>
      <c r="X261" s="118">
        <v>252</v>
      </c>
      <c r="Y261" s="117">
        <f t="shared" si="253"/>
        <v>1.0013396450000001</v>
      </c>
      <c r="Z261" s="110">
        <f t="shared" si="254"/>
        <v>1.3934238400000001</v>
      </c>
      <c r="AA261" s="110">
        <f t="shared" si="255"/>
        <v>0</v>
      </c>
      <c r="AB261" s="121" t="str">
        <f t="shared" si="263"/>
        <v>A+J=</v>
      </c>
      <c r="AC261" s="115">
        <f t="shared" si="264"/>
        <v>44697</v>
      </c>
      <c r="AD261" s="4"/>
      <c r="AF261" s="160">
        <f>[2]Plan1!$A354</f>
        <v>47442</v>
      </c>
      <c r="AG261" s="139" t="str">
        <f>[2]Plan1!$C354</f>
        <v>Dia Nacional de Zumbi e da Consciência Negra</v>
      </c>
      <c r="AI261" s="129">
        <f t="shared" si="270"/>
        <v>112</v>
      </c>
      <c r="AJ261" s="131">
        <f t="shared" si="268"/>
        <v>47832</v>
      </c>
      <c r="AK261" s="131">
        <f t="shared" si="272"/>
        <v>47830</v>
      </c>
      <c r="AL261" s="131">
        <f t="shared" si="284"/>
        <v>47833</v>
      </c>
      <c r="AM261" s="131">
        <f t="shared" si="285"/>
        <v>47863</v>
      </c>
      <c r="AN261" s="129">
        <f t="shared" si="279"/>
        <v>20</v>
      </c>
      <c r="AO261" s="131">
        <f t="shared" si="267"/>
        <v>47833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2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  <c r="DI261" s="1"/>
      <c r="DJ261" s="1"/>
      <c r="DK261" s="1"/>
      <c r="DL261" s="1"/>
      <c r="DM261" s="1"/>
      <c r="DN261" s="1"/>
    </row>
    <row r="262" spans="1:118" ht="12.75" x14ac:dyDescent="0.2">
      <c r="A262" s="109">
        <f t="shared" si="256"/>
        <v>44675</v>
      </c>
      <c r="B262" s="110">
        <f t="shared" si="248"/>
        <v>1041.53752207</v>
      </c>
      <c r="C262" s="110">
        <f t="shared" si="276"/>
        <v>972.34060949000002</v>
      </c>
      <c r="D262" s="111">
        <f t="shared" si="257"/>
        <v>6153.09</v>
      </c>
      <c r="E262" s="111">
        <f t="shared" si="281"/>
        <v>6215.24</v>
      </c>
      <c r="F262" s="161">
        <f t="shared" si="265"/>
        <v>44608</v>
      </c>
      <c r="G262" s="114">
        <f t="shared" si="249"/>
        <v>1.0100616113204897E-2</v>
      </c>
      <c r="H262" s="115">
        <f t="shared" si="266"/>
        <v>44697</v>
      </c>
      <c r="I262" s="115">
        <f t="shared" si="250"/>
        <v>44697</v>
      </c>
      <c r="J262" s="116">
        <f t="shared" si="258"/>
        <v>19</v>
      </c>
      <c r="K262" s="116">
        <f t="shared" si="283"/>
        <v>4</v>
      </c>
      <c r="L262" s="8">
        <f t="shared" si="259"/>
        <v>1.00211801</v>
      </c>
      <c r="M262" s="117">
        <f t="shared" si="277"/>
        <v>1.0054002900000001</v>
      </c>
      <c r="N262" s="117">
        <f t="shared" si="271"/>
        <v>1.0674713301119068</v>
      </c>
      <c r="O262" s="110">
        <f t="shared" si="280"/>
        <v>1.06973224</v>
      </c>
      <c r="P262" s="110">
        <f t="shared" si="251"/>
        <v>1040.1440982300001</v>
      </c>
      <c r="Q262" s="148">
        <f t="shared" si="262"/>
        <v>0</v>
      </c>
      <c r="R262" s="170">
        <f t="shared" si="260"/>
        <v>0</v>
      </c>
      <c r="S262" s="110">
        <f t="shared" si="252"/>
        <v>0</v>
      </c>
      <c r="T262" s="92">
        <v>0</v>
      </c>
      <c r="U262" s="180">
        <f t="shared" si="282"/>
        <v>0</v>
      </c>
      <c r="V262" s="120">
        <f t="shared" si="261"/>
        <v>8.7999999999999995E-2</v>
      </c>
      <c r="W262" s="118">
        <f t="shared" si="275"/>
        <v>4</v>
      </c>
      <c r="X262" s="118">
        <v>252</v>
      </c>
      <c r="Y262" s="117">
        <f t="shared" si="253"/>
        <v>1.0013396450000001</v>
      </c>
      <c r="Z262" s="110">
        <f t="shared" si="254"/>
        <v>1.3934238400000001</v>
      </c>
      <c r="AA262" s="110">
        <f t="shared" si="255"/>
        <v>0</v>
      </c>
      <c r="AB262" s="121" t="str">
        <f t="shared" si="263"/>
        <v>A+J=</v>
      </c>
      <c r="AC262" s="115">
        <f t="shared" si="264"/>
        <v>44697</v>
      </c>
      <c r="AD262" s="4"/>
      <c r="AF262" s="160">
        <f>[2]Plan1!$A355</f>
        <v>47477</v>
      </c>
      <c r="AG262" s="139" t="str">
        <f>[2]Plan1!$C355</f>
        <v>Natal</v>
      </c>
      <c r="AI262" s="129">
        <f t="shared" si="270"/>
        <v>113</v>
      </c>
      <c r="AJ262" s="131">
        <f t="shared" si="268"/>
        <v>47863</v>
      </c>
      <c r="AK262" s="131">
        <f t="shared" si="272"/>
        <v>47862</v>
      </c>
      <c r="AL262" s="131">
        <f t="shared" si="284"/>
        <v>47863</v>
      </c>
      <c r="AM262" s="131">
        <f t="shared" si="285"/>
        <v>47896</v>
      </c>
      <c r="AN262" s="129">
        <f t="shared" si="279"/>
        <v>23</v>
      </c>
      <c r="AO262" s="131">
        <f t="shared" si="267"/>
        <v>47863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2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  <c r="DI262" s="1"/>
      <c r="DJ262" s="1"/>
      <c r="DK262" s="1"/>
      <c r="DL262" s="1"/>
      <c r="DM262" s="1"/>
      <c r="DN262" s="1"/>
    </row>
    <row r="263" spans="1:118" ht="12.75" x14ac:dyDescent="0.2">
      <c r="A263" s="109">
        <f t="shared" si="256"/>
        <v>44676</v>
      </c>
      <c r="B263" s="110">
        <f t="shared" si="248"/>
        <v>1041.53752207</v>
      </c>
      <c r="C263" s="110">
        <f t="shared" si="276"/>
        <v>972.34060949000002</v>
      </c>
      <c r="D263" s="111">
        <f t="shared" si="257"/>
        <v>6153.09</v>
      </c>
      <c r="E263" s="111">
        <f t="shared" si="281"/>
        <v>6215.24</v>
      </c>
      <c r="F263" s="161">
        <f t="shared" si="265"/>
        <v>44608</v>
      </c>
      <c r="G263" s="114">
        <f t="shared" si="249"/>
        <v>1.0100616113204897E-2</v>
      </c>
      <c r="H263" s="115">
        <f t="shared" si="266"/>
        <v>44697</v>
      </c>
      <c r="I263" s="115">
        <f t="shared" si="250"/>
        <v>44697</v>
      </c>
      <c r="J263" s="116">
        <f t="shared" si="258"/>
        <v>19</v>
      </c>
      <c r="K263" s="116">
        <f t="shared" si="283"/>
        <v>4</v>
      </c>
      <c r="L263" s="8">
        <f t="shared" si="259"/>
        <v>1.00211801</v>
      </c>
      <c r="M263" s="117">
        <f t="shared" si="277"/>
        <v>1.0054002900000001</v>
      </c>
      <c r="N263" s="117">
        <f t="shared" si="271"/>
        <v>1.0674713301119068</v>
      </c>
      <c r="O263" s="110">
        <f t="shared" si="280"/>
        <v>1.06973224</v>
      </c>
      <c r="P263" s="110">
        <f t="shared" si="251"/>
        <v>1040.1440982300001</v>
      </c>
      <c r="Q263" s="148">
        <f t="shared" si="262"/>
        <v>0</v>
      </c>
      <c r="R263" s="170">
        <f t="shared" si="260"/>
        <v>0</v>
      </c>
      <c r="S263" s="110">
        <f t="shared" si="252"/>
        <v>0</v>
      </c>
      <c r="T263" s="92">
        <v>0</v>
      </c>
      <c r="U263" s="180">
        <f t="shared" si="282"/>
        <v>0</v>
      </c>
      <c r="V263" s="120">
        <f t="shared" si="261"/>
        <v>8.7999999999999995E-2</v>
      </c>
      <c r="W263" s="118">
        <f t="shared" si="275"/>
        <v>4</v>
      </c>
      <c r="X263" s="118">
        <v>252</v>
      </c>
      <c r="Y263" s="117">
        <f t="shared" si="253"/>
        <v>1.0013396450000001</v>
      </c>
      <c r="Z263" s="110">
        <f t="shared" si="254"/>
        <v>1.3934238400000001</v>
      </c>
      <c r="AA263" s="110">
        <f t="shared" si="255"/>
        <v>0</v>
      </c>
      <c r="AB263" s="121" t="str">
        <f t="shared" si="263"/>
        <v>A+J=</v>
      </c>
      <c r="AC263" s="115">
        <f t="shared" si="264"/>
        <v>44697</v>
      </c>
      <c r="AD263" s="4"/>
      <c r="AF263" s="160">
        <f>[2]Plan1!$A356</f>
        <v>47484</v>
      </c>
      <c r="AG263" s="139" t="str">
        <f>[2]Plan1!$C356</f>
        <v>Confraternização Universal</v>
      </c>
      <c r="AI263" s="129">
        <f t="shared" si="270"/>
        <v>114</v>
      </c>
      <c r="AJ263" s="131">
        <f t="shared" si="268"/>
        <v>47894</v>
      </c>
      <c r="AK263" s="131">
        <f t="shared" si="272"/>
        <v>47893</v>
      </c>
      <c r="AL263" s="131">
        <f t="shared" si="284"/>
        <v>47896</v>
      </c>
      <c r="AM263" s="131">
        <f t="shared" si="285"/>
        <v>47924</v>
      </c>
      <c r="AN263" s="129">
        <f t="shared" si="279"/>
        <v>18</v>
      </c>
      <c r="AO263" s="131">
        <f t="shared" si="267"/>
        <v>47896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2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  <c r="DI263" s="1"/>
      <c r="DJ263" s="1"/>
      <c r="DK263" s="1"/>
      <c r="DL263" s="1"/>
      <c r="DM263" s="1"/>
      <c r="DN263" s="1"/>
    </row>
    <row r="264" spans="1:118" ht="12.75" x14ac:dyDescent="0.2">
      <c r="A264" s="109">
        <f t="shared" si="256"/>
        <v>44677</v>
      </c>
      <c r="B264" s="110">
        <f t="shared" si="248"/>
        <v>1042.4374160500001</v>
      </c>
      <c r="C264" s="110">
        <f t="shared" si="276"/>
        <v>972.34060949000002</v>
      </c>
      <c r="D264" s="111">
        <f t="shared" si="257"/>
        <v>6153.09</v>
      </c>
      <c r="E264" s="111">
        <f t="shared" si="281"/>
        <v>6215.24</v>
      </c>
      <c r="F264" s="161">
        <f t="shared" si="265"/>
        <v>44608</v>
      </c>
      <c r="G264" s="114">
        <f t="shared" si="249"/>
        <v>1.0100616113204897E-2</v>
      </c>
      <c r="H264" s="115">
        <f t="shared" si="266"/>
        <v>44697</v>
      </c>
      <c r="I264" s="115">
        <f t="shared" si="250"/>
        <v>44697</v>
      </c>
      <c r="J264" s="116">
        <f t="shared" si="258"/>
        <v>19</v>
      </c>
      <c r="K264" s="116">
        <f t="shared" si="283"/>
        <v>5</v>
      </c>
      <c r="L264" s="8">
        <f t="shared" si="259"/>
        <v>1.00264822</v>
      </c>
      <c r="M264" s="117">
        <f t="shared" si="277"/>
        <v>1.0054002900000001</v>
      </c>
      <c r="N264" s="117">
        <f t="shared" si="271"/>
        <v>1.0674713301119068</v>
      </c>
      <c r="O264" s="110">
        <f t="shared" si="280"/>
        <v>1.07029822</v>
      </c>
      <c r="P264" s="110">
        <f t="shared" si="251"/>
        <v>1040.69442357</v>
      </c>
      <c r="Q264" s="148">
        <f t="shared" si="262"/>
        <v>0</v>
      </c>
      <c r="R264" s="170">
        <f t="shared" si="260"/>
        <v>0</v>
      </c>
      <c r="S264" s="110">
        <f t="shared" si="252"/>
        <v>0</v>
      </c>
      <c r="T264" s="92">
        <v>0</v>
      </c>
      <c r="U264" s="180">
        <f t="shared" si="282"/>
        <v>0</v>
      </c>
      <c r="V264" s="120">
        <f t="shared" si="261"/>
        <v>8.7999999999999995E-2</v>
      </c>
      <c r="W264" s="118">
        <f t="shared" si="275"/>
        <v>5</v>
      </c>
      <c r="X264" s="118">
        <v>252</v>
      </c>
      <c r="Y264" s="117">
        <f t="shared" si="253"/>
        <v>1.0016748360000001</v>
      </c>
      <c r="Z264" s="110">
        <f>TRUNC((P264*(Y264-1)),8)</f>
        <v>1.7429924800000001</v>
      </c>
      <c r="AA264" s="110">
        <f t="shared" si="255"/>
        <v>0</v>
      </c>
      <c r="AB264" s="121" t="str">
        <f t="shared" si="263"/>
        <v>A+J=</v>
      </c>
      <c r="AC264" s="115">
        <f t="shared" si="264"/>
        <v>44697</v>
      </c>
      <c r="AD264" s="4"/>
      <c r="AF264" s="160">
        <f>[2]Plan1!$A357</f>
        <v>47546</v>
      </c>
      <c r="AG264" s="139" t="str">
        <f>[2]Plan1!$C357</f>
        <v>Carnaval</v>
      </c>
      <c r="AI264" s="129">
        <f t="shared" si="270"/>
        <v>115</v>
      </c>
      <c r="AJ264" s="131">
        <f t="shared" si="268"/>
        <v>47922</v>
      </c>
      <c r="AK264" s="131">
        <f t="shared" si="272"/>
        <v>47921</v>
      </c>
      <c r="AL264" s="131">
        <f t="shared" si="284"/>
        <v>47924</v>
      </c>
      <c r="AM264" s="131">
        <f t="shared" si="285"/>
        <v>47953</v>
      </c>
      <c r="AN264" s="129">
        <f t="shared" si="279"/>
        <v>20</v>
      </c>
      <c r="AO264" s="131">
        <f t="shared" si="267"/>
        <v>47924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2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  <c r="DI264" s="1"/>
      <c r="DJ264" s="1"/>
      <c r="DK264" s="1"/>
      <c r="DL264" s="1"/>
      <c r="DM264" s="1"/>
      <c r="DN264" s="1"/>
    </row>
    <row r="265" spans="1:118" ht="12.75" x14ac:dyDescent="0.2">
      <c r="A265" s="109">
        <f t="shared" si="256"/>
        <v>44678</v>
      </c>
      <c r="B265" s="110">
        <f t="shared" si="248"/>
        <v>1043.3380889099999</v>
      </c>
      <c r="C265" s="110">
        <f t="shared" si="276"/>
        <v>972.34060949000002</v>
      </c>
      <c r="D265" s="111">
        <f t="shared" si="257"/>
        <v>6153.09</v>
      </c>
      <c r="E265" s="111">
        <f t="shared" si="281"/>
        <v>6215.24</v>
      </c>
      <c r="F265" s="161">
        <f t="shared" si="265"/>
        <v>44608</v>
      </c>
      <c r="G265" s="114">
        <f t="shared" si="249"/>
        <v>1.0100616113204897E-2</v>
      </c>
      <c r="H265" s="115">
        <f t="shared" si="266"/>
        <v>44697</v>
      </c>
      <c r="I265" s="115">
        <f t="shared" si="250"/>
        <v>44697</v>
      </c>
      <c r="J265" s="116">
        <f t="shared" si="258"/>
        <v>19</v>
      </c>
      <c r="K265" s="116">
        <f t="shared" si="283"/>
        <v>6</v>
      </c>
      <c r="L265" s="8">
        <f t="shared" si="259"/>
        <v>1.0031787000000001</v>
      </c>
      <c r="M265" s="117">
        <f t="shared" si="277"/>
        <v>1.0054002900000001</v>
      </c>
      <c r="N265" s="117">
        <f t="shared" si="271"/>
        <v>1.0674713301119068</v>
      </c>
      <c r="O265" s="110">
        <f t="shared" si="280"/>
        <v>1.0708645000000001</v>
      </c>
      <c r="P265" s="110">
        <f t="shared" si="251"/>
        <v>1041.2450406099999</v>
      </c>
      <c r="Q265" s="148">
        <f t="shared" si="262"/>
        <v>0</v>
      </c>
      <c r="R265" s="170">
        <f t="shared" si="260"/>
        <v>0</v>
      </c>
      <c r="S265" s="110">
        <f t="shared" si="252"/>
        <v>0</v>
      </c>
      <c r="T265" s="92">
        <v>0</v>
      </c>
      <c r="U265" s="180">
        <f t="shared" si="282"/>
        <v>0</v>
      </c>
      <c r="V265" s="120">
        <f t="shared" si="261"/>
        <v>8.7999999999999995E-2</v>
      </c>
      <c r="W265" s="118">
        <f t="shared" si="275"/>
        <v>6</v>
      </c>
      <c r="X265" s="118">
        <v>252</v>
      </c>
      <c r="Y265" s="117">
        <f t="shared" si="253"/>
        <v>1.0020101400000001</v>
      </c>
      <c r="Z265" s="110">
        <f t="shared" si="254"/>
        <v>2.0930483</v>
      </c>
      <c r="AA265" s="110">
        <f t="shared" si="255"/>
        <v>0</v>
      </c>
      <c r="AB265" s="121" t="str">
        <f t="shared" si="263"/>
        <v>A+J=</v>
      </c>
      <c r="AC265" s="115">
        <f t="shared" si="264"/>
        <v>44697</v>
      </c>
      <c r="AD265" s="4"/>
      <c r="AF265" s="160">
        <f>[2]Plan1!$A358</f>
        <v>47547</v>
      </c>
      <c r="AG265" s="139" t="str">
        <f>[2]Plan1!$C358</f>
        <v>Carnaval</v>
      </c>
      <c r="AI265" s="129">
        <f t="shared" si="270"/>
        <v>116</v>
      </c>
      <c r="AJ265" s="131">
        <f t="shared" si="268"/>
        <v>47953</v>
      </c>
      <c r="AK265" s="131">
        <f t="shared" si="272"/>
        <v>47952</v>
      </c>
      <c r="AL265" s="131">
        <f t="shared" si="284"/>
        <v>47953</v>
      </c>
      <c r="AM265" s="131">
        <f t="shared" si="285"/>
        <v>47983</v>
      </c>
      <c r="AN265" s="129">
        <f t="shared" si="279"/>
        <v>20</v>
      </c>
      <c r="AO265" s="131">
        <f t="shared" si="267"/>
        <v>47953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2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109">
        <f t="shared" si="256"/>
        <v>44679</v>
      </c>
      <c r="B266" s="110">
        <f t="shared" si="248"/>
        <v>1044.2395400800001</v>
      </c>
      <c r="C266" s="110">
        <f t="shared" si="276"/>
        <v>972.34060949000002</v>
      </c>
      <c r="D266" s="111">
        <f t="shared" si="257"/>
        <v>6153.09</v>
      </c>
      <c r="E266" s="111">
        <f t="shared" si="281"/>
        <v>6215.24</v>
      </c>
      <c r="F266" s="161">
        <f t="shared" si="265"/>
        <v>44608</v>
      </c>
      <c r="G266" s="114">
        <f t="shared" si="249"/>
        <v>1.0100616113204897E-2</v>
      </c>
      <c r="H266" s="115">
        <f t="shared" si="266"/>
        <v>44697</v>
      </c>
      <c r="I266" s="115">
        <f t="shared" si="250"/>
        <v>44697</v>
      </c>
      <c r="J266" s="116">
        <f t="shared" si="258"/>
        <v>19</v>
      </c>
      <c r="K266" s="116">
        <f t="shared" si="283"/>
        <v>7</v>
      </c>
      <c r="L266" s="8">
        <f t="shared" si="259"/>
        <v>1.00370947</v>
      </c>
      <c r="M266" s="117">
        <f t="shared" si="277"/>
        <v>1.0054002900000001</v>
      </c>
      <c r="N266" s="117">
        <f t="shared" si="271"/>
        <v>1.0674713301119068</v>
      </c>
      <c r="O266" s="110">
        <f t="shared" si="280"/>
        <v>1.07143108</v>
      </c>
      <c r="P266" s="110">
        <f t="shared" si="251"/>
        <v>1041.79594935</v>
      </c>
      <c r="Q266" s="148">
        <f t="shared" si="262"/>
        <v>0</v>
      </c>
      <c r="R266" s="170">
        <f t="shared" si="260"/>
        <v>0</v>
      </c>
      <c r="S266" s="110">
        <f t="shared" si="252"/>
        <v>0</v>
      </c>
      <c r="T266" s="92">
        <v>0</v>
      </c>
      <c r="U266" s="180">
        <f t="shared" si="282"/>
        <v>0</v>
      </c>
      <c r="V266" s="120">
        <f t="shared" si="261"/>
        <v>8.7999999999999995E-2</v>
      </c>
      <c r="W266" s="118">
        <f t="shared" si="275"/>
        <v>7</v>
      </c>
      <c r="X266" s="118">
        <v>252</v>
      </c>
      <c r="Y266" s="117">
        <f t="shared" si="253"/>
        <v>1.0023455560000001</v>
      </c>
      <c r="Z266" s="110">
        <f t="shared" si="254"/>
        <v>2.4435907299999999</v>
      </c>
      <c r="AA266" s="110">
        <f t="shared" si="255"/>
        <v>0</v>
      </c>
      <c r="AB266" s="121" t="str">
        <f t="shared" si="263"/>
        <v>A+J=</v>
      </c>
      <c r="AC266" s="115">
        <f t="shared" si="264"/>
        <v>44697</v>
      </c>
      <c r="AD266" s="4"/>
      <c r="AF266" s="160">
        <f>[2]Plan1!$A359</f>
        <v>47592</v>
      </c>
      <c r="AG266" s="139" t="str">
        <f>[2]Plan1!$C359</f>
        <v>Paixão de Cristo</v>
      </c>
      <c r="AI266" s="129">
        <f t="shared" si="270"/>
        <v>117</v>
      </c>
      <c r="AJ266" s="131">
        <f t="shared" si="268"/>
        <v>47983</v>
      </c>
      <c r="AK266" s="131">
        <f t="shared" si="272"/>
        <v>47982</v>
      </c>
      <c r="AL266" s="131">
        <f t="shared" si="284"/>
        <v>47983</v>
      </c>
      <c r="AM266" s="131">
        <f t="shared" si="285"/>
        <v>48015</v>
      </c>
      <c r="AN266" s="129">
        <f t="shared" si="279"/>
        <v>21</v>
      </c>
      <c r="AO266" s="131">
        <f t="shared" si="267"/>
        <v>47983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2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109">
        <f t="shared" si="256"/>
        <v>44680</v>
      </c>
      <c r="B267" s="110">
        <f t="shared" ref="B267:B330" si="286">(P267+Z267)</f>
        <v>1045.1417700500001</v>
      </c>
      <c r="C267" s="110">
        <f t="shared" si="276"/>
        <v>972.34060949000002</v>
      </c>
      <c r="D267" s="111">
        <f t="shared" si="257"/>
        <v>6153.09</v>
      </c>
      <c r="E267" s="111">
        <f t="shared" si="281"/>
        <v>6215.24</v>
      </c>
      <c r="F267" s="161">
        <f t="shared" si="265"/>
        <v>44608</v>
      </c>
      <c r="G267" s="114">
        <f t="shared" ref="G267:G330" si="287">(E267/D267)-1</f>
        <v>1.0100616113204897E-2</v>
      </c>
      <c r="H267" s="115">
        <f t="shared" si="266"/>
        <v>44697</v>
      </c>
      <c r="I267" s="115">
        <f t="shared" ref="I267:I330" si="288">IF(A267&gt;I266,H267,I266)</f>
        <v>44697</v>
      </c>
      <c r="J267" s="116">
        <f t="shared" si="258"/>
        <v>19</v>
      </c>
      <c r="K267" s="116">
        <f t="shared" si="283"/>
        <v>8</v>
      </c>
      <c r="L267" s="8">
        <f t="shared" si="259"/>
        <v>1.00424052</v>
      </c>
      <c r="M267" s="117">
        <f t="shared" si="277"/>
        <v>1.0054002900000001</v>
      </c>
      <c r="N267" s="117">
        <f t="shared" si="271"/>
        <v>1.0674713301119068</v>
      </c>
      <c r="O267" s="110">
        <f t="shared" si="280"/>
        <v>1.07199796</v>
      </c>
      <c r="P267" s="110">
        <f t="shared" ref="P267:P330" si="289">TRUNC(C267*O267,8)</f>
        <v>1042.34714979</v>
      </c>
      <c r="Q267" s="148">
        <f t="shared" si="262"/>
        <v>0</v>
      </c>
      <c r="R267" s="170">
        <f t="shared" si="260"/>
        <v>0</v>
      </c>
      <c r="S267" s="110">
        <f t="shared" ref="S267:S330" si="290">IF(R267&gt;0,TRUNC(R267*P267,8),0)</f>
        <v>0</v>
      </c>
      <c r="T267" s="92">
        <v>0</v>
      </c>
      <c r="U267" s="180">
        <f t="shared" si="282"/>
        <v>0</v>
      </c>
      <c r="V267" s="120">
        <f t="shared" si="261"/>
        <v>8.7999999999999995E-2</v>
      </c>
      <c r="W267" s="118">
        <f t="shared" si="275"/>
        <v>8</v>
      </c>
      <c r="X267" s="118">
        <v>252</v>
      </c>
      <c r="Y267" s="117">
        <f t="shared" ref="Y267:Y330" si="291">ROUND((1+V267)^TRUNC((W267/X267),9),9)</f>
        <v>1.002681084</v>
      </c>
      <c r="Z267" s="110">
        <f t="shared" ref="Z267:Z330" si="292">TRUNC((P267*(Y267-1)),8)</f>
        <v>2.7946202599999999</v>
      </c>
      <c r="AA267" s="110">
        <f t="shared" ref="AA267:AA330" si="293">IF(Q267&gt;0,S267+Z267,0)</f>
        <v>0</v>
      </c>
      <c r="AB267" s="121" t="str">
        <f t="shared" si="263"/>
        <v>A+J=</v>
      </c>
      <c r="AC267" s="115">
        <f t="shared" si="264"/>
        <v>44697</v>
      </c>
      <c r="AD267" s="4"/>
      <c r="AF267" s="160">
        <f>[2]Plan1!$A360</f>
        <v>47594</v>
      </c>
      <c r="AG267" s="139" t="str">
        <f>[2]Plan1!$C360</f>
        <v>Tiradentes</v>
      </c>
      <c r="AI267" s="129">
        <f t="shared" si="270"/>
        <v>118</v>
      </c>
      <c r="AJ267" s="131">
        <f t="shared" si="268"/>
        <v>48014</v>
      </c>
      <c r="AK267" s="131">
        <f t="shared" si="272"/>
        <v>48012</v>
      </c>
      <c r="AL267" s="131">
        <f t="shared" si="284"/>
        <v>48015</v>
      </c>
      <c r="AM267" s="131">
        <f t="shared" si="285"/>
        <v>48044</v>
      </c>
      <c r="AN267" s="129">
        <f t="shared" si="279"/>
        <v>21</v>
      </c>
      <c r="AO267" s="131">
        <f t="shared" si="267"/>
        <v>48015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2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109">
        <f t="shared" ref="A268:A331" si="294">(A267+1)</f>
        <v>44681</v>
      </c>
      <c r="B268" s="110">
        <f t="shared" si="286"/>
        <v>1046.0447705900001</v>
      </c>
      <c r="C268" s="110">
        <f t="shared" si="276"/>
        <v>972.34060949000002</v>
      </c>
      <c r="D268" s="111">
        <f t="shared" ref="D268:D331" si="295">IF(E268=E267,D267,E267)</f>
        <v>6153.09</v>
      </c>
      <c r="E268" s="111">
        <f t="shared" si="281"/>
        <v>6215.24</v>
      </c>
      <c r="F268" s="161">
        <f t="shared" si="265"/>
        <v>44608</v>
      </c>
      <c r="G268" s="114">
        <f t="shared" si="287"/>
        <v>1.0100616113204897E-2</v>
      </c>
      <c r="H268" s="115">
        <f t="shared" si="266"/>
        <v>44697</v>
      </c>
      <c r="I268" s="115">
        <f t="shared" si="288"/>
        <v>44697</v>
      </c>
      <c r="J268" s="116">
        <f t="shared" ref="J268:J331" si="296">IF(I268=I267,J267,NETWORKDAYS(I267,I268,$AF$149:$AF$503)-1)</f>
        <v>19</v>
      </c>
      <c r="K268" s="116">
        <f t="shared" si="283"/>
        <v>9</v>
      </c>
      <c r="L268" s="8">
        <f t="shared" ref="L268:L331" si="297">TRUNC((E268/D268)^TRUNC((K268/J268),9),8)</f>
        <v>1.0047718400000001</v>
      </c>
      <c r="M268" s="117">
        <f t="shared" si="277"/>
        <v>1.0054002900000001</v>
      </c>
      <c r="N268" s="117">
        <f t="shared" si="271"/>
        <v>1.0674713301119068</v>
      </c>
      <c r="O268" s="110">
        <f t="shared" si="280"/>
        <v>1.0725651300000001</v>
      </c>
      <c r="P268" s="110">
        <f t="shared" si="289"/>
        <v>1042.8986322200001</v>
      </c>
      <c r="Q268" s="148">
        <f t="shared" si="262"/>
        <v>0</v>
      </c>
      <c r="R268" s="170">
        <f t="shared" ref="R268:R331" si="298">IF(Q268&gt;0,VLOOKUP($A268,$AF$11:$AK$141,6),0)</f>
        <v>0</v>
      </c>
      <c r="S268" s="110">
        <f t="shared" si="290"/>
        <v>0</v>
      </c>
      <c r="T268" s="92">
        <v>0</v>
      </c>
      <c r="U268" s="180">
        <f t="shared" si="282"/>
        <v>0</v>
      </c>
      <c r="V268" s="120">
        <f t="shared" ref="V268:V331" si="299">(V267)</f>
        <v>8.7999999999999995E-2</v>
      </c>
      <c r="W268" s="118">
        <f t="shared" si="275"/>
        <v>9</v>
      </c>
      <c r="X268" s="118">
        <v>252</v>
      </c>
      <c r="Y268" s="117">
        <f t="shared" si="291"/>
        <v>1.0030167249999999</v>
      </c>
      <c r="Z268" s="110">
        <f t="shared" si="292"/>
        <v>3.1461383700000001</v>
      </c>
      <c r="AA268" s="110">
        <f t="shared" si="293"/>
        <v>0</v>
      </c>
      <c r="AB268" s="121" t="str">
        <f t="shared" si="263"/>
        <v>A+J=</v>
      </c>
      <c r="AC268" s="115">
        <f t="shared" si="264"/>
        <v>44697</v>
      </c>
      <c r="AD268" s="4"/>
      <c r="AF268" s="160">
        <f>[2]Plan1!$A361</f>
        <v>47604</v>
      </c>
      <c r="AG268" s="139" t="str">
        <f>[2]Plan1!$C361</f>
        <v>Dia do Trabalho</v>
      </c>
      <c r="AI268" s="129">
        <f t="shared" si="270"/>
        <v>119</v>
      </c>
      <c r="AJ268" s="131">
        <f t="shared" si="268"/>
        <v>48044</v>
      </c>
      <c r="AK268" s="131">
        <f t="shared" si="272"/>
        <v>48043</v>
      </c>
      <c r="AL268" s="131">
        <f t="shared" si="284"/>
        <v>48044</v>
      </c>
      <c r="AM268" s="131">
        <f t="shared" si="285"/>
        <v>48075</v>
      </c>
      <c r="AN268" s="129">
        <f t="shared" si="279"/>
        <v>23</v>
      </c>
      <c r="AO268" s="131">
        <f t="shared" si="267"/>
        <v>48044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2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109">
        <f t="shared" si="294"/>
        <v>44682</v>
      </c>
      <c r="B269" s="110">
        <f t="shared" si="286"/>
        <v>1046.0447705900001</v>
      </c>
      <c r="C269" s="110">
        <f t="shared" si="276"/>
        <v>972.34060949000002</v>
      </c>
      <c r="D269" s="111">
        <f t="shared" si="295"/>
        <v>6153.09</v>
      </c>
      <c r="E269" s="111">
        <f t="shared" si="281"/>
        <v>6215.24</v>
      </c>
      <c r="F269" s="161">
        <f t="shared" si="265"/>
        <v>44608</v>
      </c>
      <c r="G269" s="114">
        <f t="shared" si="287"/>
        <v>1.0100616113204897E-2</v>
      </c>
      <c r="H269" s="115">
        <f t="shared" si="266"/>
        <v>44697</v>
      </c>
      <c r="I269" s="115">
        <f t="shared" si="288"/>
        <v>44697</v>
      </c>
      <c r="J269" s="116">
        <f t="shared" si="296"/>
        <v>19</v>
      </c>
      <c r="K269" s="116">
        <f t="shared" si="283"/>
        <v>9</v>
      </c>
      <c r="L269" s="8">
        <f t="shared" si="297"/>
        <v>1.0047718400000001</v>
      </c>
      <c r="M269" s="117">
        <f t="shared" si="277"/>
        <v>1.0054002900000001</v>
      </c>
      <c r="N269" s="117">
        <f t="shared" si="271"/>
        <v>1.0674713301119068</v>
      </c>
      <c r="O269" s="110">
        <f t="shared" si="280"/>
        <v>1.0725651300000001</v>
      </c>
      <c r="P269" s="110">
        <f t="shared" si="289"/>
        <v>1042.8986322200001</v>
      </c>
      <c r="Q269" s="148">
        <f t="shared" ref="Q269:Q332" si="300">IF(VLOOKUP(A269,AF$11:AM$141,8)=VLOOKUP(A268,AF$11:AM$141,8),0,VLOOKUP(A269,AF$11:AM$141,8))</f>
        <v>0</v>
      </c>
      <c r="R269" s="170">
        <f t="shared" si="298"/>
        <v>0</v>
      </c>
      <c r="S269" s="110">
        <f t="shared" si="290"/>
        <v>0</v>
      </c>
      <c r="T269" s="92">
        <v>0</v>
      </c>
      <c r="U269" s="180">
        <f t="shared" si="282"/>
        <v>0</v>
      </c>
      <c r="V269" s="120">
        <f t="shared" si="299"/>
        <v>8.7999999999999995E-2</v>
      </c>
      <c r="W269" s="118">
        <f t="shared" si="275"/>
        <v>9</v>
      </c>
      <c r="X269" s="118">
        <v>252</v>
      </c>
      <c r="Y269" s="117">
        <f t="shared" si="291"/>
        <v>1.0030167249999999</v>
      </c>
      <c r="Z269" s="110">
        <f t="shared" si="292"/>
        <v>3.1461383700000001</v>
      </c>
      <c r="AA269" s="110">
        <f t="shared" si="293"/>
        <v>0</v>
      </c>
      <c r="AB269" s="121" t="str">
        <f t="shared" ref="AB269:AB332" si="301">IF($Q268&gt;0,VLOOKUP($A268,$AF$11:$AO$141,9),AB268)</f>
        <v>A+J=</v>
      </c>
      <c r="AC269" s="115">
        <f t="shared" ref="AC269:AC332" si="302">IF($Q268&gt;0,VLOOKUP($A268,$AF$11:$AO$141,10),AC268)</f>
        <v>44697</v>
      </c>
      <c r="AD269" s="4"/>
      <c r="AF269" s="160">
        <f>[2]Plan1!$A362</f>
        <v>47654</v>
      </c>
      <c r="AG269" s="139" t="str">
        <f>[2]Plan1!$C362</f>
        <v>Corpus Christi</v>
      </c>
      <c r="AI269" s="129">
        <f t="shared" si="270"/>
        <v>120</v>
      </c>
      <c r="AJ269" s="131">
        <f t="shared" si="268"/>
        <v>48075</v>
      </c>
      <c r="AK269" s="131">
        <f t="shared" si="272"/>
        <v>48074</v>
      </c>
      <c r="AL269" s="131">
        <f t="shared" si="284"/>
        <v>48075</v>
      </c>
      <c r="AM269" s="131">
        <f t="shared" si="285"/>
        <v>0</v>
      </c>
      <c r="AN269" s="129">
        <f t="shared" si="279"/>
        <v>-34231</v>
      </c>
      <c r="AO269" s="131">
        <f t="shared" si="267"/>
        <v>48075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2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109">
        <f t="shared" si="294"/>
        <v>44683</v>
      </c>
      <c r="B270" s="110">
        <f t="shared" si="286"/>
        <v>1046.0447705900001</v>
      </c>
      <c r="C270" s="110">
        <f t="shared" si="276"/>
        <v>972.34060949000002</v>
      </c>
      <c r="D270" s="111">
        <f t="shared" si="295"/>
        <v>6153.09</v>
      </c>
      <c r="E270" s="111">
        <f t="shared" si="281"/>
        <v>6215.24</v>
      </c>
      <c r="F270" s="161">
        <f t="shared" si="265"/>
        <v>44608</v>
      </c>
      <c r="G270" s="114">
        <f t="shared" si="287"/>
        <v>1.0100616113204897E-2</v>
      </c>
      <c r="H270" s="115">
        <f t="shared" si="266"/>
        <v>44697</v>
      </c>
      <c r="I270" s="115">
        <f t="shared" si="288"/>
        <v>44697</v>
      </c>
      <c r="J270" s="116">
        <f t="shared" si="296"/>
        <v>19</v>
      </c>
      <c r="K270" s="116">
        <f t="shared" si="283"/>
        <v>9</v>
      </c>
      <c r="L270" s="8">
        <f t="shared" si="297"/>
        <v>1.0047718400000001</v>
      </c>
      <c r="M270" s="117">
        <f t="shared" si="277"/>
        <v>1.0054002900000001</v>
      </c>
      <c r="N270" s="117">
        <f t="shared" si="271"/>
        <v>1.0674713301119068</v>
      </c>
      <c r="O270" s="110">
        <f t="shared" si="280"/>
        <v>1.0725651300000001</v>
      </c>
      <c r="P270" s="110">
        <f t="shared" si="289"/>
        <v>1042.8986322200001</v>
      </c>
      <c r="Q270" s="148">
        <f t="shared" si="300"/>
        <v>0</v>
      </c>
      <c r="R270" s="170">
        <f t="shared" si="298"/>
        <v>0</v>
      </c>
      <c r="S270" s="110">
        <f t="shared" si="290"/>
        <v>0</v>
      </c>
      <c r="T270" s="92">
        <v>0</v>
      </c>
      <c r="U270" s="180">
        <f t="shared" si="282"/>
        <v>0</v>
      </c>
      <c r="V270" s="120">
        <f t="shared" si="299"/>
        <v>8.7999999999999995E-2</v>
      </c>
      <c r="W270" s="118">
        <f t="shared" si="275"/>
        <v>9</v>
      </c>
      <c r="X270" s="118">
        <v>252</v>
      </c>
      <c r="Y270" s="117">
        <f t="shared" si="291"/>
        <v>1.0030167249999999</v>
      </c>
      <c r="Z270" s="110">
        <f t="shared" si="292"/>
        <v>3.1461383700000001</v>
      </c>
      <c r="AA270" s="110">
        <f t="shared" si="293"/>
        <v>0</v>
      </c>
      <c r="AB270" s="121" t="str">
        <f t="shared" si="301"/>
        <v>A+J=</v>
      </c>
      <c r="AC270" s="115">
        <f t="shared" si="302"/>
        <v>44697</v>
      </c>
      <c r="AD270" s="4"/>
      <c r="AF270" s="160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2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109">
        <f t="shared" si="294"/>
        <v>44684</v>
      </c>
      <c r="B271" s="110">
        <f t="shared" si="286"/>
        <v>1046.94856063</v>
      </c>
      <c r="C271" s="110">
        <f t="shared" si="276"/>
        <v>972.34060949000002</v>
      </c>
      <c r="D271" s="111">
        <f t="shared" si="295"/>
        <v>6153.09</v>
      </c>
      <c r="E271" s="111">
        <f t="shared" si="281"/>
        <v>6215.24</v>
      </c>
      <c r="F271" s="161">
        <f t="shared" si="265"/>
        <v>44608</v>
      </c>
      <c r="G271" s="114">
        <f t="shared" si="287"/>
        <v>1.0100616113204897E-2</v>
      </c>
      <c r="H271" s="115">
        <f t="shared" si="266"/>
        <v>44697</v>
      </c>
      <c r="I271" s="115">
        <f t="shared" si="288"/>
        <v>44697</v>
      </c>
      <c r="J271" s="116">
        <f t="shared" si="296"/>
        <v>19</v>
      </c>
      <c r="K271" s="116">
        <f t="shared" si="283"/>
        <v>10</v>
      </c>
      <c r="L271" s="8">
        <f t="shared" si="297"/>
        <v>1.00530345</v>
      </c>
      <c r="M271" s="117">
        <f t="shared" si="277"/>
        <v>1.0054002900000001</v>
      </c>
      <c r="N271" s="117">
        <f t="shared" si="271"/>
        <v>1.0674713301119068</v>
      </c>
      <c r="O271" s="110">
        <f t="shared" si="280"/>
        <v>1.07313261</v>
      </c>
      <c r="P271" s="110">
        <f t="shared" si="289"/>
        <v>1043.4504160700001</v>
      </c>
      <c r="Q271" s="148">
        <f t="shared" si="300"/>
        <v>0</v>
      </c>
      <c r="R271" s="170">
        <f t="shared" si="298"/>
        <v>0</v>
      </c>
      <c r="S271" s="110">
        <f t="shared" si="290"/>
        <v>0</v>
      </c>
      <c r="T271" s="92">
        <v>0</v>
      </c>
      <c r="U271" s="180">
        <f t="shared" si="282"/>
        <v>0</v>
      </c>
      <c r="V271" s="120">
        <f t="shared" si="299"/>
        <v>8.7999999999999995E-2</v>
      </c>
      <c r="W271" s="118">
        <f t="shared" si="275"/>
        <v>10</v>
      </c>
      <c r="X271" s="118">
        <v>252</v>
      </c>
      <c r="Y271" s="117">
        <f t="shared" si="291"/>
        <v>1.003352478</v>
      </c>
      <c r="Z271" s="110">
        <f t="shared" si="292"/>
        <v>3.4981445600000001</v>
      </c>
      <c r="AA271" s="110">
        <f t="shared" si="293"/>
        <v>0</v>
      </c>
      <c r="AB271" s="121" t="str">
        <f t="shared" si="301"/>
        <v>A+J=</v>
      </c>
      <c r="AC271" s="115">
        <f t="shared" si="302"/>
        <v>44697</v>
      </c>
      <c r="AD271" s="4"/>
      <c r="AF271" s="160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2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109">
        <f t="shared" si="294"/>
        <v>44685</v>
      </c>
      <c r="B272" s="110">
        <f t="shared" si="286"/>
        <v>1047.8531211299999</v>
      </c>
      <c r="C272" s="110">
        <f t="shared" si="276"/>
        <v>972.34060949000002</v>
      </c>
      <c r="D272" s="111">
        <f t="shared" si="295"/>
        <v>6153.09</v>
      </c>
      <c r="E272" s="111">
        <f t="shared" si="281"/>
        <v>6215.24</v>
      </c>
      <c r="F272" s="161">
        <f t="shared" si="265"/>
        <v>44608</v>
      </c>
      <c r="G272" s="114">
        <f t="shared" si="287"/>
        <v>1.0100616113204897E-2</v>
      </c>
      <c r="H272" s="115">
        <f t="shared" si="266"/>
        <v>44697</v>
      </c>
      <c r="I272" s="115">
        <f t="shared" si="288"/>
        <v>44697</v>
      </c>
      <c r="J272" s="116">
        <f t="shared" si="296"/>
        <v>19</v>
      </c>
      <c r="K272" s="116">
        <f t="shared" si="283"/>
        <v>11</v>
      </c>
      <c r="L272" s="8">
        <f t="shared" si="297"/>
        <v>1.00583534</v>
      </c>
      <c r="M272" s="117">
        <f t="shared" si="277"/>
        <v>1.0054002900000001</v>
      </c>
      <c r="N272" s="117">
        <f t="shared" si="271"/>
        <v>1.0674713301119068</v>
      </c>
      <c r="O272" s="110">
        <f t="shared" si="280"/>
        <v>1.07370038</v>
      </c>
      <c r="P272" s="110">
        <f t="shared" si="289"/>
        <v>1044.0024818899999</v>
      </c>
      <c r="Q272" s="148">
        <f t="shared" si="300"/>
        <v>0</v>
      </c>
      <c r="R272" s="170">
        <f t="shared" si="298"/>
        <v>0</v>
      </c>
      <c r="S272" s="110">
        <f t="shared" si="290"/>
        <v>0</v>
      </c>
      <c r="T272" s="92">
        <v>0</v>
      </c>
      <c r="U272" s="180">
        <f t="shared" si="282"/>
        <v>0</v>
      </c>
      <c r="V272" s="120">
        <f t="shared" si="299"/>
        <v>8.7999999999999995E-2</v>
      </c>
      <c r="W272" s="118">
        <f t="shared" si="275"/>
        <v>11</v>
      </c>
      <c r="X272" s="118">
        <v>252</v>
      </c>
      <c r="Y272" s="117">
        <f t="shared" si="291"/>
        <v>1.0036883430000001</v>
      </c>
      <c r="Z272" s="110">
        <f t="shared" si="292"/>
        <v>3.85063924</v>
      </c>
      <c r="AA272" s="110">
        <f t="shared" si="293"/>
        <v>0</v>
      </c>
      <c r="AB272" s="121" t="str">
        <f t="shared" si="301"/>
        <v>A+J=</v>
      </c>
      <c r="AC272" s="115">
        <f t="shared" si="302"/>
        <v>44697</v>
      </c>
      <c r="AD272" s="4"/>
      <c r="AF272" s="160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2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109">
        <f t="shared" si="294"/>
        <v>44686</v>
      </c>
      <c r="B273" s="110">
        <f t="shared" si="286"/>
        <v>1048.75848292</v>
      </c>
      <c r="C273" s="110">
        <f t="shared" si="276"/>
        <v>972.34060949000002</v>
      </c>
      <c r="D273" s="111">
        <f t="shared" si="295"/>
        <v>6153.09</v>
      </c>
      <c r="E273" s="111">
        <f t="shared" si="281"/>
        <v>6215.24</v>
      </c>
      <c r="F273" s="161">
        <f t="shared" si="265"/>
        <v>44608</v>
      </c>
      <c r="G273" s="114">
        <f t="shared" si="287"/>
        <v>1.0100616113204897E-2</v>
      </c>
      <c r="H273" s="115">
        <f t="shared" si="266"/>
        <v>44697</v>
      </c>
      <c r="I273" s="115">
        <f t="shared" si="288"/>
        <v>44697</v>
      </c>
      <c r="J273" s="116">
        <f t="shared" si="296"/>
        <v>19</v>
      </c>
      <c r="K273" s="116">
        <f t="shared" si="283"/>
        <v>12</v>
      </c>
      <c r="L273" s="8">
        <f t="shared" si="297"/>
        <v>1.00636752</v>
      </c>
      <c r="M273" s="117">
        <f t="shared" si="277"/>
        <v>1.0054002900000001</v>
      </c>
      <c r="N273" s="117">
        <f t="shared" si="271"/>
        <v>1.0674713301119068</v>
      </c>
      <c r="O273" s="110">
        <f t="shared" si="280"/>
        <v>1.07426847</v>
      </c>
      <c r="P273" s="110">
        <f t="shared" si="289"/>
        <v>1044.5548588700001</v>
      </c>
      <c r="Q273" s="148">
        <f t="shared" si="300"/>
        <v>0</v>
      </c>
      <c r="R273" s="170">
        <f t="shared" si="298"/>
        <v>0</v>
      </c>
      <c r="S273" s="110">
        <f t="shared" si="290"/>
        <v>0</v>
      </c>
      <c r="T273" s="92">
        <v>0</v>
      </c>
      <c r="U273" s="180">
        <f t="shared" si="282"/>
        <v>0</v>
      </c>
      <c r="V273" s="120">
        <f t="shared" si="299"/>
        <v>8.7999999999999995E-2</v>
      </c>
      <c r="W273" s="118">
        <f t="shared" si="275"/>
        <v>12</v>
      </c>
      <c r="X273" s="118">
        <v>252</v>
      </c>
      <c r="Y273" s="117">
        <f t="shared" si="291"/>
        <v>1.0040243209999999</v>
      </c>
      <c r="Z273" s="110">
        <f t="shared" si="292"/>
        <v>4.2036240500000002</v>
      </c>
      <c r="AA273" s="110">
        <f t="shared" si="293"/>
        <v>0</v>
      </c>
      <c r="AB273" s="121" t="str">
        <f t="shared" si="301"/>
        <v>A+J=</v>
      </c>
      <c r="AC273" s="115">
        <f t="shared" si="302"/>
        <v>44697</v>
      </c>
      <c r="AD273" s="4"/>
      <c r="AF273" s="160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2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109">
        <f t="shared" si="294"/>
        <v>44687</v>
      </c>
      <c r="B274" s="110">
        <f t="shared" si="286"/>
        <v>1049.6646161399999</v>
      </c>
      <c r="C274" s="110">
        <f t="shared" si="276"/>
        <v>972.34060949000002</v>
      </c>
      <c r="D274" s="111">
        <f t="shared" si="295"/>
        <v>6153.09</v>
      </c>
      <c r="E274" s="111">
        <f t="shared" si="281"/>
        <v>6215.24</v>
      </c>
      <c r="F274" s="161">
        <f t="shared" si="265"/>
        <v>44608</v>
      </c>
      <c r="G274" s="114">
        <f t="shared" si="287"/>
        <v>1.0100616113204897E-2</v>
      </c>
      <c r="H274" s="115">
        <f t="shared" si="266"/>
        <v>44697</v>
      </c>
      <c r="I274" s="115">
        <f t="shared" si="288"/>
        <v>44697</v>
      </c>
      <c r="J274" s="116">
        <f t="shared" si="296"/>
        <v>19</v>
      </c>
      <c r="K274" s="116">
        <f t="shared" si="283"/>
        <v>13</v>
      </c>
      <c r="L274" s="8">
        <f t="shared" si="297"/>
        <v>1.0068999700000001</v>
      </c>
      <c r="M274" s="117">
        <f t="shared" si="277"/>
        <v>1.0054002900000001</v>
      </c>
      <c r="N274" s="117">
        <f t="shared" si="271"/>
        <v>1.0674713301119068</v>
      </c>
      <c r="O274" s="110">
        <f t="shared" si="280"/>
        <v>1.0748368500000001</v>
      </c>
      <c r="P274" s="110">
        <f t="shared" si="289"/>
        <v>1045.10751783</v>
      </c>
      <c r="Q274" s="148">
        <f t="shared" si="300"/>
        <v>0</v>
      </c>
      <c r="R274" s="170">
        <f t="shared" si="298"/>
        <v>0</v>
      </c>
      <c r="S274" s="110">
        <f t="shared" si="290"/>
        <v>0</v>
      </c>
      <c r="T274" s="92">
        <v>0</v>
      </c>
      <c r="U274" s="180">
        <f t="shared" si="282"/>
        <v>0</v>
      </c>
      <c r="V274" s="120">
        <f t="shared" si="299"/>
        <v>8.7999999999999995E-2</v>
      </c>
      <c r="W274" s="118">
        <f t="shared" si="275"/>
        <v>13</v>
      </c>
      <c r="X274" s="118">
        <v>252</v>
      </c>
      <c r="Y274" s="117">
        <f t="shared" si="291"/>
        <v>1.004360411</v>
      </c>
      <c r="Z274" s="110">
        <f t="shared" si="292"/>
        <v>4.5570983099999998</v>
      </c>
      <c r="AA274" s="110">
        <f t="shared" si="293"/>
        <v>0</v>
      </c>
      <c r="AB274" s="121" t="str">
        <f t="shared" si="301"/>
        <v>A+J=</v>
      </c>
      <c r="AC274" s="115">
        <f t="shared" si="302"/>
        <v>44697</v>
      </c>
      <c r="AD274" s="4"/>
      <c r="AF274" s="160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2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109">
        <f t="shared" si="294"/>
        <v>44688</v>
      </c>
      <c r="B275" s="110">
        <f t="shared" si="286"/>
        <v>1050.5715223</v>
      </c>
      <c r="C275" s="110">
        <f t="shared" si="276"/>
        <v>972.34060949000002</v>
      </c>
      <c r="D275" s="111">
        <f t="shared" si="295"/>
        <v>6153.09</v>
      </c>
      <c r="E275" s="111">
        <f t="shared" si="281"/>
        <v>6215.24</v>
      </c>
      <c r="F275" s="161">
        <f t="shared" ref="F275:F338" si="303">IF($K275=1,VLOOKUP($A274,$AQ$11:$AV$47,6),F274)</f>
        <v>44608</v>
      </c>
      <c r="G275" s="114">
        <f t="shared" si="287"/>
        <v>1.0100616113204897E-2</v>
      </c>
      <c r="H275" s="115">
        <f t="shared" ref="H275:H338" si="304">IF(Q274&gt;0,VLOOKUP(A275,AJ$119:AP$451,4),H274)</f>
        <v>44697</v>
      </c>
      <c r="I275" s="115">
        <f t="shared" si="288"/>
        <v>44697</v>
      </c>
      <c r="J275" s="116">
        <f t="shared" si="296"/>
        <v>19</v>
      </c>
      <c r="K275" s="116">
        <f t="shared" si="283"/>
        <v>14</v>
      </c>
      <c r="L275" s="8">
        <f t="shared" si="297"/>
        <v>1.0074327000000001</v>
      </c>
      <c r="M275" s="117">
        <f t="shared" si="277"/>
        <v>1.0054002900000001</v>
      </c>
      <c r="N275" s="117">
        <f t="shared" si="271"/>
        <v>1.0674713301119068</v>
      </c>
      <c r="O275" s="110">
        <f t="shared" si="280"/>
        <v>1.0754055199999999</v>
      </c>
      <c r="P275" s="110">
        <f t="shared" si="289"/>
        <v>1045.66045876</v>
      </c>
      <c r="Q275" s="148">
        <f t="shared" si="300"/>
        <v>0</v>
      </c>
      <c r="R275" s="170">
        <f t="shared" si="298"/>
        <v>0</v>
      </c>
      <c r="S275" s="110">
        <f t="shared" si="290"/>
        <v>0</v>
      </c>
      <c r="T275" s="92">
        <v>0</v>
      </c>
      <c r="U275" s="180">
        <f t="shared" si="282"/>
        <v>0</v>
      </c>
      <c r="V275" s="120">
        <f t="shared" si="299"/>
        <v>8.7999999999999995E-2</v>
      </c>
      <c r="W275" s="118">
        <f t="shared" si="275"/>
        <v>14</v>
      </c>
      <c r="X275" s="118">
        <v>252</v>
      </c>
      <c r="Y275" s="117">
        <f t="shared" si="291"/>
        <v>1.004696614</v>
      </c>
      <c r="Z275" s="110">
        <f t="shared" si="292"/>
        <v>4.9110635399999998</v>
      </c>
      <c r="AA275" s="110">
        <f t="shared" si="293"/>
        <v>0</v>
      </c>
      <c r="AB275" s="121" t="str">
        <f t="shared" si="301"/>
        <v>A+J=</v>
      </c>
      <c r="AC275" s="115">
        <f t="shared" si="302"/>
        <v>44697</v>
      </c>
      <c r="AD275" s="4"/>
      <c r="AF275" s="160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2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109">
        <f t="shared" si="294"/>
        <v>44689</v>
      </c>
      <c r="B276" s="110">
        <f t="shared" si="286"/>
        <v>1050.5715223</v>
      </c>
      <c r="C276" s="110">
        <f t="shared" si="276"/>
        <v>972.34060949000002</v>
      </c>
      <c r="D276" s="111">
        <f t="shared" si="295"/>
        <v>6153.09</v>
      </c>
      <c r="E276" s="111">
        <f t="shared" si="281"/>
        <v>6215.24</v>
      </c>
      <c r="F276" s="161">
        <f t="shared" si="303"/>
        <v>44608</v>
      </c>
      <c r="G276" s="114">
        <f t="shared" si="287"/>
        <v>1.0100616113204897E-2</v>
      </c>
      <c r="H276" s="115">
        <f t="shared" si="304"/>
        <v>44697</v>
      </c>
      <c r="I276" s="115">
        <f t="shared" si="288"/>
        <v>44697</v>
      </c>
      <c r="J276" s="116">
        <f t="shared" si="296"/>
        <v>19</v>
      </c>
      <c r="K276" s="116">
        <f t="shared" si="283"/>
        <v>14</v>
      </c>
      <c r="L276" s="8">
        <f t="shared" si="297"/>
        <v>1.0074327000000001</v>
      </c>
      <c r="M276" s="117">
        <f t="shared" si="277"/>
        <v>1.0054002900000001</v>
      </c>
      <c r="N276" s="117">
        <f t="shared" si="271"/>
        <v>1.0674713301119068</v>
      </c>
      <c r="O276" s="110">
        <f t="shared" si="280"/>
        <v>1.0754055199999999</v>
      </c>
      <c r="P276" s="110">
        <f t="shared" si="289"/>
        <v>1045.66045876</v>
      </c>
      <c r="Q276" s="148">
        <f t="shared" si="300"/>
        <v>0</v>
      </c>
      <c r="R276" s="170">
        <f t="shared" si="298"/>
        <v>0</v>
      </c>
      <c r="S276" s="110">
        <f t="shared" si="290"/>
        <v>0</v>
      </c>
      <c r="T276" s="92">
        <v>0</v>
      </c>
      <c r="U276" s="180">
        <f t="shared" si="282"/>
        <v>0</v>
      </c>
      <c r="V276" s="120">
        <f t="shared" si="299"/>
        <v>8.7999999999999995E-2</v>
      </c>
      <c r="W276" s="118">
        <f t="shared" si="275"/>
        <v>14</v>
      </c>
      <c r="X276" s="118">
        <v>252</v>
      </c>
      <c r="Y276" s="117">
        <f t="shared" si="291"/>
        <v>1.004696614</v>
      </c>
      <c r="Z276" s="110">
        <f t="shared" si="292"/>
        <v>4.9110635399999998</v>
      </c>
      <c r="AA276" s="110">
        <f t="shared" si="293"/>
        <v>0</v>
      </c>
      <c r="AB276" s="121" t="str">
        <f t="shared" si="301"/>
        <v>A+J=</v>
      </c>
      <c r="AC276" s="115">
        <f t="shared" si="302"/>
        <v>44697</v>
      </c>
      <c r="AD276" s="4"/>
      <c r="AF276" s="160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2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109">
        <f t="shared" si="294"/>
        <v>44690</v>
      </c>
      <c r="B277" s="110">
        <f t="shared" si="286"/>
        <v>1050.5715223</v>
      </c>
      <c r="C277" s="110">
        <f t="shared" si="276"/>
        <v>972.34060949000002</v>
      </c>
      <c r="D277" s="111">
        <f t="shared" si="295"/>
        <v>6153.09</v>
      </c>
      <c r="E277" s="111">
        <f t="shared" si="281"/>
        <v>6215.24</v>
      </c>
      <c r="F277" s="161">
        <f t="shared" si="303"/>
        <v>44608</v>
      </c>
      <c r="G277" s="114">
        <f t="shared" si="287"/>
        <v>1.0100616113204897E-2</v>
      </c>
      <c r="H277" s="115">
        <f t="shared" si="304"/>
        <v>44697</v>
      </c>
      <c r="I277" s="115">
        <f t="shared" si="288"/>
        <v>44697</v>
      </c>
      <c r="J277" s="116">
        <f t="shared" si="296"/>
        <v>19</v>
      </c>
      <c r="K277" s="116">
        <f t="shared" si="283"/>
        <v>14</v>
      </c>
      <c r="L277" s="8">
        <f t="shared" si="297"/>
        <v>1.0074327000000001</v>
      </c>
      <c r="M277" s="117">
        <f t="shared" si="277"/>
        <v>1.0054002900000001</v>
      </c>
      <c r="N277" s="117">
        <f t="shared" si="271"/>
        <v>1.0674713301119068</v>
      </c>
      <c r="O277" s="110">
        <f t="shared" si="280"/>
        <v>1.0754055199999999</v>
      </c>
      <c r="P277" s="110">
        <f t="shared" si="289"/>
        <v>1045.66045876</v>
      </c>
      <c r="Q277" s="148">
        <f t="shared" si="300"/>
        <v>0</v>
      </c>
      <c r="R277" s="170">
        <f t="shared" si="298"/>
        <v>0</v>
      </c>
      <c r="S277" s="110">
        <f t="shared" si="290"/>
        <v>0</v>
      </c>
      <c r="T277" s="92">
        <v>0</v>
      </c>
      <c r="U277" s="180">
        <f t="shared" si="282"/>
        <v>0</v>
      </c>
      <c r="V277" s="120">
        <f t="shared" si="299"/>
        <v>8.7999999999999995E-2</v>
      </c>
      <c r="W277" s="118">
        <f t="shared" si="275"/>
        <v>14</v>
      </c>
      <c r="X277" s="118">
        <v>252</v>
      </c>
      <c r="Y277" s="117">
        <f t="shared" si="291"/>
        <v>1.004696614</v>
      </c>
      <c r="Z277" s="110">
        <f t="shared" si="292"/>
        <v>4.9110635399999998</v>
      </c>
      <c r="AA277" s="110">
        <f t="shared" si="293"/>
        <v>0</v>
      </c>
      <c r="AB277" s="121" t="str">
        <f t="shared" si="301"/>
        <v>A+J=</v>
      </c>
      <c r="AC277" s="115">
        <f t="shared" si="302"/>
        <v>44697</v>
      </c>
      <c r="AD277" s="4"/>
      <c r="AF277" s="160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2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109">
        <f t="shared" si="294"/>
        <v>44691</v>
      </c>
      <c r="B278" s="110">
        <f t="shared" si="286"/>
        <v>1051.4792203899999</v>
      </c>
      <c r="C278" s="110">
        <f t="shared" si="276"/>
        <v>972.34060949000002</v>
      </c>
      <c r="D278" s="111">
        <f t="shared" si="295"/>
        <v>6153.09</v>
      </c>
      <c r="E278" s="111">
        <f t="shared" si="281"/>
        <v>6215.24</v>
      </c>
      <c r="F278" s="161">
        <f t="shared" si="303"/>
        <v>44608</v>
      </c>
      <c r="G278" s="114">
        <f t="shared" si="287"/>
        <v>1.0100616113204897E-2</v>
      </c>
      <c r="H278" s="115">
        <f t="shared" si="304"/>
        <v>44697</v>
      </c>
      <c r="I278" s="115">
        <f t="shared" si="288"/>
        <v>44697</v>
      </c>
      <c r="J278" s="116">
        <f t="shared" si="296"/>
        <v>19</v>
      </c>
      <c r="K278" s="116">
        <f t="shared" si="283"/>
        <v>15</v>
      </c>
      <c r="L278" s="8">
        <f t="shared" si="297"/>
        <v>1.0079657200000001</v>
      </c>
      <c r="M278" s="117">
        <f t="shared" si="277"/>
        <v>1.0054002900000001</v>
      </c>
      <c r="N278" s="117">
        <f t="shared" si="271"/>
        <v>1.0674713301119068</v>
      </c>
      <c r="O278" s="110">
        <f t="shared" si="280"/>
        <v>1.0759745000000001</v>
      </c>
      <c r="P278" s="110">
        <f t="shared" si="289"/>
        <v>1046.21370112</v>
      </c>
      <c r="Q278" s="148">
        <f t="shared" si="300"/>
        <v>0</v>
      </c>
      <c r="R278" s="170">
        <f t="shared" si="298"/>
        <v>0</v>
      </c>
      <c r="S278" s="110">
        <f t="shared" si="290"/>
        <v>0</v>
      </c>
      <c r="T278" s="92">
        <v>0</v>
      </c>
      <c r="U278" s="180">
        <f t="shared" si="282"/>
        <v>0</v>
      </c>
      <c r="V278" s="120">
        <f t="shared" si="299"/>
        <v>8.7999999999999995E-2</v>
      </c>
      <c r="W278" s="118">
        <f t="shared" si="275"/>
        <v>15</v>
      </c>
      <c r="X278" s="118">
        <v>252</v>
      </c>
      <c r="Y278" s="117">
        <f t="shared" si="291"/>
        <v>1.005032929</v>
      </c>
      <c r="Z278" s="110">
        <f t="shared" si="292"/>
        <v>5.2655192700000004</v>
      </c>
      <c r="AA278" s="110">
        <f t="shared" si="293"/>
        <v>0</v>
      </c>
      <c r="AB278" s="121" t="str">
        <f t="shared" si="301"/>
        <v>A+J=</v>
      </c>
      <c r="AC278" s="115">
        <f t="shared" si="302"/>
        <v>44697</v>
      </c>
      <c r="AD278" s="4"/>
      <c r="AF278" s="160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2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109">
        <f t="shared" si="294"/>
        <v>44692</v>
      </c>
      <c r="B279" s="110">
        <f t="shared" si="286"/>
        <v>1052.3877119400001</v>
      </c>
      <c r="C279" s="110">
        <f t="shared" si="276"/>
        <v>972.34060949000002</v>
      </c>
      <c r="D279" s="111">
        <f t="shared" si="295"/>
        <v>6153.09</v>
      </c>
      <c r="E279" s="111">
        <f t="shared" si="281"/>
        <v>6215.24</v>
      </c>
      <c r="F279" s="161">
        <f t="shared" si="303"/>
        <v>44608</v>
      </c>
      <c r="G279" s="114">
        <f t="shared" si="287"/>
        <v>1.0100616113204897E-2</v>
      </c>
      <c r="H279" s="115">
        <f t="shared" si="304"/>
        <v>44697</v>
      </c>
      <c r="I279" s="115">
        <f t="shared" si="288"/>
        <v>44697</v>
      </c>
      <c r="J279" s="116">
        <f t="shared" si="296"/>
        <v>19</v>
      </c>
      <c r="K279" s="116">
        <f t="shared" si="283"/>
        <v>16</v>
      </c>
      <c r="L279" s="8">
        <f t="shared" si="297"/>
        <v>1.0084990199999999</v>
      </c>
      <c r="M279" s="117">
        <f t="shared" si="277"/>
        <v>1.0054002900000001</v>
      </c>
      <c r="N279" s="117">
        <f t="shared" si="271"/>
        <v>1.0674713301119068</v>
      </c>
      <c r="O279" s="110">
        <f t="shared" si="280"/>
        <v>1.0765437899999999</v>
      </c>
      <c r="P279" s="110">
        <f t="shared" si="289"/>
        <v>1046.76724491</v>
      </c>
      <c r="Q279" s="148">
        <f t="shared" si="300"/>
        <v>0</v>
      </c>
      <c r="R279" s="170">
        <f t="shared" si="298"/>
        <v>0</v>
      </c>
      <c r="S279" s="110">
        <f t="shared" si="290"/>
        <v>0</v>
      </c>
      <c r="T279" s="92">
        <v>0</v>
      </c>
      <c r="U279" s="180">
        <f t="shared" si="282"/>
        <v>0</v>
      </c>
      <c r="V279" s="120">
        <f t="shared" si="299"/>
        <v>8.7999999999999995E-2</v>
      </c>
      <c r="W279" s="118">
        <f t="shared" si="275"/>
        <v>16</v>
      </c>
      <c r="X279" s="118">
        <v>252</v>
      </c>
      <c r="Y279" s="117">
        <f t="shared" si="291"/>
        <v>1.005369357</v>
      </c>
      <c r="Z279" s="110">
        <f t="shared" si="292"/>
        <v>5.6204670300000004</v>
      </c>
      <c r="AA279" s="110">
        <f t="shared" si="293"/>
        <v>0</v>
      </c>
      <c r="AB279" s="121" t="str">
        <f t="shared" si="301"/>
        <v>A+J=</v>
      </c>
      <c r="AC279" s="115">
        <f t="shared" si="302"/>
        <v>44697</v>
      </c>
      <c r="AD279" s="4"/>
      <c r="AF279" s="160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2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109">
        <f t="shared" si="294"/>
        <v>44693</v>
      </c>
      <c r="B280" s="110">
        <f t="shared" si="286"/>
        <v>1053.2969778699999</v>
      </c>
      <c r="C280" s="110">
        <f t="shared" si="276"/>
        <v>972.34060949000002</v>
      </c>
      <c r="D280" s="111">
        <f t="shared" si="295"/>
        <v>6153.09</v>
      </c>
      <c r="E280" s="111">
        <f t="shared" si="281"/>
        <v>6215.24</v>
      </c>
      <c r="F280" s="161">
        <f t="shared" si="303"/>
        <v>44608</v>
      </c>
      <c r="G280" s="114">
        <f t="shared" si="287"/>
        <v>1.0100616113204897E-2</v>
      </c>
      <c r="H280" s="115">
        <f t="shared" si="304"/>
        <v>44697</v>
      </c>
      <c r="I280" s="115">
        <f t="shared" si="288"/>
        <v>44697</v>
      </c>
      <c r="J280" s="116">
        <f t="shared" si="296"/>
        <v>19</v>
      </c>
      <c r="K280" s="116">
        <f t="shared" si="283"/>
        <v>17</v>
      </c>
      <c r="L280" s="8">
        <f t="shared" si="297"/>
        <v>1.0090326000000001</v>
      </c>
      <c r="M280" s="117">
        <f t="shared" si="277"/>
        <v>1.0054002900000001</v>
      </c>
      <c r="N280" s="117">
        <f t="shared" si="271"/>
        <v>1.0674713301119068</v>
      </c>
      <c r="O280" s="110">
        <f t="shared" si="280"/>
        <v>1.07711337</v>
      </c>
      <c r="P280" s="110">
        <f t="shared" si="289"/>
        <v>1047.3210706699999</v>
      </c>
      <c r="Q280" s="148">
        <f t="shared" si="300"/>
        <v>0</v>
      </c>
      <c r="R280" s="170">
        <f t="shared" si="298"/>
        <v>0</v>
      </c>
      <c r="S280" s="110">
        <f t="shared" si="290"/>
        <v>0</v>
      </c>
      <c r="T280" s="92">
        <v>0</v>
      </c>
      <c r="U280" s="180">
        <f t="shared" si="282"/>
        <v>0</v>
      </c>
      <c r="V280" s="120">
        <f t="shared" si="299"/>
        <v>8.7999999999999995E-2</v>
      </c>
      <c r="W280" s="118">
        <f t="shared" si="275"/>
        <v>17</v>
      </c>
      <c r="X280" s="118">
        <v>252</v>
      </c>
      <c r="Y280" s="117">
        <f t="shared" si="291"/>
        <v>1.005705898</v>
      </c>
      <c r="Z280" s="110">
        <f t="shared" si="292"/>
        <v>5.9759072</v>
      </c>
      <c r="AA280" s="110">
        <f t="shared" si="293"/>
        <v>0</v>
      </c>
      <c r="AB280" s="121" t="str">
        <f t="shared" si="301"/>
        <v>A+J=</v>
      </c>
      <c r="AC280" s="115">
        <f t="shared" si="302"/>
        <v>44697</v>
      </c>
      <c r="AD280" s="4"/>
      <c r="AF280" s="160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2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109">
        <f t="shared" si="294"/>
        <v>44694</v>
      </c>
      <c r="B281" s="110">
        <f t="shared" si="286"/>
        <v>1054.20703718</v>
      </c>
      <c r="C281" s="110">
        <f t="shared" si="276"/>
        <v>972.34060949000002</v>
      </c>
      <c r="D281" s="111">
        <f t="shared" si="295"/>
        <v>6153.09</v>
      </c>
      <c r="E281" s="111">
        <f t="shared" si="281"/>
        <v>6215.24</v>
      </c>
      <c r="F281" s="161">
        <f t="shared" si="303"/>
        <v>44608</v>
      </c>
      <c r="G281" s="114">
        <f t="shared" si="287"/>
        <v>1.0100616113204897E-2</v>
      </c>
      <c r="H281" s="115">
        <f t="shared" si="304"/>
        <v>44697</v>
      </c>
      <c r="I281" s="115">
        <f t="shared" si="288"/>
        <v>44697</v>
      </c>
      <c r="J281" s="116">
        <f t="shared" si="296"/>
        <v>19</v>
      </c>
      <c r="K281" s="116">
        <f t="shared" si="283"/>
        <v>18</v>
      </c>
      <c r="L281" s="8">
        <f t="shared" si="297"/>
        <v>1.00956647</v>
      </c>
      <c r="M281" s="117">
        <f t="shared" si="277"/>
        <v>1.0054002900000001</v>
      </c>
      <c r="N281" s="117">
        <f t="shared" si="271"/>
        <v>1.0674713301119068</v>
      </c>
      <c r="O281" s="110">
        <f t="shared" si="280"/>
        <v>1.0776832599999999</v>
      </c>
      <c r="P281" s="110">
        <f t="shared" si="289"/>
        <v>1047.8751978600001</v>
      </c>
      <c r="Q281" s="148">
        <f t="shared" si="300"/>
        <v>0</v>
      </c>
      <c r="R281" s="170">
        <f t="shared" si="298"/>
        <v>0</v>
      </c>
      <c r="S281" s="110">
        <f t="shared" si="290"/>
        <v>0</v>
      </c>
      <c r="T281" s="92">
        <v>0</v>
      </c>
      <c r="U281" s="180">
        <f t="shared" si="282"/>
        <v>0</v>
      </c>
      <c r="V281" s="120">
        <f t="shared" si="299"/>
        <v>8.7999999999999995E-2</v>
      </c>
      <c r="W281" s="118">
        <f t="shared" si="275"/>
        <v>18</v>
      </c>
      <c r="X281" s="118">
        <v>252</v>
      </c>
      <c r="Y281" s="117">
        <f t="shared" si="291"/>
        <v>1.006042551</v>
      </c>
      <c r="Z281" s="110">
        <f t="shared" si="292"/>
        <v>6.3318393200000003</v>
      </c>
      <c r="AA281" s="110">
        <f t="shared" si="293"/>
        <v>0</v>
      </c>
      <c r="AB281" s="121" t="str">
        <f t="shared" si="301"/>
        <v>A+J=</v>
      </c>
      <c r="AC281" s="115">
        <f t="shared" si="302"/>
        <v>44697</v>
      </c>
      <c r="AD281" s="4"/>
      <c r="AF281" s="160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2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109">
        <f t="shared" si="294"/>
        <v>44695</v>
      </c>
      <c r="B282" s="110">
        <f t="shared" si="286"/>
        <v>1055.1178718399999</v>
      </c>
      <c r="C282" s="110">
        <f t="shared" si="276"/>
        <v>972.34060949000002</v>
      </c>
      <c r="D282" s="111">
        <f t="shared" si="295"/>
        <v>6153.09</v>
      </c>
      <c r="E282" s="111">
        <f t="shared" si="281"/>
        <v>6215.24</v>
      </c>
      <c r="F282" s="161">
        <f t="shared" si="303"/>
        <v>44608</v>
      </c>
      <c r="G282" s="114">
        <f t="shared" si="287"/>
        <v>1.0100616113204897E-2</v>
      </c>
      <c r="H282" s="115">
        <f t="shared" si="304"/>
        <v>44697</v>
      </c>
      <c r="I282" s="115">
        <f t="shared" si="288"/>
        <v>44697</v>
      </c>
      <c r="J282" s="116">
        <f t="shared" si="296"/>
        <v>19</v>
      </c>
      <c r="K282" s="116">
        <f t="shared" si="283"/>
        <v>19</v>
      </c>
      <c r="L282" s="8">
        <f t="shared" si="297"/>
        <v>1.0101006100000001</v>
      </c>
      <c r="M282" s="117">
        <f t="shared" si="277"/>
        <v>1.0054002900000001</v>
      </c>
      <c r="N282" s="117">
        <f t="shared" si="271"/>
        <v>1.0674713301119068</v>
      </c>
      <c r="O282" s="110">
        <f t="shared" si="280"/>
        <v>1.0782534399999999</v>
      </c>
      <c r="P282" s="110">
        <f t="shared" si="289"/>
        <v>1048.4296070299999</v>
      </c>
      <c r="Q282" s="148">
        <f t="shared" si="300"/>
        <v>0</v>
      </c>
      <c r="R282" s="170">
        <f t="shared" si="298"/>
        <v>0</v>
      </c>
      <c r="S282" s="110">
        <f t="shared" si="290"/>
        <v>0</v>
      </c>
      <c r="T282" s="92">
        <v>0</v>
      </c>
      <c r="U282" s="180">
        <f t="shared" si="282"/>
        <v>0</v>
      </c>
      <c r="V282" s="120">
        <f t="shared" si="299"/>
        <v>8.7999999999999995E-2</v>
      </c>
      <c r="W282" s="118">
        <f t="shared" si="275"/>
        <v>19</v>
      </c>
      <c r="X282" s="118">
        <v>252</v>
      </c>
      <c r="Y282" s="117">
        <f t="shared" si="291"/>
        <v>1.0063793169999999</v>
      </c>
      <c r="Z282" s="110">
        <f t="shared" si="292"/>
        <v>6.6882648099999997</v>
      </c>
      <c r="AA282" s="110">
        <f t="shared" si="293"/>
        <v>0</v>
      </c>
      <c r="AB282" s="121" t="str">
        <f t="shared" si="301"/>
        <v>A+J=</v>
      </c>
      <c r="AC282" s="115">
        <f t="shared" si="302"/>
        <v>44697</v>
      </c>
      <c r="AD282" s="4"/>
      <c r="AF282" s="160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2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109">
        <f t="shared" si="294"/>
        <v>44696</v>
      </c>
      <c r="B283" s="110">
        <f t="shared" si="286"/>
        <v>1055.1178718399999</v>
      </c>
      <c r="C283" s="110">
        <f t="shared" si="276"/>
        <v>972.34060949000002</v>
      </c>
      <c r="D283" s="111">
        <f t="shared" si="295"/>
        <v>6153.09</v>
      </c>
      <c r="E283" s="111">
        <f t="shared" si="281"/>
        <v>6215.24</v>
      </c>
      <c r="F283" s="161">
        <f t="shared" si="303"/>
        <v>44608</v>
      </c>
      <c r="G283" s="114">
        <f t="shared" si="287"/>
        <v>1.0100616113204897E-2</v>
      </c>
      <c r="H283" s="115">
        <f t="shared" si="304"/>
        <v>44697</v>
      </c>
      <c r="I283" s="115">
        <f t="shared" si="288"/>
        <v>44697</v>
      </c>
      <c r="J283" s="116">
        <f t="shared" si="296"/>
        <v>19</v>
      </c>
      <c r="K283" s="116">
        <f t="shared" si="283"/>
        <v>19</v>
      </c>
      <c r="L283" s="8">
        <f t="shared" si="297"/>
        <v>1.0101006100000001</v>
      </c>
      <c r="M283" s="117">
        <f t="shared" si="277"/>
        <v>1.0054002900000001</v>
      </c>
      <c r="N283" s="117">
        <f t="shared" si="271"/>
        <v>1.0674713301119068</v>
      </c>
      <c r="O283" s="110">
        <f t="shared" si="280"/>
        <v>1.0782534399999999</v>
      </c>
      <c r="P283" s="110">
        <f t="shared" si="289"/>
        <v>1048.4296070299999</v>
      </c>
      <c r="Q283" s="148">
        <f t="shared" si="300"/>
        <v>0</v>
      </c>
      <c r="R283" s="170">
        <f t="shared" si="298"/>
        <v>0</v>
      </c>
      <c r="S283" s="110">
        <f t="shared" si="290"/>
        <v>0</v>
      </c>
      <c r="T283" s="92">
        <v>0</v>
      </c>
      <c r="U283" s="180">
        <f t="shared" si="282"/>
        <v>0</v>
      </c>
      <c r="V283" s="120">
        <f t="shared" si="299"/>
        <v>8.7999999999999995E-2</v>
      </c>
      <c r="W283" s="118">
        <f t="shared" si="275"/>
        <v>19</v>
      </c>
      <c r="X283" s="118">
        <v>252</v>
      </c>
      <c r="Y283" s="117">
        <f t="shared" si="291"/>
        <v>1.0063793169999999</v>
      </c>
      <c r="Z283" s="110">
        <f t="shared" si="292"/>
        <v>6.6882648099999997</v>
      </c>
      <c r="AA283" s="110">
        <f t="shared" si="293"/>
        <v>0</v>
      </c>
      <c r="AB283" s="121" t="str">
        <f t="shared" si="301"/>
        <v>A+J=</v>
      </c>
      <c r="AC283" s="115">
        <f t="shared" si="302"/>
        <v>44697</v>
      </c>
      <c r="AD283" s="4"/>
      <c r="AF283" s="160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2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109">
        <f t="shared" si="294"/>
        <v>44697</v>
      </c>
      <c r="B284" s="110">
        <f t="shared" si="286"/>
        <v>1055.1178718399999</v>
      </c>
      <c r="C284" s="110">
        <f t="shared" si="276"/>
        <v>972.34060949000002</v>
      </c>
      <c r="D284" s="111">
        <f t="shared" si="295"/>
        <v>6153.09</v>
      </c>
      <c r="E284" s="111">
        <f t="shared" si="281"/>
        <v>6215.24</v>
      </c>
      <c r="F284" s="161">
        <f t="shared" si="303"/>
        <v>44608</v>
      </c>
      <c r="G284" s="114">
        <f t="shared" si="287"/>
        <v>1.0100616113204897E-2</v>
      </c>
      <c r="H284" s="115">
        <f t="shared" si="304"/>
        <v>44697</v>
      </c>
      <c r="I284" s="115">
        <f t="shared" si="288"/>
        <v>44697</v>
      </c>
      <c r="J284" s="116">
        <f t="shared" si="296"/>
        <v>19</v>
      </c>
      <c r="K284" s="116">
        <f t="shared" si="283"/>
        <v>19</v>
      </c>
      <c r="L284" s="8">
        <f t="shared" si="297"/>
        <v>1.0101006100000001</v>
      </c>
      <c r="M284" s="117">
        <f t="shared" si="277"/>
        <v>1.0054002900000001</v>
      </c>
      <c r="N284" s="117">
        <f t="shared" si="271"/>
        <v>1.0674713301119068</v>
      </c>
      <c r="O284" s="110">
        <f t="shared" si="280"/>
        <v>1.0782534399999999</v>
      </c>
      <c r="P284" s="110">
        <f t="shared" si="289"/>
        <v>1048.4296070299999</v>
      </c>
      <c r="Q284" s="148">
        <f t="shared" si="300"/>
        <v>9</v>
      </c>
      <c r="R284" s="170">
        <f t="shared" si="298"/>
        <v>3.5000000000000001E-3</v>
      </c>
      <c r="S284" s="110">
        <f t="shared" si="290"/>
        <v>3.66950362</v>
      </c>
      <c r="T284" s="92">
        <v>0</v>
      </c>
      <c r="U284" s="180">
        <f t="shared" si="282"/>
        <v>3.4999999956077167E-3</v>
      </c>
      <c r="V284" s="120">
        <f t="shared" si="299"/>
        <v>8.7999999999999995E-2</v>
      </c>
      <c r="W284" s="118">
        <f t="shared" si="275"/>
        <v>19</v>
      </c>
      <c r="X284" s="118">
        <v>252</v>
      </c>
      <c r="Y284" s="117">
        <f t="shared" si="291"/>
        <v>1.0063793169999999</v>
      </c>
      <c r="Z284" s="110">
        <f t="shared" si="292"/>
        <v>6.6882648099999997</v>
      </c>
      <c r="AA284" s="110">
        <f t="shared" si="293"/>
        <v>10.35776843</v>
      </c>
      <c r="AB284" s="121" t="str">
        <f t="shared" si="301"/>
        <v>A+J=</v>
      </c>
      <c r="AC284" s="115">
        <f t="shared" si="302"/>
        <v>44697</v>
      </c>
      <c r="AD284" s="4"/>
      <c r="AF284" s="160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2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109">
        <f t="shared" si="294"/>
        <v>44698</v>
      </c>
      <c r="B285" s="110">
        <f t="shared" si="286"/>
        <v>1045.87353996</v>
      </c>
      <c r="C285" s="110">
        <f t="shared" si="276"/>
        <v>968.93741736000004</v>
      </c>
      <c r="D285" s="111">
        <f t="shared" si="295"/>
        <v>6215.24</v>
      </c>
      <c r="E285" s="111">
        <f t="shared" si="281"/>
        <v>6315.93</v>
      </c>
      <c r="F285" s="161">
        <f t="shared" si="303"/>
        <v>44635</v>
      </c>
      <c r="G285" s="114">
        <f t="shared" si="287"/>
        <v>1.6200500704719456E-2</v>
      </c>
      <c r="H285" s="115">
        <f t="shared" si="304"/>
        <v>44727</v>
      </c>
      <c r="I285" s="115">
        <f t="shared" si="288"/>
        <v>44727</v>
      </c>
      <c r="J285" s="116">
        <f t="shared" si="296"/>
        <v>22</v>
      </c>
      <c r="K285" s="116">
        <f t="shared" si="283"/>
        <v>1</v>
      </c>
      <c r="L285" s="8">
        <f t="shared" si="297"/>
        <v>1.00073075</v>
      </c>
      <c r="M285" s="117">
        <f t="shared" si="277"/>
        <v>1.0101006100000001</v>
      </c>
      <c r="N285" s="117">
        <f t="shared" si="271"/>
        <v>1.0782534417035485</v>
      </c>
      <c r="O285" s="110">
        <f t="shared" si="280"/>
        <v>1.0790413700000001</v>
      </c>
      <c r="P285" s="110">
        <f t="shared" si="289"/>
        <v>1045.52355827</v>
      </c>
      <c r="Q285" s="148">
        <f t="shared" si="300"/>
        <v>0</v>
      </c>
      <c r="R285" s="170">
        <f t="shared" si="298"/>
        <v>0</v>
      </c>
      <c r="S285" s="110">
        <f t="shared" si="290"/>
        <v>0</v>
      </c>
      <c r="T285" s="92">
        <v>0</v>
      </c>
      <c r="U285" s="180">
        <f t="shared" si="282"/>
        <v>0</v>
      </c>
      <c r="V285" s="120">
        <f t="shared" si="299"/>
        <v>8.7999999999999995E-2</v>
      </c>
      <c r="W285" s="118">
        <f t="shared" si="275"/>
        <v>1</v>
      </c>
      <c r="X285" s="118">
        <v>252</v>
      </c>
      <c r="Y285" s="117">
        <f t="shared" si="291"/>
        <v>1.000334743</v>
      </c>
      <c r="Z285" s="110">
        <f t="shared" si="292"/>
        <v>0.34998169000000001</v>
      </c>
      <c r="AA285" s="110">
        <f t="shared" si="293"/>
        <v>0</v>
      </c>
      <c r="AB285" s="121" t="str">
        <f t="shared" si="301"/>
        <v>A+J=</v>
      </c>
      <c r="AC285" s="115">
        <f t="shared" si="302"/>
        <v>44727</v>
      </c>
      <c r="AD285" s="4"/>
      <c r="AF285" s="160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2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109">
        <f t="shared" si="294"/>
        <v>44699</v>
      </c>
      <c r="B286" s="110">
        <f t="shared" si="286"/>
        <v>1046.98816717</v>
      </c>
      <c r="C286" s="110">
        <f t="shared" si="276"/>
        <v>968.93741736000004</v>
      </c>
      <c r="D286" s="111">
        <f t="shared" si="295"/>
        <v>6215.24</v>
      </c>
      <c r="E286" s="111">
        <f t="shared" si="281"/>
        <v>6315.93</v>
      </c>
      <c r="F286" s="161">
        <f t="shared" si="303"/>
        <v>44635</v>
      </c>
      <c r="G286" s="114">
        <f t="shared" si="287"/>
        <v>1.6200500704719456E-2</v>
      </c>
      <c r="H286" s="115">
        <f t="shared" si="304"/>
        <v>44727</v>
      </c>
      <c r="I286" s="115">
        <f t="shared" si="288"/>
        <v>44727</v>
      </c>
      <c r="J286" s="116">
        <f t="shared" si="296"/>
        <v>22</v>
      </c>
      <c r="K286" s="116">
        <f t="shared" si="283"/>
        <v>2</v>
      </c>
      <c r="L286" s="8">
        <f t="shared" si="297"/>
        <v>1.0014620299999999</v>
      </c>
      <c r="M286" s="117">
        <f t="shared" si="277"/>
        <v>1.0101006100000001</v>
      </c>
      <c r="N286" s="117">
        <f t="shared" si="271"/>
        <v>1.0782534417035485</v>
      </c>
      <c r="O286" s="110">
        <f t="shared" si="280"/>
        <v>1.0798298799999999</v>
      </c>
      <c r="P286" s="110">
        <f t="shared" si="289"/>
        <v>1046.28757511</v>
      </c>
      <c r="Q286" s="148">
        <f t="shared" si="300"/>
        <v>0</v>
      </c>
      <c r="R286" s="170">
        <f t="shared" si="298"/>
        <v>0</v>
      </c>
      <c r="S286" s="110">
        <f t="shared" si="290"/>
        <v>0</v>
      </c>
      <c r="T286" s="92">
        <v>0</v>
      </c>
      <c r="U286" s="180">
        <f t="shared" si="282"/>
        <v>0</v>
      </c>
      <c r="V286" s="120">
        <f t="shared" si="299"/>
        <v>8.7999999999999995E-2</v>
      </c>
      <c r="W286" s="118">
        <f t="shared" si="275"/>
        <v>2</v>
      </c>
      <c r="X286" s="118">
        <v>252</v>
      </c>
      <c r="Y286" s="117">
        <f t="shared" si="291"/>
        <v>1.000669598</v>
      </c>
      <c r="Z286" s="110">
        <f t="shared" si="292"/>
        <v>0.70059205999999996</v>
      </c>
      <c r="AA286" s="110">
        <f t="shared" si="293"/>
        <v>0</v>
      </c>
      <c r="AB286" s="121" t="str">
        <f t="shared" si="301"/>
        <v>A+J=</v>
      </c>
      <c r="AC286" s="115">
        <f t="shared" si="302"/>
        <v>44727</v>
      </c>
      <c r="AD286" s="4"/>
      <c r="AF286" s="160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2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109">
        <f t="shared" si="294"/>
        <v>44700</v>
      </c>
      <c r="B287" s="110">
        <f t="shared" si="286"/>
        <v>1048.10397618</v>
      </c>
      <c r="C287" s="110">
        <f t="shared" si="276"/>
        <v>968.93741736000004</v>
      </c>
      <c r="D287" s="111">
        <f t="shared" si="295"/>
        <v>6215.24</v>
      </c>
      <c r="E287" s="111">
        <f t="shared" si="281"/>
        <v>6315.93</v>
      </c>
      <c r="F287" s="161">
        <f t="shared" si="303"/>
        <v>44635</v>
      </c>
      <c r="G287" s="114">
        <f t="shared" si="287"/>
        <v>1.6200500704719456E-2</v>
      </c>
      <c r="H287" s="115">
        <f t="shared" si="304"/>
        <v>44727</v>
      </c>
      <c r="I287" s="115">
        <f t="shared" si="288"/>
        <v>44727</v>
      </c>
      <c r="J287" s="116">
        <f t="shared" si="296"/>
        <v>22</v>
      </c>
      <c r="K287" s="116">
        <f t="shared" si="283"/>
        <v>3</v>
      </c>
      <c r="L287" s="8">
        <f t="shared" si="297"/>
        <v>1.0021938500000001</v>
      </c>
      <c r="M287" s="117">
        <f t="shared" si="277"/>
        <v>1.0101006100000001</v>
      </c>
      <c r="N287" s="117">
        <f t="shared" si="271"/>
        <v>1.0782534417035485</v>
      </c>
      <c r="O287" s="110">
        <f t="shared" si="280"/>
        <v>1.08061896</v>
      </c>
      <c r="P287" s="110">
        <f t="shared" si="289"/>
        <v>1047.0521442500001</v>
      </c>
      <c r="Q287" s="148">
        <f t="shared" si="300"/>
        <v>0</v>
      </c>
      <c r="R287" s="170">
        <f t="shared" si="298"/>
        <v>0</v>
      </c>
      <c r="S287" s="110">
        <f t="shared" si="290"/>
        <v>0</v>
      </c>
      <c r="T287" s="92">
        <v>0</v>
      </c>
      <c r="U287" s="180">
        <f t="shared" si="282"/>
        <v>0</v>
      </c>
      <c r="V287" s="120">
        <f t="shared" si="299"/>
        <v>8.7999999999999995E-2</v>
      </c>
      <c r="W287" s="118">
        <f t="shared" si="275"/>
        <v>3</v>
      </c>
      <c r="X287" s="118">
        <v>252</v>
      </c>
      <c r="Y287" s="117">
        <f t="shared" si="291"/>
        <v>1.0010045649999999</v>
      </c>
      <c r="Z287" s="110">
        <f t="shared" si="292"/>
        <v>1.0518319300000001</v>
      </c>
      <c r="AA287" s="110">
        <f t="shared" si="293"/>
        <v>0</v>
      </c>
      <c r="AB287" s="121" t="str">
        <f t="shared" si="301"/>
        <v>A+J=</v>
      </c>
      <c r="AC287" s="115">
        <f t="shared" si="302"/>
        <v>44727</v>
      </c>
      <c r="AD287" s="4"/>
      <c r="AF287" s="160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2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109">
        <f t="shared" si="294"/>
        <v>44701</v>
      </c>
      <c r="B288" s="110">
        <f t="shared" si="286"/>
        <v>1049.22098824</v>
      </c>
      <c r="C288" s="110">
        <f t="shared" si="276"/>
        <v>968.93741736000004</v>
      </c>
      <c r="D288" s="111">
        <f t="shared" si="295"/>
        <v>6215.24</v>
      </c>
      <c r="E288" s="111">
        <f t="shared" si="281"/>
        <v>6315.93</v>
      </c>
      <c r="F288" s="161">
        <f t="shared" si="303"/>
        <v>44635</v>
      </c>
      <c r="G288" s="114">
        <f t="shared" si="287"/>
        <v>1.6200500704719456E-2</v>
      </c>
      <c r="H288" s="115">
        <f t="shared" si="304"/>
        <v>44727</v>
      </c>
      <c r="I288" s="115">
        <f t="shared" si="288"/>
        <v>44727</v>
      </c>
      <c r="J288" s="116">
        <f t="shared" si="296"/>
        <v>22</v>
      </c>
      <c r="K288" s="116">
        <f t="shared" si="283"/>
        <v>4</v>
      </c>
      <c r="L288" s="8">
        <f t="shared" si="297"/>
        <v>1.00292621</v>
      </c>
      <c r="M288" s="117">
        <f t="shared" si="277"/>
        <v>1.0101006100000001</v>
      </c>
      <c r="N288" s="117">
        <f t="shared" ref="N288:N351" si="305">IF(I288&gt;I287,N287*M288,N287)</f>
        <v>1.0782534417035485</v>
      </c>
      <c r="O288" s="110">
        <f t="shared" si="280"/>
        <v>1.0814086300000001</v>
      </c>
      <c r="P288" s="110">
        <f t="shared" si="289"/>
        <v>1047.8172850599999</v>
      </c>
      <c r="Q288" s="148">
        <f t="shared" si="300"/>
        <v>0</v>
      </c>
      <c r="R288" s="170">
        <f t="shared" si="298"/>
        <v>0</v>
      </c>
      <c r="S288" s="110">
        <f t="shared" si="290"/>
        <v>0</v>
      </c>
      <c r="T288" s="92">
        <v>0</v>
      </c>
      <c r="U288" s="180">
        <f t="shared" si="282"/>
        <v>0</v>
      </c>
      <c r="V288" s="120">
        <f t="shared" si="299"/>
        <v>8.7999999999999995E-2</v>
      </c>
      <c r="W288" s="118">
        <f t="shared" si="275"/>
        <v>4</v>
      </c>
      <c r="X288" s="118">
        <v>252</v>
      </c>
      <c r="Y288" s="117">
        <f t="shared" si="291"/>
        <v>1.0013396450000001</v>
      </c>
      <c r="Z288" s="110">
        <f t="shared" si="292"/>
        <v>1.4037031799999999</v>
      </c>
      <c r="AA288" s="110">
        <f t="shared" si="293"/>
        <v>0</v>
      </c>
      <c r="AB288" s="121" t="str">
        <f t="shared" si="301"/>
        <v>A+J=</v>
      </c>
      <c r="AC288" s="115">
        <f t="shared" si="302"/>
        <v>44727</v>
      </c>
      <c r="AD288" s="4"/>
      <c r="AF288" s="160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2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109">
        <f t="shared" si="294"/>
        <v>44702</v>
      </c>
      <c r="B289" s="110">
        <f t="shared" si="286"/>
        <v>1050.33918268</v>
      </c>
      <c r="C289" s="110">
        <f t="shared" si="276"/>
        <v>968.93741736000004</v>
      </c>
      <c r="D289" s="111">
        <f t="shared" si="295"/>
        <v>6215.24</v>
      </c>
      <c r="E289" s="111">
        <f t="shared" si="281"/>
        <v>6315.93</v>
      </c>
      <c r="F289" s="161">
        <f t="shared" si="303"/>
        <v>44635</v>
      </c>
      <c r="G289" s="114">
        <f t="shared" si="287"/>
        <v>1.6200500704719456E-2</v>
      </c>
      <c r="H289" s="115">
        <f t="shared" si="304"/>
        <v>44727</v>
      </c>
      <c r="I289" s="115">
        <f t="shared" si="288"/>
        <v>44727</v>
      </c>
      <c r="J289" s="116">
        <f t="shared" si="296"/>
        <v>22</v>
      </c>
      <c r="K289" s="116">
        <f t="shared" si="283"/>
        <v>5</v>
      </c>
      <c r="L289" s="8">
        <f t="shared" si="297"/>
        <v>1.0036590999999999</v>
      </c>
      <c r="M289" s="117">
        <f t="shared" si="277"/>
        <v>1.0101006100000001</v>
      </c>
      <c r="N289" s="117">
        <f t="shared" si="305"/>
        <v>1.0782534417035485</v>
      </c>
      <c r="O289" s="110">
        <f t="shared" si="280"/>
        <v>1.08219887</v>
      </c>
      <c r="P289" s="110">
        <f t="shared" si="289"/>
        <v>1048.58297816</v>
      </c>
      <c r="Q289" s="148">
        <f t="shared" si="300"/>
        <v>0</v>
      </c>
      <c r="R289" s="170">
        <f t="shared" si="298"/>
        <v>0</v>
      </c>
      <c r="S289" s="110">
        <f t="shared" si="290"/>
        <v>0</v>
      </c>
      <c r="T289" s="92">
        <v>0</v>
      </c>
      <c r="U289" s="180">
        <f t="shared" si="282"/>
        <v>0</v>
      </c>
      <c r="V289" s="120">
        <f t="shared" si="299"/>
        <v>8.7999999999999995E-2</v>
      </c>
      <c r="W289" s="118">
        <f t="shared" si="275"/>
        <v>5</v>
      </c>
      <c r="X289" s="118">
        <v>252</v>
      </c>
      <c r="Y289" s="117">
        <f t="shared" si="291"/>
        <v>1.0016748360000001</v>
      </c>
      <c r="Z289" s="110">
        <f t="shared" si="292"/>
        <v>1.75620452</v>
      </c>
      <c r="AA289" s="110">
        <f t="shared" si="293"/>
        <v>0</v>
      </c>
      <c r="AB289" s="121" t="str">
        <f t="shared" si="301"/>
        <v>A+J=</v>
      </c>
      <c r="AC289" s="115">
        <f t="shared" si="302"/>
        <v>44727</v>
      </c>
      <c r="AD289" s="4"/>
      <c r="AF289" s="160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2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109">
        <f t="shared" si="294"/>
        <v>44703</v>
      </c>
      <c r="B290" s="110">
        <f t="shared" si="286"/>
        <v>1050.33918268</v>
      </c>
      <c r="C290" s="110">
        <f t="shared" si="276"/>
        <v>968.93741736000004</v>
      </c>
      <c r="D290" s="111">
        <f t="shared" si="295"/>
        <v>6215.24</v>
      </c>
      <c r="E290" s="111">
        <f t="shared" si="281"/>
        <v>6315.93</v>
      </c>
      <c r="F290" s="161">
        <f t="shared" si="303"/>
        <v>44635</v>
      </c>
      <c r="G290" s="114">
        <f t="shared" si="287"/>
        <v>1.6200500704719456E-2</v>
      </c>
      <c r="H290" s="115">
        <f t="shared" si="304"/>
        <v>44727</v>
      </c>
      <c r="I290" s="115">
        <f t="shared" si="288"/>
        <v>44727</v>
      </c>
      <c r="J290" s="116">
        <f t="shared" si="296"/>
        <v>22</v>
      </c>
      <c r="K290" s="116">
        <f t="shared" si="283"/>
        <v>5</v>
      </c>
      <c r="L290" s="8">
        <f t="shared" si="297"/>
        <v>1.0036590999999999</v>
      </c>
      <c r="M290" s="117">
        <f t="shared" si="277"/>
        <v>1.0101006100000001</v>
      </c>
      <c r="N290" s="117">
        <f t="shared" si="305"/>
        <v>1.0782534417035485</v>
      </c>
      <c r="O290" s="110">
        <f t="shared" si="280"/>
        <v>1.08219887</v>
      </c>
      <c r="P290" s="110">
        <f t="shared" si="289"/>
        <v>1048.58297816</v>
      </c>
      <c r="Q290" s="148">
        <f t="shared" si="300"/>
        <v>0</v>
      </c>
      <c r="R290" s="170">
        <f t="shared" si="298"/>
        <v>0</v>
      </c>
      <c r="S290" s="110">
        <f t="shared" si="290"/>
        <v>0</v>
      </c>
      <c r="T290" s="92">
        <v>0</v>
      </c>
      <c r="U290" s="180">
        <f t="shared" si="282"/>
        <v>0</v>
      </c>
      <c r="V290" s="120">
        <f t="shared" si="299"/>
        <v>8.7999999999999995E-2</v>
      </c>
      <c r="W290" s="118">
        <f t="shared" ref="W290:W353" si="306">IF(A289&lt;K$2,0,IF(Q289&gt;0,1,IF(K290=K289,W289,W289+1)))</f>
        <v>5</v>
      </c>
      <c r="X290" s="118">
        <v>252</v>
      </c>
      <c r="Y290" s="117">
        <f t="shared" si="291"/>
        <v>1.0016748360000001</v>
      </c>
      <c r="Z290" s="110">
        <f t="shared" si="292"/>
        <v>1.75620452</v>
      </c>
      <c r="AA290" s="110">
        <f t="shared" si="293"/>
        <v>0</v>
      </c>
      <c r="AB290" s="121" t="str">
        <f t="shared" si="301"/>
        <v>A+J=</v>
      </c>
      <c r="AC290" s="115">
        <f t="shared" si="302"/>
        <v>44727</v>
      </c>
      <c r="AD290" s="4"/>
      <c r="AF290" s="160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2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109">
        <f t="shared" si="294"/>
        <v>44704</v>
      </c>
      <c r="B291" s="110">
        <f t="shared" si="286"/>
        <v>1050.33918268</v>
      </c>
      <c r="C291" s="110">
        <f t="shared" si="276"/>
        <v>968.93741736000004</v>
      </c>
      <c r="D291" s="111">
        <f t="shared" si="295"/>
        <v>6215.24</v>
      </c>
      <c r="E291" s="111">
        <f t="shared" si="281"/>
        <v>6315.93</v>
      </c>
      <c r="F291" s="161">
        <f t="shared" si="303"/>
        <v>44635</v>
      </c>
      <c r="G291" s="114">
        <f t="shared" si="287"/>
        <v>1.6200500704719456E-2</v>
      </c>
      <c r="H291" s="115">
        <f t="shared" si="304"/>
        <v>44727</v>
      </c>
      <c r="I291" s="115">
        <f t="shared" si="288"/>
        <v>44727</v>
      </c>
      <c r="J291" s="116">
        <f t="shared" si="296"/>
        <v>22</v>
      </c>
      <c r="K291" s="116">
        <f t="shared" si="283"/>
        <v>5</v>
      </c>
      <c r="L291" s="8">
        <f t="shared" si="297"/>
        <v>1.0036590999999999</v>
      </c>
      <c r="M291" s="117">
        <f t="shared" si="277"/>
        <v>1.0101006100000001</v>
      </c>
      <c r="N291" s="117">
        <f t="shared" si="305"/>
        <v>1.0782534417035485</v>
      </c>
      <c r="O291" s="110">
        <f t="shared" si="280"/>
        <v>1.08219887</v>
      </c>
      <c r="P291" s="110">
        <f t="shared" si="289"/>
        <v>1048.58297816</v>
      </c>
      <c r="Q291" s="148">
        <f t="shared" si="300"/>
        <v>0</v>
      </c>
      <c r="R291" s="170">
        <f t="shared" si="298"/>
        <v>0</v>
      </c>
      <c r="S291" s="110">
        <f t="shared" si="290"/>
        <v>0</v>
      </c>
      <c r="T291" s="92">
        <v>0</v>
      </c>
      <c r="U291" s="180">
        <f t="shared" si="282"/>
        <v>0</v>
      </c>
      <c r="V291" s="120">
        <f t="shared" si="299"/>
        <v>8.7999999999999995E-2</v>
      </c>
      <c r="W291" s="118">
        <f t="shared" si="306"/>
        <v>5</v>
      </c>
      <c r="X291" s="118">
        <v>252</v>
      </c>
      <c r="Y291" s="117">
        <f t="shared" si="291"/>
        <v>1.0016748360000001</v>
      </c>
      <c r="Z291" s="110">
        <f t="shared" si="292"/>
        <v>1.75620452</v>
      </c>
      <c r="AA291" s="110">
        <f t="shared" si="293"/>
        <v>0</v>
      </c>
      <c r="AB291" s="121" t="str">
        <f t="shared" si="301"/>
        <v>A+J=</v>
      </c>
      <c r="AC291" s="115">
        <f t="shared" si="302"/>
        <v>44727</v>
      </c>
      <c r="AD291" s="4"/>
      <c r="AF291" s="160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2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109">
        <f t="shared" si="294"/>
        <v>44705</v>
      </c>
      <c r="B292" s="110">
        <f t="shared" si="286"/>
        <v>1051.45857211</v>
      </c>
      <c r="C292" s="110">
        <f t="shared" si="276"/>
        <v>968.93741736000004</v>
      </c>
      <c r="D292" s="111">
        <f t="shared" si="295"/>
        <v>6215.24</v>
      </c>
      <c r="E292" s="111">
        <f t="shared" si="281"/>
        <v>6315.93</v>
      </c>
      <c r="F292" s="161">
        <f t="shared" si="303"/>
        <v>44635</v>
      </c>
      <c r="G292" s="114">
        <f t="shared" si="287"/>
        <v>1.6200500704719456E-2</v>
      </c>
      <c r="H292" s="115">
        <f t="shared" si="304"/>
        <v>44727</v>
      </c>
      <c r="I292" s="115">
        <f t="shared" si="288"/>
        <v>44727</v>
      </c>
      <c r="J292" s="116">
        <f t="shared" si="296"/>
        <v>22</v>
      </c>
      <c r="K292" s="116">
        <f t="shared" si="283"/>
        <v>6</v>
      </c>
      <c r="L292" s="8">
        <f t="shared" si="297"/>
        <v>1.0043925199999999</v>
      </c>
      <c r="M292" s="117">
        <f t="shared" si="277"/>
        <v>1.0101006100000001</v>
      </c>
      <c r="N292" s="117">
        <f t="shared" si="305"/>
        <v>1.0782534417035485</v>
      </c>
      <c r="O292" s="110">
        <f t="shared" si="280"/>
        <v>1.08298969</v>
      </c>
      <c r="P292" s="110">
        <f t="shared" si="289"/>
        <v>1049.34923325</v>
      </c>
      <c r="Q292" s="148">
        <f t="shared" si="300"/>
        <v>0</v>
      </c>
      <c r="R292" s="170">
        <f t="shared" si="298"/>
        <v>0</v>
      </c>
      <c r="S292" s="110">
        <f t="shared" si="290"/>
        <v>0</v>
      </c>
      <c r="T292" s="92">
        <v>0</v>
      </c>
      <c r="U292" s="180">
        <f t="shared" si="282"/>
        <v>0</v>
      </c>
      <c r="V292" s="120">
        <f t="shared" si="299"/>
        <v>8.7999999999999995E-2</v>
      </c>
      <c r="W292" s="118">
        <f t="shared" si="306"/>
        <v>6</v>
      </c>
      <c r="X292" s="118">
        <v>252</v>
      </c>
      <c r="Y292" s="117">
        <f t="shared" si="291"/>
        <v>1.0020101400000001</v>
      </c>
      <c r="Z292" s="110">
        <f t="shared" si="292"/>
        <v>2.1093388599999998</v>
      </c>
      <c r="AA292" s="110">
        <f t="shared" si="293"/>
        <v>0</v>
      </c>
      <c r="AB292" s="121" t="str">
        <f t="shared" si="301"/>
        <v>A+J=</v>
      </c>
      <c r="AC292" s="115">
        <f t="shared" si="302"/>
        <v>44727</v>
      </c>
      <c r="AD292" s="4"/>
      <c r="AF292" s="160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2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109">
        <f t="shared" si="294"/>
        <v>44706</v>
      </c>
      <c r="B293" s="110">
        <f t="shared" si="286"/>
        <v>1052.57915632</v>
      </c>
      <c r="C293" s="110">
        <f t="shared" ref="C293:C356" si="307">TRUNC(IF(Q292&gt;0,VLOOKUP(A292,$AF$13:$AG$141,2),C292),8)</f>
        <v>968.93741736000004</v>
      </c>
      <c r="D293" s="111">
        <f t="shared" si="295"/>
        <v>6215.24</v>
      </c>
      <c r="E293" s="111">
        <f t="shared" si="281"/>
        <v>6315.93</v>
      </c>
      <c r="F293" s="161">
        <f t="shared" si="303"/>
        <v>44635</v>
      </c>
      <c r="G293" s="114">
        <f t="shared" si="287"/>
        <v>1.6200500704719456E-2</v>
      </c>
      <c r="H293" s="115">
        <f t="shared" si="304"/>
        <v>44727</v>
      </c>
      <c r="I293" s="115">
        <f t="shared" si="288"/>
        <v>44727</v>
      </c>
      <c r="J293" s="116">
        <f t="shared" si="296"/>
        <v>22</v>
      </c>
      <c r="K293" s="116">
        <f t="shared" si="283"/>
        <v>7</v>
      </c>
      <c r="L293" s="8">
        <f t="shared" si="297"/>
        <v>1.0051264900000001</v>
      </c>
      <c r="M293" s="117">
        <f t="shared" ref="M293:M356" si="308">IF(I293&gt;I292,L292,M292)</f>
        <v>1.0101006100000001</v>
      </c>
      <c r="N293" s="117">
        <f t="shared" si="305"/>
        <v>1.0782534417035485</v>
      </c>
      <c r="O293" s="110">
        <f t="shared" si="280"/>
        <v>1.08378109</v>
      </c>
      <c r="P293" s="110">
        <f t="shared" si="289"/>
        <v>1050.1160503200001</v>
      </c>
      <c r="Q293" s="148">
        <f t="shared" si="300"/>
        <v>0</v>
      </c>
      <c r="R293" s="170">
        <f t="shared" si="298"/>
        <v>0</v>
      </c>
      <c r="S293" s="110">
        <f t="shared" si="290"/>
        <v>0</v>
      </c>
      <c r="T293" s="92">
        <v>0</v>
      </c>
      <c r="U293" s="180">
        <f t="shared" si="282"/>
        <v>0</v>
      </c>
      <c r="V293" s="120">
        <f t="shared" si="299"/>
        <v>8.7999999999999995E-2</v>
      </c>
      <c r="W293" s="118">
        <f t="shared" si="306"/>
        <v>7</v>
      </c>
      <c r="X293" s="118">
        <v>252</v>
      </c>
      <c r="Y293" s="117">
        <f t="shared" si="291"/>
        <v>1.0023455560000001</v>
      </c>
      <c r="Z293" s="110">
        <f t="shared" si="292"/>
        <v>2.4631059999999998</v>
      </c>
      <c r="AA293" s="110">
        <f t="shared" si="293"/>
        <v>0</v>
      </c>
      <c r="AB293" s="121" t="str">
        <f t="shared" si="301"/>
        <v>A+J=</v>
      </c>
      <c r="AC293" s="115">
        <f t="shared" si="302"/>
        <v>44727</v>
      </c>
      <c r="AD293" s="4"/>
      <c r="AF293" s="160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2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109">
        <f t="shared" si="294"/>
        <v>44707</v>
      </c>
      <c r="B294" s="110">
        <f t="shared" si="286"/>
        <v>1053.70092641</v>
      </c>
      <c r="C294" s="110">
        <f t="shared" si="307"/>
        <v>968.93741736000004</v>
      </c>
      <c r="D294" s="111">
        <f t="shared" si="295"/>
        <v>6215.24</v>
      </c>
      <c r="E294" s="111">
        <f t="shared" si="281"/>
        <v>6315.93</v>
      </c>
      <c r="F294" s="161">
        <f t="shared" si="303"/>
        <v>44635</v>
      </c>
      <c r="G294" s="114">
        <f t="shared" si="287"/>
        <v>1.6200500704719456E-2</v>
      </c>
      <c r="H294" s="115">
        <f t="shared" si="304"/>
        <v>44727</v>
      </c>
      <c r="I294" s="115">
        <f t="shared" si="288"/>
        <v>44727</v>
      </c>
      <c r="J294" s="116">
        <f t="shared" si="296"/>
        <v>22</v>
      </c>
      <c r="K294" s="116">
        <f t="shared" si="283"/>
        <v>8</v>
      </c>
      <c r="L294" s="8">
        <f t="shared" si="297"/>
        <v>1.00586098</v>
      </c>
      <c r="M294" s="117">
        <f t="shared" si="308"/>
        <v>1.0101006100000001</v>
      </c>
      <c r="N294" s="117">
        <f t="shared" si="305"/>
        <v>1.0782534417035485</v>
      </c>
      <c r="O294" s="110">
        <f t="shared" si="280"/>
        <v>1.0845730600000001</v>
      </c>
      <c r="P294" s="110">
        <f t="shared" si="289"/>
        <v>1050.88341969</v>
      </c>
      <c r="Q294" s="148">
        <f t="shared" si="300"/>
        <v>0</v>
      </c>
      <c r="R294" s="170">
        <f t="shared" si="298"/>
        <v>0</v>
      </c>
      <c r="S294" s="110">
        <f t="shared" si="290"/>
        <v>0</v>
      </c>
      <c r="T294" s="92">
        <v>0</v>
      </c>
      <c r="U294" s="180">
        <f t="shared" si="282"/>
        <v>0</v>
      </c>
      <c r="V294" s="120">
        <f t="shared" si="299"/>
        <v>8.7999999999999995E-2</v>
      </c>
      <c r="W294" s="118">
        <f t="shared" si="306"/>
        <v>8</v>
      </c>
      <c r="X294" s="118">
        <v>252</v>
      </c>
      <c r="Y294" s="117">
        <f t="shared" si="291"/>
        <v>1.002681084</v>
      </c>
      <c r="Z294" s="110">
        <f t="shared" si="292"/>
        <v>2.8175067199999999</v>
      </c>
      <c r="AA294" s="110">
        <f t="shared" si="293"/>
        <v>0</v>
      </c>
      <c r="AB294" s="121" t="str">
        <f t="shared" si="301"/>
        <v>A+J=</v>
      </c>
      <c r="AC294" s="115">
        <f t="shared" si="302"/>
        <v>44727</v>
      </c>
      <c r="AD294" s="4"/>
      <c r="AF294" s="160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2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109">
        <f t="shared" si="294"/>
        <v>44708</v>
      </c>
      <c r="B295" s="110">
        <f t="shared" si="286"/>
        <v>1054.8239036800001</v>
      </c>
      <c r="C295" s="110">
        <f t="shared" si="307"/>
        <v>968.93741736000004</v>
      </c>
      <c r="D295" s="111">
        <f t="shared" si="295"/>
        <v>6215.24</v>
      </c>
      <c r="E295" s="111">
        <f t="shared" si="281"/>
        <v>6315.93</v>
      </c>
      <c r="F295" s="161">
        <f t="shared" si="303"/>
        <v>44635</v>
      </c>
      <c r="G295" s="114">
        <f t="shared" si="287"/>
        <v>1.6200500704719456E-2</v>
      </c>
      <c r="H295" s="115">
        <f t="shared" si="304"/>
        <v>44727</v>
      </c>
      <c r="I295" s="115">
        <f t="shared" si="288"/>
        <v>44727</v>
      </c>
      <c r="J295" s="116">
        <f t="shared" si="296"/>
        <v>22</v>
      </c>
      <c r="K295" s="116">
        <f t="shared" si="283"/>
        <v>9</v>
      </c>
      <c r="L295" s="8">
        <f t="shared" si="297"/>
        <v>1.0065960199999999</v>
      </c>
      <c r="M295" s="117">
        <f t="shared" si="308"/>
        <v>1.0101006100000001</v>
      </c>
      <c r="N295" s="117">
        <f t="shared" si="305"/>
        <v>1.0782534417035485</v>
      </c>
      <c r="O295" s="110">
        <f t="shared" si="280"/>
        <v>1.0853656199999999</v>
      </c>
      <c r="P295" s="110">
        <f t="shared" si="289"/>
        <v>1051.6513607300001</v>
      </c>
      <c r="Q295" s="148">
        <f t="shared" si="300"/>
        <v>0</v>
      </c>
      <c r="R295" s="170">
        <f t="shared" si="298"/>
        <v>0</v>
      </c>
      <c r="S295" s="110">
        <f t="shared" si="290"/>
        <v>0</v>
      </c>
      <c r="T295" s="92">
        <v>0</v>
      </c>
      <c r="U295" s="180">
        <f t="shared" si="282"/>
        <v>0</v>
      </c>
      <c r="V295" s="120">
        <f t="shared" si="299"/>
        <v>8.7999999999999995E-2</v>
      </c>
      <c r="W295" s="118">
        <f t="shared" si="306"/>
        <v>9</v>
      </c>
      <c r="X295" s="118">
        <v>252</v>
      </c>
      <c r="Y295" s="117">
        <f t="shared" si="291"/>
        <v>1.0030167249999999</v>
      </c>
      <c r="Z295" s="110">
        <f t="shared" si="292"/>
        <v>3.17254295</v>
      </c>
      <c r="AA295" s="110">
        <f t="shared" si="293"/>
        <v>0</v>
      </c>
      <c r="AB295" s="121" t="str">
        <f t="shared" si="301"/>
        <v>A+J=</v>
      </c>
      <c r="AC295" s="115">
        <f t="shared" si="302"/>
        <v>44727</v>
      </c>
      <c r="AD295" s="4"/>
      <c r="AF295" s="160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2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109">
        <f t="shared" si="294"/>
        <v>44709</v>
      </c>
      <c r="B296" s="110">
        <f t="shared" si="286"/>
        <v>1055.9480684600001</v>
      </c>
      <c r="C296" s="110">
        <f t="shared" si="307"/>
        <v>968.93741736000004</v>
      </c>
      <c r="D296" s="111">
        <f t="shared" si="295"/>
        <v>6215.24</v>
      </c>
      <c r="E296" s="111">
        <f t="shared" si="281"/>
        <v>6315.93</v>
      </c>
      <c r="F296" s="161">
        <f t="shared" si="303"/>
        <v>44635</v>
      </c>
      <c r="G296" s="114">
        <f t="shared" si="287"/>
        <v>1.6200500704719456E-2</v>
      </c>
      <c r="H296" s="115">
        <f t="shared" si="304"/>
        <v>44727</v>
      </c>
      <c r="I296" s="115">
        <f t="shared" si="288"/>
        <v>44727</v>
      </c>
      <c r="J296" s="116">
        <f t="shared" si="296"/>
        <v>22</v>
      </c>
      <c r="K296" s="116">
        <f t="shared" si="283"/>
        <v>10</v>
      </c>
      <c r="L296" s="8">
        <f t="shared" si="297"/>
        <v>1.0073315899999999</v>
      </c>
      <c r="M296" s="117">
        <f t="shared" si="308"/>
        <v>1.0101006100000001</v>
      </c>
      <c r="N296" s="117">
        <f t="shared" si="305"/>
        <v>1.0782534417035485</v>
      </c>
      <c r="O296" s="110">
        <f t="shared" si="280"/>
        <v>1.0861587500000001</v>
      </c>
      <c r="P296" s="110">
        <f t="shared" si="289"/>
        <v>1052.41985406</v>
      </c>
      <c r="Q296" s="148">
        <f t="shared" si="300"/>
        <v>0</v>
      </c>
      <c r="R296" s="170">
        <f t="shared" si="298"/>
        <v>0</v>
      </c>
      <c r="S296" s="110">
        <f t="shared" si="290"/>
        <v>0</v>
      </c>
      <c r="T296" s="92">
        <v>0</v>
      </c>
      <c r="U296" s="180">
        <f t="shared" si="282"/>
        <v>0</v>
      </c>
      <c r="V296" s="120">
        <f t="shared" si="299"/>
        <v>8.7999999999999995E-2</v>
      </c>
      <c r="W296" s="118">
        <f t="shared" si="306"/>
        <v>10</v>
      </c>
      <c r="X296" s="118">
        <v>252</v>
      </c>
      <c r="Y296" s="117">
        <f t="shared" si="291"/>
        <v>1.003352478</v>
      </c>
      <c r="Z296" s="110">
        <f t="shared" si="292"/>
        <v>3.5282144</v>
      </c>
      <c r="AA296" s="110">
        <f t="shared" si="293"/>
        <v>0</v>
      </c>
      <c r="AB296" s="121" t="str">
        <f t="shared" si="301"/>
        <v>A+J=</v>
      </c>
      <c r="AC296" s="115">
        <f t="shared" si="302"/>
        <v>44727</v>
      </c>
      <c r="AD296" s="4"/>
      <c r="AF296" s="160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2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109">
        <f t="shared" si="294"/>
        <v>44710</v>
      </c>
      <c r="B297" s="110">
        <f t="shared" si="286"/>
        <v>1055.9480684600001</v>
      </c>
      <c r="C297" s="110">
        <f t="shared" si="307"/>
        <v>968.93741736000004</v>
      </c>
      <c r="D297" s="111">
        <f t="shared" si="295"/>
        <v>6215.24</v>
      </c>
      <c r="E297" s="111">
        <f t="shared" si="281"/>
        <v>6315.93</v>
      </c>
      <c r="F297" s="161">
        <f t="shared" si="303"/>
        <v>44635</v>
      </c>
      <c r="G297" s="114">
        <f t="shared" si="287"/>
        <v>1.6200500704719456E-2</v>
      </c>
      <c r="H297" s="115">
        <f t="shared" si="304"/>
        <v>44727</v>
      </c>
      <c r="I297" s="115">
        <f t="shared" si="288"/>
        <v>44727</v>
      </c>
      <c r="J297" s="116">
        <f t="shared" si="296"/>
        <v>22</v>
      </c>
      <c r="K297" s="116">
        <f t="shared" si="283"/>
        <v>10</v>
      </c>
      <c r="L297" s="8">
        <f t="shared" si="297"/>
        <v>1.0073315899999999</v>
      </c>
      <c r="M297" s="117">
        <f t="shared" si="308"/>
        <v>1.0101006100000001</v>
      </c>
      <c r="N297" s="117">
        <f t="shared" si="305"/>
        <v>1.0782534417035485</v>
      </c>
      <c r="O297" s="110">
        <f t="shared" si="280"/>
        <v>1.0861587500000001</v>
      </c>
      <c r="P297" s="110">
        <f t="shared" si="289"/>
        <v>1052.41985406</v>
      </c>
      <c r="Q297" s="148">
        <f t="shared" si="300"/>
        <v>0</v>
      </c>
      <c r="R297" s="170">
        <f t="shared" si="298"/>
        <v>0</v>
      </c>
      <c r="S297" s="110">
        <f t="shared" si="290"/>
        <v>0</v>
      </c>
      <c r="T297" s="92">
        <v>0</v>
      </c>
      <c r="U297" s="180">
        <f t="shared" si="282"/>
        <v>0</v>
      </c>
      <c r="V297" s="120">
        <f t="shared" si="299"/>
        <v>8.7999999999999995E-2</v>
      </c>
      <c r="W297" s="118">
        <f t="shared" si="306"/>
        <v>10</v>
      </c>
      <c r="X297" s="118">
        <v>252</v>
      </c>
      <c r="Y297" s="117">
        <f t="shared" si="291"/>
        <v>1.003352478</v>
      </c>
      <c r="Z297" s="110">
        <f t="shared" si="292"/>
        <v>3.5282144</v>
      </c>
      <c r="AA297" s="110">
        <f t="shared" si="293"/>
        <v>0</v>
      </c>
      <c r="AB297" s="121" t="str">
        <f t="shared" si="301"/>
        <v>A+J=</v>
      </c>
      <c r="AC297" s="115">
        <f t="shared" si="302"/>
        <v>44727</v>
      </c>
      <c r="AD297" s="4"/>
      <c r="AF297" s="160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2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109">
        <f t="shared" si="294"/>
        <v>44711</v>
      </c>
      <c r="B298" s="110">
        <f t="shared" si="286"/>
        <v>1055.9480684600001</v>
      </c>
      <c r="C298" s="110">
        <f t="shared" si="307"/>
        <v>968.93741736000004</v>
      </c>
      <c r="D298" s="111">
        <f t="shared" si="295"/>
        <v>6215.24</v>
      </c>
      <c r="E298" s="111">
        <f t="shared" si="281"/>
        <v>6315.93</v>
      </c>
      <c r="F298" s="161">
        <f t="shared" si="303"/>
        <v>44635</v>
      </c>
      <c r="G298" s="114">
        <f t="shared" si="287"/>
        <v>1.6200500704719456E-2</v>
      </c>
      <c r="H298" s="115">
        <f t="shared" si="304"/>
        <v>44727</v>
      </c>
      <c r="I298" s="115">
        <f t="shared" si="288"/>
        <v>44727</v>
      </c>
      <c r="J298" s="116">
        <f t="shared" si="296"/>
        <v>22</v>
      </c>
      <c r="K298" s="116">
        <f t="shared" si="283"/>
        <v>10</v>
      </c>
      <c r="L298" s="8">
        <f t="shared" si="297"/>
        <v>1.0073315899999999</v>
      </c>
      <c r="M298" s="117">
        <f t="shared" si="308"/>
        <v>1.0101006100000001</v>
      </c>
      <c r="N298" s="117">
        <f t="shared" si="305"/>
        <v>1.0782534417035485</v>
      </c>
      <c r="O298" s="110">
        <f t="shared" ref="O298:O361" si="309">TRUNC(TRUNC((L298*N298),15),8)</f>
        <v>1.0861587500000001</v>
      </c>
      <c r="P298" s="110">
        <f t="shared" si="289"/>
        <v>1052.41985406</v>
      </c>
      <c r="Q298" s="148">
        <f t="shared" si="300"/>
        <v>0</v>
      </c>
      <c r="R298" s="170">
        <f t="shared" si="298"/>
        <v>0</v>
      </c>
      <c r="S298" s="110">
        <f t="shared" si="290"/>
        <v>0</v>
      </c>
      <c r="T298" s="92">
        <v>0</v>
      </c>
      <c r="U298" s="180">
        <f t="shared" si="282"/>
        <v>0</v>
      </c>
      <c r="V298" s="120">
        <f t="shared" si="299"/>
        <v>8.7999999999999995E-2</v>
      </c>
      <c r="W298" s="118">
        <f t="shared" si="306"/>
        <v>10</v>
      </c>
      <c r="X298" s="118">
        <v>252</v>
      </c>
      <c r="Y298" s="117">
        <f t="shared" si="291"/>
        <v>1.003352478</v>
      </c>
      <c r="Z298" s="110">
        <f t="shared" si="292"/>
        <v>3.5282144</v>
      </c>
      <c r="AA298" s="110">
        <f t="shared" si="293"/>
        <v>0</v>
      </c>
      <c r="AB298" s="121" t="str">
        <f t="shared" si="301"/>
        <v>A+J=</v>
      </c>
      <c r="AC298" s="115">
        <f t="shared" si="302"/>
        <v>44727</v>
      </c>
      <c r="AD298" s="4"/>
      <c r="AF298" s="160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2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109">
        <f t="shared" si="294"/>
        <v>44712</v>
      </c>
      <c r="B299" s="110">
        <f t="shared" si="286"/>
        <v>1057.0734313200001</v>
      </c>
      <c r="C299" s="110">
        <f t="shared" si="307"/>
        <v>968.93741736000004</v>
      </c>
      <c r="D299" s="111">
        <f t="shared" si="295"/>
        <v>6215.24</v>
      </c>
      <c r="E299" s="111">
        <f t="shared" ref="E299:E362" si="310">IF($K299=1,VLOOKUP($A298,AQ$11:AU$131,5),E298)</f>
        <v>6315.93</v>
      </c>
      <c r="F299" s="161">
        <f t="shared" si="303"/>
        <v>44635</v>
      </c>
      <c r="G299" s="114">
        <f t="shared" si="287"/>
        <v>1.6200500704719456E-2</v>
      </c>
      <c r="H299" s="115">
        <f t="shared" si="304"/>
        <v>44727</v>
      </c>
      <c r="I299" s="115">
        <f t="shared" si="288"/>
        <v>44727</v>
      </c>
      <c r="J299" s="116">
        <f t="shared" si="296"/>
        <v>22</v>
      </c>
      <c r="K299" s="116">
        <f t="shared" si="283"/>
        <v>11</v>
      </c>
      <c r="L299" s="8">
        <f t="shared" si="297"/>
        <v>1.0080677</v>
      </c>
      <c r="M299" s="117">
        <f t="shared" si="308"/>
        <v>1.0101006100000001</v>
      </c>
      <c r="N299" s="117">
        <f t="shared" si="305"/>
        <v>1.0782534417035485</v>
      </c>
      <c r="O299" s="110">
        <f t="shared" si="309"/>
        <v>1.08695246</v>
      </c>
      <c r="P299" s="110">
        <f t="shared" si="289"/>
        <v>1053.18890938</v>
      </c>
      <c r="Q299" s="148">
        <f t="shared" si="300"/>
        <v>0</v>
      </c>
      <c r="R299" s="170">
        <f t="shared" si="298"/>
        <v>0</v>
      </c>
      <c r="S299" s="110">
        <f t="shared" si="290"/>
        <v>0</v>
      </c>
      <c r="T299" s="92">
        <v>0</v>
      </c>
      <c r="U299" s="180">
        <f t="shared" si="282"/>
        <v>0</v>
      </c>
      <c r="V299" s="120">
        <f t="shared" si="299"/>
        <v>8.7999999999999995E-2</v>
      </c>
      <c r="W299" s="118">
        <f t="shared" si="306"/>
        <v>11</v>
      </c>
      <c r="X299" s="118">
        <v>252</v>
      </c>
      <c r="Y299" s="117">
        <f t="shared" si="291"/>
        <v>1.0036883430000001</v>
      </c>
      <c r="Z299" s="110">
        <f t="shared" si="292"/>
        <v>3.88452194</v>
      </c>
      <c r="AA299" s="110">
        <f t="shared" si="293"/>
        <v>0</v>
      </c>
      <c r="AB299" s="121" t="str">
        <f t="shared" si="301"/>
        <v>A+J=</v>
      </c>
      <c r="AC299" s="115">
        <f t="shared" si="302"/>
        <v>44727</v>
      </c>
      <c r="AD299" s="4"/>
      <c r="AF299" s="160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2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109">
        <f t="shared" si="294"/>
        <v>44713</v>
      </c>
      <c r="B300" s="110">
        <f t="shared" si="286"/>
        <v>1058.2000038400001</v>
      </c>
      <c r="C300" s="110">
        <f t="shared" si="307"/>
        <v>968.93741736000004</v>
      </c>
      <c r="D300" s="111">
        <f t="shared" si="295"/>
        <v>6215.24</v>
      </c>
      <c r="E300" s="111">
        <f t="shared" si="310"/>
        <v>6315.93</v>
      </c>
      <c r="F300" s="161">
        <f t="shared" si="303"/>
        <v>44635</v>
      </c>
      <c r="G300" s="114">
        <f t="shared" si="287"/>
        <v>1.6200500704719456E-2</v>
      </c>
      <c r="H300" s="115">
        <f t="shared" si="304"/>
        <v>44727</v>
      </c>
      <c r="I300" s="115">
        <f t="shared" si="288"/>
        <v>44727</v>
      </c>
      <c r="J300" s="116">
        <f t="shared" si="296"/>
        <v>22</v>
      </c>
      <c r="K300" s="116">
        <f t="shared" si="283"/>
        <v>12</v>
      </c>
      <c r="L300" s="8">
        <f t="shared" si="297"/>
        <v>1.0088043499999999</v>
      </c>
      <c r="M300" s="117">
        <f t="shared" si="308"/>
        <v>1.0101006100000001</v>
      </c>
      <c r="N300" s="117">
        <f t="shared" si="305"/>
        <v>1.0782534417035485</v>
      </c>
      <c r="O300" s="110">
        <f t="shared" si="309"/>
        <v>1.0877467599999999</v>
      </c>
      <c r="P300" s="110">
        <f t="shared" si="289"/>
        <v>1053.95853637</v>
      </c>
      <c r="Q300" s="148">
        <f t="shared" si="300"/>
        <v>0</v>
      </c>
      <c r="R300" s="170">
        <f t="shared" si="298"/>
        <v>0</v>
      </c>
      <c r="S300" s="110">
        <f t="shared" si="290"/>
        <v>0</v>
      </c>
      <c r="T300" s="92">
        <v>0</v>
      </c>
      <c r="U300" s="180">
        <f t="shared" ref="U300:U363" si="311">IF(Q300&gt;0,(S300+T300)/P300,0)</f>
        <v>0</v>
      </c>
      <c r="V300" s="120">
        <f t="shared" si="299"/>
        <v>8.7999999999999995E-2</v>
      </c>
      <c r="W300" s="118">
        <f t="shared" si="306"/>
        <v>12</v>
      </c>
      <c r="X300" s="118">
        <v>252</v>
      </c>
      <c r="Y300" s="117">
        <f t="shared" si="291"/>
        <v>1.0040243209999999</v>
      </c>
      <c r="Z300" s="110">
        <f t="shared" si="292"/>
        <v>4.2414674699999999</v>
      </c>
      <c r="AA300" s="110">
        <f t="shared" si="293"/>
        <v>0</v>
      </c>
      <c r="AB300" s="121" t="str">
        <f t="shared" si="301"/>
        <v>A+J=</v>
      </c>
      <c r="AC300" s="115">
        <f t="shared" si="302"/>
        <v>44727</v>
      </c>
      <c r="AD300" s="4"/>
      <c r="AF300" s="160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2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109">
        <f t="shared" si="294"/>
        <v>44714</v>
      </c>
      <c r="B301" s="110">
        <f t="shared" si="286"/>
        <v>1059.3277566199999</v>
      </c>
      <c r="C301" s="110">
        <f t="shared" si="307"/>
        <v>968.93741736000004</v>
      </c>
      <c r="D301" s="111">
        <f t="shared" si="295"/>
        <v>6215.24</v>
      </c>
      <c r="E301" s="111">
        <f t="shared" si="310"/>
        <v>6315.93</v>
      </c>
      <c r="F301" s="161">
        <f t="shared" si="303"/>
        <v>44635</v>
      </c>
      <c r="G301" s="114">
        <f t="shared" si="287"/>
        <v>1.6200500704719456E-2</v>
      </c>
      <c r="H301" s="115">
        <f t="shared" si="304"/>
        <v>44727</v>
      </c>
      <c r="I301" s="115">
        <f t="shared" si="288"/>
        <v>44727</v>
      </c>
      <c r="J301" s="116">
        <f t="shared" si="296"/>
        <v>22</v>
      </c>
      <c r="K301" s="116">
        <f t="shared" si="283"/>
        <v>13</v>
      </c>
      <c r="L301" s="8">
        <f t="shared" si="297"/>
        <v>1.0095415299999999</v>
      </c>
      <c r="M301" s="117">
        <f t="shared" si="308"/>
        <v>1.0101006100000001</v>
      </c>
      <c r="N301" s="117">
        <f t="shared" si="305"/>
        <v>1.0782534417035485</v>
      </c>
      <c r="O301" s="110">
        <f t="shared" si="309"/>
        <v>1.08854162</v>
      </c>
      <c r="P301" s="110">
        <f t="shared" si="289"/>
        <v>1054.72870597</v>
      </c>
      <c r="Q301" s="148">
        <f t="shared" si="300"/>
        <v>0</v>
      </c>
      <c r="R301" s="170">
        <f t="shared" si="298"/>
        <v>0</v>
      </c>
      <c r="S301" s="110">
        <f t="shared" si="290"/>
        <v>0</v>
      </c>
      <c r="T301" s="92">
        <v>0</v>
      </c>
      <c r="U301" s="180">
        <f t="shared" si="311"/>
        <v>0</v>
      </c>
      <c r="V301" s="120">
        <f t="shared" si="299"/>
        <v>8.7999999999999995E-2</v>
      </c>
      <c r="W301" s="118">
        <f t="shared" si="306"/>
        <v>13</v>
      </c>
      <c r="X301" s="118">
        <v>252</v>
      </c>
      <c r="Y301" s="117">
        <f t="shared" si="291"/>
        <v>1.004360411</v>
      </c>
      <c r="Z301" s="110">
        <f t="shared" si="292"/>
        <v>4.5990506499999997</v>
      </c>
      <c r="AA301" s="110">
        <f t="shared" si="293"/>
        <v>0</v>
      </c>
      <c r="AB301" s="121" t="str">
        <f t="shared" si="301"/>
        <v>A+J=</v>
      </c>
      <c r="AC301" s="115">
        <f t="shared" si="302"/>
        <v>44727</v>
      </c>
      <c r="AD301" s="4"/>
      <c r="AF301" s="160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2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109">
        <f t="shared" si="294"/>
        <v>44715</v>
      </c>
      <c r="B302" s="110">
        <f t="shared" si="286"/>
        <v>1060.45673044</v>
      </c>
      <c r="C302" s="110">
        <f t="shared" si="307"/>
        <v>968.93741736000004</v>
      </c>
      <c r="D302" s="111">
        <f t="shared" si="295"/>
        <v>6215.24</v>
      </c>
      <c r="E302" s="111">
        <f t="shared" si="310"/>
        <v>6315.93</v>
      </c>
      <c r="F302" s="161">
        <f t="shared" si="303"/>
        <v>44635</v>
      </c>
      <c r="G302" s="114">
        <f t="shared" si="287"/>
        <v>1.6200500704719456E-2</v>
      </c>
      <c r="H302" s="115">
        <f t="shared" si="304"/>
        <v>44727</v>
      </c>
      <c r="I302" s="115">
        <f t="shared" si="288"/>
        <v>44727</v>
      </c>
      <c r="J302" s="116">
        <f t="shared" si="296"/>
        <v>22</v>
      </c>
      <c r="K302" s="116">
        <f t="shared" si="283"/>
        <v>14</v>
      </c>
      <c r="L302" s="8">
        <f t="shared" si="297"/>
        <v>1.0102792599999999</v>
      </c>
      <c r="M302" s="117">
        <f t="shared" si="308"/>
        <v>1.0101006100000001</v>
      </c>
      <c r="N302" s="117">
        <f t="shared" si="305"/>
        <v>1.0782534417035485</v>
      </c>
      <c r="O302" s="110">
        <f t="shared" si="309"/>
        <v>1.08933708</v>
      </c>
      <c r="P302" s="110">
        <f t="shared" si="289"/>
        <v>1055.4994569200001</v>
      </c>
      <c r="Q302" s="148">
        <f t="shared" si="300"/>
        <v>0</v>
      </c>
      <c r="R302" s="170">
        <f t="shared" si="298"/>
        <v>0</v>
      </c>
      <c r="S302" s="110">
        <f t="shared" si="290"/>
        <v>0</v>
      </c>
      <c r="T302" s="92">
        <v>0</v>
      </c>
      <c r="U302" s="180">
        <f t="shared" si="311"/>
        <v>0</v>
      </c>
      <c r="V302" s="120">
        <f t="shared" si="299"/>
        <v>8.7999999999999995E-2</v>
      </c>
      <c r="W302" s="118">
        <f t="shared" si="306"/>
        <v>14</v>
      </c>
      <c r="X302" s="118">
        <v>252</v>
      </c>
      <c r="Y302" s="117">
        <f t="shared" si="291"/>
        <v>1.004696614</v>
      </c>
      <c r="Z302" s="110">
        <f t="shared" si="292"/>
        <v>4.9572735200000002</v>
      </c>
      <c r="AA302" s="110">
        <f t="shared" si="293"/>
        <v>0</v>
      </c>
      <c r="AB302" s="121" t="str">
        <f t="shared" si="301"/>
        <v>A+J=</v>
      </c>
      <c r="AC302" s="115">
        <f t="shared" si="302"/>
        <v>44727</v>
      </c>
      <c r="AD302" s="4"/>
      <c r="AF302" s="160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2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109">
        <f t="shared" si="294"/>
        <v>44716</v>
      </c>
      <c r="B303" s="110">
        <f t="shared" si="286"/>
        <v>1061.5869056500001</v>
      </c>
      <c r="C303" s="110">
        <f t="shared" si="307"/>
        <v>968.93741736000004</v>
      </c>
      <c r="D303" s="111">
        <f t="shared" si="295"/>
        <v>6215.24</v>
      </c>
      <c r="E303" s="111">
        <f t="shared" si="310"/>
        <v>6315.93</v>
      </c>
      <c r="F303" s="161">
        <f t="shared" si="303"/>
        <v>44635</v>
      </c>
      <c r="G303" s="114">
        <f t="shared" si="287"/>
        <v>1.6200500704719456E-2</v>
      </c>
      <c r="H303" s="115">
        <f t="shared" si="304"/>
        <v>44727</v>
      </c>
      <c r="I303" s="115">
        <f t="shared" si="288"/>
        <v>44727</v>
      </c>
      <c r="J303" s="116">
        <f t="shared" si="296"/>
        <v>22</v>
      </c>
      <c r="K303" s="116">
        <f t="shared" ref="K303:K366" si="312">(J303-(NETWORKDAYS(A303,I303,AF$149:AF$503)-1))</f>
        <v>15</v>
      </c>
      <c r="L303" s="8">
        <f t="shared" si="297"/>
        <v>1.01101752</v>
      </c>
      <c r="M303" s="117">
        <f t="shared" si="308"/>
        <v>1.0101006100000001</v>
      </c>
      <c r="N303" s="117">
        <f t="shared" si="305"/>
        <v>1.0782534417035485</v>
      </c>
      <c r="O303" s="110">
        <f t="shared" si="309"/>
        <v>1.09013312</v>
      </c>
      <c r="P303" s="110">
        <f t="shared" si="289"/>
        <v>1056.2707698700001</v>
      </c>
      <c r="Q303" s="148">
        <f t="shared" si="300"/>
        <v>0</v>
      </c>
      <c r="R303" s="170">
        <f t="shared" si="298"/>
        <v>0</v>
      </c>
      <c r="S303" s="110">
        <f t="shared" si="290"/>
        <v>0</v>
      </c>
      <c r="T303" s="92">
        <v>0</v>
      </c>
      <c r="U303" s="180">
        <f t="shared" si="311"/>
        <v>0</v>
      </c>
      <c r="V303" s="120">
        <f t="shared" si="299"/>
        <v>8.7999999999999995E-2</v>
      </c>
      <c r="W303" s="118">
        <f t="shared" si="306"/>
        <v>15</v>
      </c>
      <c r="X303" s="118">
        <v>252</v>
      </c>
      <c r="Y303" s="117">
        <f t="shared" si="291"/>
        <v>1.005032929</v>
      </c>
      <c r="Z303" s="110">
        <f t="shared" si="292"/>
        <v>5.3161357799999998</v>
      </c>
      <c r="AA303" s="110">
        <f t="shared" si="293"/>
        <v>0</v>
      </c>
      <c r="AB303" s="121" t="str">
        <f t="shared" si="301"/>
        <v>A+J=</v>
      </c>
      <c r="AC303" s="115">
        <f t="shared" si="302"/>
        <v>44727</v>
      </c>
      <c r="AD303" s="4"/>
      <c r="AF303" s="160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2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109">
        <f t="shared" si="294"/>
        <v>44717</v>
      </c>
      <c r="B304" s="110">
        <f t="shared" si="286"/>
        <v>1061.5869056500001</v>
      </c>
      <c r="C304" s="110">
        <f t="shared" si="307"/>
        <v>968.93741736000004</v>
      </c>
      <c r="D304" s="111">
        <f t="shared" si="295"/>
        <v>6215.24</v>
      </c>
      <c r="E304" s="111">
        <f t="shared" si="310"/>
        <v>6315.93</v>
      </c>
      <c r="F304" s="161">
        <f t="shared" si="303"/>
        <v>44635</v>
      </c>
      <c r="G304" s="114">
        <f t="shared" si="287"/>
        <v>1.6200500704719456E-2</v>
      </c>
      <c r="H304" s="115">
        <f t="shared" si="304"/>
        <v>44727</v>
      </c>
      <c r="I304" s="115">
        <f t="shared" si="288"/>
        <v>44727</v>
      </c>
      <c r="J304" s="116">
        <f t="shared" si="296"/>
        <v>22</v>
      </c>
      <c r="K304" s="116">
        <f t="shared" si="312"/>
        <v>15</v>
      </c>
      <c r="L304" s="8">
        <f t="shared" si="297"/>
        <v>1.01101752</v>
      </c>
      <c r="M304" s="117">
        <f t="shared" si="308"/>
        <v>1.0101006100000001</v>
      </c>
      <c r="N304" s="117">
        <f t="shared" si="305"/>
        <v>1.0782534417035485</v>
      </c>
      <c r="O304" s="110">
        <f t="shared" si="309"/>
        <v>1.09013312</v>
      </c>
      <c r="P304" s="110">
        <f t="shared" si="289"/>
        <v>1056.2707698700001</v>
      </c>
      <c r="Q304" s="148">
        <f t="shared" si="300"/>
        <v>0</v>
      </c>
      <c r="R304" s="170">
        <f t="shared" si="298"/>
        <v>0</v>
      </c>
      <c r="S304" s="110">
        <f t="shared" si="290"/>
        <v>0</v>
      </c>
      <c r="T304" s="92">
        <v>0</v>
      </c>
      <c r="U304" s="180">
        <f t="shared" si="311"/>
        <v>0</v>
      </c>
      <c r="V304" s="120">
        <f t="shared" si="299"/>
        <v>8.7999999999999995E-2</v>
      </c>
      <c r="W304" s="118">
        <f t="shared" si="306"/>
        <v>15</v>
      </c>
      <c r="X304" s="118">
        <v>252</v>
      </c>
      <c r="Y304" s="117">
        <f t="shared" si="291"/>
        <v>1.005032929</v>
      </c>
      <c r="Z304" s="110">
        <f t="shared" si="292"/>
        <v>5.3161357799999998</v>
      </c>
      <c r="AA304" s="110">
        <f t="shared" si="293"/>
        <v>0</v>
      </c>
      <c r="AB304" s="121" t="str">
        <f t="shared" si="301"/>
        <v>A+J=</v>
      </c>
      <c r="AC304" s="115">
        <f t="shared" si="302"/>
        <v>44727</v>
      </c>
      <c r="AD304" s="4"/>
      <c r="AF304" s="160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2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109">
        <f t="shared" si="294"/>
        <v>44718</v>
      </c>
      <c r="B305" s="110">
        <f t="shared" si="286"/>
        <v>1061.5869056500001</v>
      </c>
      <c r="C305" s="110">
        <f t="shared" si="307"/>
        <v>968.93741736000004</v>
      </c>
      <c r="D305" s="111">
        <f t="shared" si="295"/>
        <v>6215.24</v>
      </c>
      <c r="E305" s="111">
        <f t="shared" si="310"/>
        <v>6315.93</v>
      </c>
      <c r="F305" s="161">
        <f t="shared" si="303"/>
        <v>44635</v>
      </c>
      <c r="G305" s="114">
        <f t="shared" si="287"/>
        <v>1.6200500704719456E-2</v>
      </c>
      <c r="H305" s="115">
        <f t="shared" si="304"/>
        <v>44727</v>
      </c>
      <c r="I305" s="115">
        <f t="shared" si="288"/>
        <v>44727</v>
      </c>
      <c r="J305" s="116">
        <f t="shared" si="296"/>
        <v>22</v>
      </c>
      <c r="K305" s="116">
        <f t="shared" si="312"/>
        <v>15</v>
      </c>
      <c r="L305" s="8">
        <f t="shared" si="297"/>
        <v>1.01101752</v>
      </c>
      <c r="M305" s="117">
        <f t="shared" si="308"/>
        <v>1.0101006100000001</v>
      </c>
      <c r="N305" s="117">
        <f t="shared" si="305"/>
        <v>1.0782534417035485</v>
      </c>
      <c r="O305" s="110">
        <f t="shared" si="309"/>
        <v>1.09013312</v>
      </c>
      <c r="P305" s="110">
        <f t="shared" si="289"/>
        <v>1056.2707698700001</v>
      </c>
      <c r="Q305" s="148">
        <f t="shared" si="300"/>
        <v>0</v>
      </c>
      <c r="R305" s="170">
        <f t="shared" si="298"/>
        <v>0</v>
      </c>
      <c r="S305" s="110">
        <f t="shared" si="290"/>
        <v>0</v>
      </c>
      <c r="T305" s="92">
        <v>0</v>
      </c>
      <c r="U305" s="180">
        <f t="shared" si="311"/>
        <v>0</v>
      </c>
      <c r="V305" s="120">
        <f t="shared" si="299"/>
        <v>8.7999999999999995E-2</v>
      </c>
      <c r="W305" s="118">
        <f t="shared" si="306"/>
        <v>15</v>
      </c>
      <c r="X305" s="118">
        <v>252</v>
      </c>
      <c r="Y305" s="117">
        <f t="shared" si="291"/>
        <v>1.005032929</v>
      </c>
      <c r="Z305" s="110">
        <f t="shared" si="292"/>
        <v>5.3161357799999998</v>
      </c>
      <c r="AA305" s="110">
        <f t="shared" si="293"/>
        <v>0</v>
      </c>
      <c r="AB305" s="121" t="str">
        <f t="shared" si="301"/>
        <v>A+J=</v>
      </c>
      <c r="AC305" s="115">
        <f t="shared" si="302"/>
        <v>44727</v>
      </c>
      <c r="AD305" s="4"/>
      <c r="AF305" s="160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2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109">
        <f t="shared" si="294"/>
        <v>44719</v>
      </c>
      <c r="B306" s="110">
        <f t="shared" si="286"/>
        <v>1062.71828411</v>
      </c>
      <c r="C306" s="110">
        <f t="shared" si="307"/>
        <v>968.93741736000004</v>
      </c>
      <c r="D306" s="111">
        <f t="shared" si="295"/>
        <v>6215.24</v>
      </c>
      <c r="E306" s="111">
        <f t="shared" si="310"/>
        <v>6315.93</v>
      </c>
      <c r="F306" s="161">
        <f t="shared" si="303"/>
        <v>44635</v>
      </c>
      <c r="G306" s="114">
        <f t="shared" si="287"/>
        <v>1.6200500704719456E-2</v>
      </c>
      <c r="H306" s="115">
        <f t="shared" si="304"/>
        <v>44727</v>
      </c>
      <c r="I306" s="115">
        <f t="shared" si="288"/>
        <v>44727</v>
      </c>
      <c r="J306" s="116">
        <f t="shared" si="296"/>
        <v>22</v>
      </c>
      <c r="K306" s="116">
        <f t="shared" si="312"/>
        <v>16</v>
      </c>
      <c r="L306" s="8">
        <f t="shared" si="297"/>
        <v>1.0117563300000001</v>
      </c>
      <c r="M306" s="117">
        <f t="shared" si="308"/>
        <v>1.0101006100000001</v>
      </c>
      <c r="N306" s="117">
        <f t="shared" si="305"/>
        <v>1.0782534417035485</v>
      </c>
      <c r="O306" s="110">
        <f t="shared" si="309"/>
        <v>1.09092974</v>
      </c>
      <c r="P306" s="110">
        <f t="shared" si="289"/>
        <v>1057.0426447899999</v>
      </c>
      <c r="Q306" s="148">
        <f t="shared" si="300"/>
        <v>0</v>
      </c>
      <c r="R306" s="170">
        <f t="shared" si="298"/>
        <v>0</v>
      </c>
      <c r="S306" s="110">
        <f t="shared" si="290"/>
        <v>0</v>
      </c>
      <c r="T306" s="92">
        <v>0</v>
      </c>
      <c r="U306" s="180">
        <f t="shared" si="311"/>
        <v>0</v>
      </c>
      <c r="V306" s="120">
        <f t="shared" si="299"/>
        <v>8.7999999999999995E-2</v>
      </c>
      <c r="W306" s="118">
        <f t="shared" si="306"/>
        <v>16</v>
      </c>
      <c r="X306" s="118">
        <v>252</v>
      </c>
      <c r="Y306" s="117">
        <f t="shared" si="291"/>
        <v>1.005369357</v>
      </c>
      <c r="Z306" s="110">
        <f t="shared" si="292"/>
        <v>5.6756393200000002</v>
      </c>
      <c r="AA306" s="110">
        <f t="shared" si="293"/>
        <v>0</v>
      </c>
      <c r="AB306" s="121" t="str">
        <f t="shared" si="301"/>
        <v>A+J=</v>
      </c>
      <c r="AC306" s="115">
        <f t="shared" si="302"/>
        <v>44727</v>
      </c>
      <c r="AD306" s="4"/>
      <c r="AF306" s="160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2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109">
        <f t="shared" si="294"/>
        <v>44720</v>
      </c>
      <c r="B307" s="110">
        <f t="shared" si="286"/>
        <v>1063.8508666500002</v>
      </c>
      <c r="C307" s="110">
        <f t="shared" si="307"/>
        <v>968.93741736000004</v>
      </c>
      <c r="D307" s="111">
        <f t="shared" si="295"/>
        <v>6215.24</v>
      </c>
      <c r="E307" s="111">
        <f t="shared" si="310"/>
        <v>6315.93</v>
      </c>
      <c r="F307" s="161">
        <f t="shared" si="303"/>
        <v>44635</v>
      </c>
      <c r="G307" s="114">
        <f t="shared" si="287"/>
        <v>1.6200500704719456E-2</v>
      </c>
      <c r="H307" s="115">
        <f t="shared" si="304"/>
        <v>44727</v>
      </c>
      <c r="I307" s="115">
        <f t="shared" si="288"/>
        <v>44727</v>
      </c>
      <c r="J307" s="116">
        <f t="shared" si="296"/>
        <v>22</v>
      </c>
      <c r="K307" s="116">
        <f t="shared" si="312"/>
        <v>17</v>
      </c>
      <c r="L307" s="8">
        <f t="shared" si="297"/>
        <v>1.0124956700000001</v>
      </c>
      <c r="M307" s="117">
        <f t="shared" si="308"/>
        <v>1.0101006100000001</v>
      </c>
      <c r="N307" s="117">
        <f t="shared" si="305"/>
        <v>1.0782534417035485</v>
      </c>
      <c r="O307" s="110">
        <f t="shared" si="309"/>
        <v>1.09172694</v>
      </c>
      <c r="P307" s="110">
        <f t="shared" si="289"/>
        <v>1057.8150817000001</v>
      </c>
      <c r="Q307" s="148">
        <f t="shared" si="300"/>
        <v>0</v>
      </c>
      <c r="R307" s="170">
        <f t="shared" si="298"/>
        <v>0</v>
      </c>
      <c r="S307" s="110">
        <f t="shared" si="290"/>
        <v>0</v>
      </c>
      <c r="T307" s="92">
        <v>0</v>
      </c>
      <c r="U307" s="180">
        <f t="shared" si="311"/>
        <v>0</v>
      </c>
      <c r="V307" s="120">
        <f t="shared" si="299"/>
        <v>8.7999999999999995E-2</v>
      </c>
      <c r="W307" s="118">
        <f t="shared" si="306"/>
        <v>17</v>
      </c>
      <c r="X307" s="118">
        <v>252</v>
      </c>
      <c r="Y307" s="117">
        <f t="shared" si="291"/>
        <v>1.005705898</v>
      </c>
      <c r="Z307" s="110">
        <f t="shared" si="292"/>
        <v>6.03578495</v>
      </c>
      <c r="AA307" s="110">
        <f t="shared" si="293"/>
        <v>0</v>
      </c>
      <c r="AB307" s="121" t="str">
        <f t="shared" si="301"/>
        <v>A+J=</v>
      </c>
      <c r="AC307" s="115">
        <f t="shared" si="302"/>
        <v>44727</v>
      </c>
      <c r="AD307" s="4"/>
      <c r="AF307" s="160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2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109">
        <f t="shared" si="294"/>
        <v>44721</v>
      </c>
      <c r="B308" s="110">
        <f t="shared" si="286"/>
        <v>1064.9846433</v>
      </c>
      <c r="C308" s="110">
        <f t="shared" si="307"/>
        <v>968.93741736000004</v>
      </c>
      <c r="D308" s="111">
        <f t="shared" si="295"/>
        <v>6215.24</v>
      </c>
      <c r="E308" s="111">
        <f t="shared" si="310"/>
        <v>6315.93</v>
      </c>
      <c r="F308" s="161">
        <f t="shared" si="303"/>
        <v>44635</v>
      </c>
      <c r="G308" s="114">
        <f t="shared" si="287"/>
        <v>1.6200500704719456E-2</v>
      </c>
      <c r="H308" s="115">
        <f t="shared" si="304"/>
        <v>44727</v>
      </c>
      <c r="I308" s="115">
        <f t="shared" si="288"/>
        <v>44727</v>
      </c>
      <c r="J308" s="116">
        <f t="shared" si="296"/>
        <v>22</v>
      </c>
      <c r="K308" s="116">
        <f t="shared" si="312"/>
        <v>18</v>
      </c>
      <c r="L308" s="8">
        <f t="shared" si="297"/>
        <v>1.0132355500000001</v>
      </c>
      <c r="M308" s="117">
        <f t="shared" si="308"/>
        <v>1.0101006100000001</v>
      </c>
      <c r="N308" s="117">
        <f t="shared" si="305"/>
        <v>1.0782534417035485</v>
      </c>
      <c r="O308" s="110">
        <f t="shared" si="309"/>
        <v>1.09252471</v>
      </c>
      <c r="P308" s="110">
        <f t="shared" si="289"/>
        <v>1058.5880709</v>
      </c>
      <c r="Q308" s="148">
        <f t="shared" si="300"/>
        <v>0</v>
      </c>
      <c r="R308" s="170">
        <f t="shared" si="298"/>
        <v>0</v>
      </c>
      <c r="S308" s="110">
        <f t="shared" si="290"/>
        <v>0</v>
      </c>
      <c r="T308" s="92">
        <v>0</v>
      </c>
      <c r="U308" s="180">
        <f t="shared" si="311"/>
        <v>0</v>
      </c>
      <c r="V308" s="120">
        <f t="shared" si="299"/>
        <v>8.7999999999999995E-2</v>
      </c>
      <c r="W308" s="118">
        <f t="shared" si="306"/>
        <v>18</v>
      </c>
      <c r="X308" s="118">
        <v>252</v>
      </c>
      <c r="Y308" s="117">
        <f t="shared" si="291"/>
        <v>1.006042551</v>
      </c>
      <c r="Z308" s="110">
        <f t="shared" si="292"/>
        <v>6.3965724000000002</v>
      </c>
      <c r="AA308" s="110">
        <f t="shared" si="293"/>
        <v>0</v>
      </c>
      <c r="AB308" s="121" t="str">
        <f t="shared" si="301"/>
        <v>A+J=</v>
      </c>
      <c r="AC308" s="115">
        <f t="shared" si="302"/>
        <v>44727</v>
      </c>
      <c r="AD308" s="4"/>
      <c r="AF308" s="160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2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109">
        <f t="shared" si="294"/>
        <v>44722</v>
      </c>
      <c r="B309" s="110">
        <f t="shared" si="286"/>
        <v>1066.11965495</v>
      </c>
      <c r="C309" s="110">
        <f t="shared" si="307"/>
        <v>968.93741736000004</v>
      </c>
      <c r="D309" s="111">
        <f t="shared" si="295"/>
        <v>6215.24</v>
      </c>
      <c r="E309" s="111">
        <f t="shared" si="310"/>
        <v>6315.93</v>
      </c>
      <c r="F309" s="161">
        <f t="shared" si="303"/>
        <v>44635</v>
      </c>
      <c r="G309" s="114">
        <f t="shared" si="287"/>
        <v>1.6200500704719456E-2</v>
      </c>
      <c r="H309" s="115">
        <f t="shared" si="304"/>
        <v>44727</v>
      </c>
      <c r="I309" s="115">
        <f t="shared" si="288"/>
        <v>44727</v>
      </c>
      <c r="J309" s="116">
        <f t="shared" si="296"/>
        <v>22</v>
      </c>
      <c r="K309" s="116">
        <f t="shared" si="312"/>
        <v>19</v>
      </c>
      <c r="L309" s="8">
        <f t="shared" si="297"/>
        <v>1.0139759800000001</v>
      </c>
      <c r="M309" s="117">
        <f t="shared" si="308"/>
        <v>1.0101006100000001</v>
      </c>
      <c r="N309" s="117">
        <f t="shared" si="305"/>
        <v>1.0782534417035485</v>
      </c>
      <c r="O309" s="110">
        <f t="shared" si="309"/>
        <v>1.0933230899999999</v>
      </c>
      <c r="P309" s="110">
        <f t="shared" si="289"/>
        <v>1059.3616511600001</v>
      </c>
      <c r="Q309" s="148">
        <f t="shared" si="300"/>
        <v>0</v>
      </c>
      <c r="R309" s="170">
        <f t="shared" si="298"/>
        <v>0</v>
      </c>
      <c r="S309" s="110">
        <f t="shared" si="290"/>
        <v>0</v>
      </c>
      <c r="T309" s="92">
        <v>0</v>
      </c>
      <c r="U309" s="180">
        <f t="shared" si="311"/>
        <v>0</v>
      </c>
      <c r="V309" s="120">
        <f t="shared" si="299"/>
        <v>8.7999999999999995E-2</v>
      </c>
      <c r="W309" s="118">
        <f t="shared" si="306"/>
        <v>19</v>
      </c>
      <c r="X309" s="118">
        <v>252</v>
      </c>
      <c r="Y309" s="117">
        <f t="shared" si="291"/>
        <v>1.0063793169999999</v>
      </c>
      <c r="Z309" s="110">
        <f t="shared" si="292"/>
        <v>6.7580037900000001</v>
      </c>
      <c r="AA309" s="110">
        <f t="shared" si="293"/>
        <v>0</v>
      </c>
      <c r="AB309" s="121" t="str">
        <f t="shared" si="301"/>
        <v>A+J=</v>
      </c>
      <c r="AC309" s="115">
        <f t="shared" si="302"/>
        <v>44727</v>
      </c>
      <c r="AD309" s="4"/>
      <c r="AF309" s="160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2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109">
        <f t="shared" si="294"/>
        <v>44723</v>
      </c>
      <c r="B310" s="110">
        <f t="shared" si="286"/>
        <v>1067.2558526</v>
      </c>
      <c r="C310" s="110">
        <f t="shared" si="307"/>
        <v>968.93741736000004</v>
      </c>
      <c r="D310" s="111">
        <f t="shared" si="295"/>
        <v>6215.24</v>
      </c>
      <c r="E310" s="111">
        <f t="shared" si="310"/>
        <v>6315.93</v>
      </c>
      <c r="F310" s="161">
        <f t="shared" si="303"/>
        <v>44635</v>
      </c>
      <c r="G310" s="114">
        <f t="shared" si="287"/>
        <v>1.6200500704719456E-2</v>
      </c>
      <c r="H310" s="115">
        <f t="shared" si="304"/>
        <v>44727</v>
      </c>
      <c r="I310" s="115">
        <f t="shared" si="288"/>
        <v>44727</v>
      </c>
      <c r="J310" s="116">
        <f t="shared" si="296"/>
        <v>22</v>
      </c>
      <c r="K310" s="116">
        <f t="shared" si="312"/>
        <v>20</v>
      </c>
      <c r="L310" s="8">
        <f t="shared" si="297"/>
        <v>1.01471694</v>
      </c>
      <c r="M310" s="117">
        <f t="shared" si="308"/>
        <v>1.0101006100000001</v>
      </c>
      <c r="N310" s="117">
        <f t="shared" si="305"/>
        <v>1.0782534417035485</v>
      </c>
      <c r="O310" s="110">
        <f t="shared" si="309"/>
        <v>1.0941220300000001</v>
      </c>
      <c r="P310" s="110">
        <f t="shared" si="289"/>
        <v>1060.1357740200001</v>
      </c>
      <c r="Q310" s="148">
        <f t="shared" si="300"/>
        <v>0</v>
      </c>
      <c r="R310" s="170">
        <f t="shared" si="298"/>
        <v>0</v>
      </c>
      <c r="S310" s="110">
        <f t="shared" si="290"/>
        <v>0</v>
      </c>
      <c r="T310" s="92">
        <v>0</v>
      </c>
      <c r="U310" s="180">
        <f t="shared" si="311"/>
        <v>0</v>
      </c>
      <c r="V310" s="120">
        <f t="shared" si="299"/>
        <v>8.7999999999999995E-2</v>
      </c>
      <c r="W310" s="118">
        <f t="shared" si="306"/>
        <v>20</v>
      </c>
      <c r="X310" s="118">
        <v>252</v>
      </c>
      <c r="Y310" s="117">
        <f t="shared" si="291"/>
        <v>1.0067161950000001</v>
      </c>
      <c r="Z310" s="110">
        <f t="shared" si="292"/>
        <v>7.1200785800000004</v>
      </c>
      <c r="AA310" s="110">
        <f t="shared" si="293"/>
        <v>0</v>
      </c>
      <c r="AB310" s="121" t="str">
        <f t="shared" si="301"/>
        <v>A+J=</v>
      </c>
      <c r="AC310" s="115">
        <f t="shared" si="302"/>
        <v>44727</v>
      </c>
      <c r="AD310" s="4"/>
      <c r="AF310" s="160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2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109">
        <f t="shared" si="294"/>
        <v>44724</v>
      </c>
      <c r="B311" s="110">
        <f t="shared" si="286"/>
        <v>1067.2558526</v>
      </c>
      <c r="C311" s="110">
        <f t="shared" si="307"/>
        <v>968.93741736000004</v>
      </c>
      <c r="D311" s="111">
        <f t="shared" si="295"/>
        <v>6215.24</v>
      </c>
      <c r="E311" s="111">
        <f t="shared" si="310"/>
        <v>6315.93</v>
      </c>
      <c r="F311" s="161">
        <f t="shared" si="303"/>
        <v>44635</v>
      </c>
      <c r="G311" s="114">
        <f t="shared" si="287"/>
        <v>1.6200500704719456E-2</v>
      </c>
      <c r="H311" s="115">
        <f t="shared" si="304"/>
        <v>44727</v>
      </c>
      <c r="I311" s="115">
        <f t="shared" si="288"/>
        <v>44727</v>
      </c>
      <c r="J311" s="116">
        <f t="shared" si="296"/>
        <v>22</v>
      </c>
      <c r="K311" s="116">
        <f t="shared" si="312"/>
        <v>20</v>
      </c>
      <c r="L311" s="8">
        <f t="shared" si="297"/>
        <v>1.01471694</v>
      </c>
      <c r="M311" s="117">
        <f t="shared" si="308"/>
        <v>1.0101006100000001</v>
      </c>
      <c r="N311" s="117">
        <f t="shared" si="305"/>
        <v>1.0782534417035485</v>
      </c>
      <c r="O311" s="110">
        <f t="shared" si="309"/>
        <v>1.0941220300000001</v>
      </c>
      <c r="P311" s="110">
        <f t="shared" si="289"/>
        <v>1060.1357740200001</v>
      </c>
      <c r="Q311" s="148">
        <f t="shared" si="300"/>
        <v>0</v>
      </c>
      <c r="R311" s="170">
        <f t="shared" si="298"/>
        <v>0</v>
      </c>
      <c r="S311" s="110">
        <f t="shared" si="290"/>
        <v>0</v>
      </c>
      <c r="T311" s="92">
        <v>0</v>
      </c>
      <c r="U311" s="180">
        <f t="shared" si="311"/>
        <v>0</v>
      </c>
      <c r="V311" s="120">
        <f t="shared" si="299"/>
        <v>8.7999999999999995E-2</v>
      </c>
      <c r="W311" s="118">
        <f t="shared" si="306"/>
        <v>20</v>
      </c>
      <c r="X311" s="118">
        <v>252</v>
      </c>
      <c r="Y311" s="117">
        <f t="shared" si="291"/>
        <v>1.0067161950000001</v>
      </c>
      <c r="Z311" s="110">
        <f t="shared" si="292"/>
        <v>7.1200785800000004</v>
      </c>
      <c r="AA311" s="110">
        <f t="shared" si="293"/>
        <v>0</v>
      </c>
      <c r="AB311" s="121" t="str">
        <f t="shared" si="301"/>
        <v>A+J=</v>
      </c>
      <c r="AC311" s="115">
        <f t="shared" si="302"/>
        <v>44727</v>
      </c>
      <c r="AD311" s="4"/>
      <c r="AF311" s="160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2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109">
        <f t="shared" si="294"/>
        <v>44725</v>
      </c>
      <c r="B312" s="110">
        <f t="shared" si="286"/>
        <v>1067.2558526</v>
      </c>
      <c r="C312" s="110">
        <f t="shared" si="307"/>
        <v>968.93741736000004</v>
      </c>
      <c r="D312" s="111">
        <f t="shared" si="295"/>
        <v>6215.24</v>
      </c>
      <c r="E312" s="111">
        <f t="shared" si="310"/>
        <v>6315.93</v>
      </c>
      <c r="F312" s="161">
        <f t="shared" si="303"/>
        <v>44635</v>
      </c>
      <c r="G312" s="114">
        <f t="shared" si="287"/>
        <v>1.6200500704719456E-2</v>
      </c>
      <c r="H312" s="115">
        <f t="shared" si="304"/>
        <v>44727</v>
      </c>
      <c r="I312" s="115">
        <f t="shared" si="288"/>
        <v>44727</v>
      </c>
      <c r="J312" s="116">
        <f t="shared" si="296"/>
        <v>22</v>
      </c>
      <c r="K312" s="116">
        <f t="shared" si="312"/>
        <v>20</v>
      </c>
      <c r="L312" s="8">
        <f t="shared" si="297"/>
        <v>1.01471694</v>
      </c>
      <c r="M312" s="117">
        <f t="shared" si="308"/>
        <v>1.0101006100000001</v>
      </c>
      <c r="N312" s="117">
        <f t="shared" si="305"/>
        <v>1.0782534417035485</v>
      </c>
      <c r="O312" s="110">
        <f t="shared" si="309"/>
        <v>1.0941220300000001</v>
      </c>
      <c r="P312" s="110">
        <f t="shared" si="289"/>
        <v>1060.1357740200001</v>
      </c>
      <c r="Q312" s="148">
        <f t="shared" si="300"/>
        <v>0</v>
      </c>
      <c r="R312" s="170">
        <f t="shared" si="298"/>
        <v>0</v>
      </c>
      <c r="S312" s="110">
        <f t="shared" si="290"/>
        <v>0</v>
      </c>
      <c r="T312" s="92">
        <v>0</v>
      </c>
      <c r="U312" s="180">
        <f t="shared" si="311"/>
        <v>0</v>
      </c>
      <c r="V312" s="120">
        <f t="shared" si="299"/>
        <v>8.7999999999999995E-2</v>
      </c>
      <c r="W312" s="118">
        <f t="shared" si="306"/>
        <v>20</v>
      </c>
      <c r="X312" s="118">
        <v>252</v>
      </c>
      <c r="Y312" s="117">
        <f t="shared" si="291"/>
        <v>1.0067161950000001</v>
      </c>
      <c r="Z312" s="110">
        <f t="shared" si="292"/>
        <v>7.1200785800000004</v>
      </c>
      <c r="AA312" s="110">
        <f t="shared" si="293"/>
        <v>0</v>
      </c>
      <c r="AB312" s="121" t="str">
        <f t="shared" si="301"/>
        <v>A+J=</v>
      </c>
      <c r="AC312" s="115">
        <f t="shared" si="302"/>
        <v>44727</v>
      </c>
      <c r="AD312" s="4"/>
      <c r="AF312" s="160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2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109">
        <f t="shared" si="294"/>
        <v>44726</v>
      </c>
      <c r="B313" s="110">
        <f t="shared" si="286"/>
        <v>1068.3932674099999</v>
      </c>
      <c r="C313" s="110">
        <f t="shared" si="307"/>
        <v>968.93741736000004</v>
      </c>
      <c r="D313" s="111">
        <f t="shared" si="295"/>
        <v>6215.24</v>
      </c>
      <c r="E313" s="111">
        <f t="shared" si="310"/>
        <v>6315.93</v>
      </c>
      <c r="F313" s="161">
        <f t="shared" si="303"/>
        <v>44635</v>
      </c>
      <c r="G313" s="114">
        <f t="shared" si="287"/>
        <v>1.6200500704719456E-2</v>
      </c>
      <c r="H313" s="115">
        <f t="shared" si="304"/>
        <v>44727</v>
      </c>
      <c r="I313" s="115">
        <f t="shared" si="288"/>
        <v>44727</v>
      </c>
      <c r="J313" s="116">
        <f t="shared" si="296"/>
        <v>22</v>
      </c>
      <c r="K313" s="116">
        <f t="shared" si="312"/>
        <v>21</v>
      </c>
      <c r="L313" s="8">
        <f t="shared" si="297"/>
        <v>1.0154584499999999</v>
      </c>
      <c r="M313" s="117">
        <f t="shared" si="308"/>
        <v>1.0101006100000001</v>
      </c>
      <c r="N313" s="117">
        <f t="shared" si="305"/>
        <v>1.0782534417035485</v>
      </c>
      <c r="O313" s="110">
        <f t="shared" si="309"/>
        <v>1.09492156</v>
      </c>
      <c r="P313" s="110">
        <f t="shared" si="289"/>
        <v>1060.9104685499999</v>
      </c>
      <c r="Q313" s="148">
        <f t="shared" si="300"/>
        <v>0</v>
      </c>
      <c r="R313" s="170">
        <f t="shared" si="298"/>
        <v>0</v>
      </c>
      <c r="S313" s="110">
        <f t="shared" si="290"/>
        <v>0</v>
      </c>
      <c r="T313" s="92">
        <v>0</v>
      </c>
      <c r="U313" s="180">
        <f t="shared" si="311"/>
        <v>0</v>
      </c>
      <c r="V313" s="120">
        <f t="shared" si="299"/>
        <v>8.7999999999999995E-2</v>
      </c>
      <c r="W313" s="118">
        <f t="shared" si="306"/>
        <v>21</v>
      </c>
      <c r="X313" s="118">
        <v>252</v>
      </c>
      <c r="Y313" s="117">
        <f t="shared" si="291"/>
        <v>1.007053186</v>
      </c>
      <c r="Z313" s="110">
        <f t="shared" si="292"/>
        <v>7.4827988599999999</v>
      </c>
      <c r="AA313" s="110">
        <f t="shared" si="293"/>
        <v>0</v>
      </c>
      <c r="AB313" s="121" t="str">
        <f t="shared" si="301"/>
        <v>A+J=</v>
      </c>
      <c r="AC313" s="115">
        <f t="shared" si="302"/>
        <v>44727</v>
      </c>
      <c r="AD313" s="4"/>
      <c r="AF313" s="160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2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109">
        <f t="shared" si="294"/>
        <v>44727</v>
      </c>
      <c r="B314" s="110">
        <f t="shared" si="286"/>
        <v>1069.53190129</v>
      </c>
      <c r="C314" s="110">
        <f t="shared" si="307"/>
        <v>968.93741736000004</v>
      </c>
      <c r="D314" s="111">
        <f t="shared" si="295"/>
        <v>6215.24</v>
      </c>
      <c r="E314" s="111">
        <f t="shared" si="310"/>
        <v>6315.93</v>
      </c>
      <c r="F314" s="161">
        <f t="shared" si="303"/>
        <v>44635</v>
      </c>
      <c r="G314" s="114">
        <f t="shared" si="287"/>
        <v>1.6200500704719456E-2</v>
      </c>
      <c r="H314" s="115">
        <f t="shared" si="304"/>
        <v>44727</v>
      </c>
      <c r="I314" s="115">
        <f t="shared" si="288"/>
        <v>44727</v>
      </c>
      <c r="J314" s="116">
        <f t="shared" si="296"/>
        <v>22</v>
      </c>
      <c r="K314" s="116">
        <f t="shared" si="312"/>
        <v>22</v>
      </c>
      <c r="L314" s="8">
        <f t="shared" si="297"/>
        <v>1.0162005000000001</v>
      </c>
      <c r="M314" s="117">
        <f t="shared" si="308"/>
        <v>1.0101006100000001</v>
      </c>
      <c r="N314" s="117">
        <f t="shared" si="305"/>
        <v>1.0782534417035485</v>
      </c>
      <c r="O314" s="110">
        <f t="shared" si="309"/>
        <v>1.09572168</v>
      </c>
      <c r="P314" s="110">
        <f t="shared" si="289"/>
        <v>1061.6857347600001</v>
      </c>
      <c r="Q314" s="148">
        <f t="shared" si="300"/>
        <v>10</v>
      </c>
      <c r="R314" s="170">
        <f t="shared" si="298"/>
        <v>3.5000000000000001E-3</v>
      </c>
      <c r="S314" s="110">
        <f t="shared" si="290"/>
        <v>3.71590007</v>
      </c>
      <c r="T314" s="92">
        <v>0</v>
      </c>
      <c r="U314" s="180">
        <f t="shared" si="311"/>
        <v>3.4999999984364487E-3</v>
      </c>
      <c r="V314" s="120">
        <f t="shared" si="299"/>
        <v>8.7999999999999995E-2</v>
      </c>
      <c r="W314" s="118">
        <f t="shared" si="306"/>
        <v>22</v>
      </c>
      <c r="X314" s="118">
        <v>252</v>
      </c>
      <c r="Y314" s="117">
        <f t="shared" si="291"/>
        <v>1.0073902910000001</v>
      </c>
      <c r="Z314" s="110">
        <f t="shared" si="292"/>
        <v>7.8461665299999996</v>
      </c>
      <c r="AA314" s="110">
        <f t="shared" si="293"/>
        <v>11.5620666</v>
      </c>
      <c r="AB314" s="121" t="str">
        <f t="shared" si="301"/>
        <v>A+J=</v>
      </c>
      <c r="AC314" s="115">
        <f t="shared" si="302"/>
        <v>44727</v>
      </c>
      <c r="AD314" s="4"/>
      <c r="AF314" s="160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2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109">
        <f t="shared" si="294"/>
        <v>44728</v>
      </c>
      <c r="B315" s="110">
        <f t="shared" si="286"/>
        <v>1058.8555199</v>
      </c>
      <c r="C315" s="110">
        <f t="shared" si="307"/>
        <v>965.54613640000002</v>
      </c>
      <c r="D315" s="111">
        <f t="shared" si="295"/>
        <v>6315.93</v>
      </c>
      <c r="E315" s="111">
        <f t="shared" si="310"/>
        <v>6382.88</v>
      </c>
      <c r="F315" s="161">
        <f t="shared" si="303"/>
        <v>44666</v>
      </c>
      <c r="G315" s="114">
        <f t="shared" si="287"/>
        <v>1.0600180812643467E-2</v>
      </c>
      <c r="H315" s="115">
        <f t="shared" si="304"/>
        <v>44757</v>
      </c>
      <c r="I315" s="115">
        <f t="shared" si="288"/>
        <v>44757</v>
      </c>
      <c r="J315" s="116">
        <f t="shared" si="296"/>
        <v>21</v>
      </c>
      <c r="K315" s="116">
        <f t="shared" si="312"/>
        <v>1</v>
      </c>
      <c r="L315" s="8">
        <f t="shared" si="297"/>
        <v>1.0005022400000001</v>
      </c>
      <c r="M315" s="117">
        <f t="shared" si="308"/>
        <v>1.0162005000000001</v>
      </c>
      <c r="N315" s="117">
        <f t="shared" si="305"/>
        <v>1.095721686585867</v>
      </c>
      <c r="O315" s="110">
        <f t="shared" si="309"/>
        <v>1.0962719999999999</v>
      </c>
      <c r="P315" s="110">
        <f t="shared" si="289"/>
        <v>1058.50119404</v>
      </c>
      <c r="Q315" s="148">
        <f t="shared" si="300"/>
        <v>0</v>
      </c>
      <c r="R315" s="170">
        <f t="shared" si="298"/>
        <v>0</v>
      </c>
      <c r="S315" s="110">
        <f t="shared" si="290"/>
        <v>0</v>
      </c>
      <c r="T315" s="92">
        <v>0</v>
      </c>
      <c r="U315" s="180">
        <f t="shared" si="311"/>
        <v>0</v>
      </c>
      <c r="V315" s="120">
        <f t="shared" si="299"/>
        <v>8.7999999999999995E-2</v>
      </c>
      <c r="W315" s="118">
        <f t="shared" si="306"/>
        <v>1</v>
      </c>
      <c r="X315" s="118">
        <v>252</v>
      </c>
      <c r="Y315" s="117">
        <f t="shared" si="291"/>
        <v>1.000334743</v>
      </c>
      <c r="Z315" s="110">
        <f t="shared" si="292"/>
        <v>0.35432585999999999</v>
      </c>
      <c r="AA315" s="110">
        <f t="shared" si="293"/>
        <v>0</v>
      </c>
      <c r="AB315" s="121" t="str">
        <f t="shared" si="301"/>
        <v>A+J=</v>
      </c>
      <c r="AC315" s="115">
        <f t="shared" si="302"/>
        <v>44757</v>
      </c>
      <c r="AD315" s="4"/>
      <c r="AF315" s="160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2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109">
        <f t="shared" si="294"/>
        <v>44729</v>
      </c>
      <c r="B316" s="110">
        <f t="shared" si="286"/>
        <v>1058.8555199</v>
      </c>
      <c r="C316" s="110">
        <f t="shared" si="307"/>
        <v>965.54613640000002</v>
      </c>
      <c r="D316" s="111">
        <f t="shared" si="295"/>
        <v>6315.93</v>
      </c>
      <c r="E316" s="111">
        <f t="shared" si="310"/>
        <v>6382.88</v>
      </c>
      <c r="F316" s="161">
        <f t="shared" si="303"/>
        <v>44666</v>
      </c>
      <c r="G316" s="114">
        <f t="shared" si="287"/>
        <v>1.0600180812643467E-2</v>
      </c>
      <c r="H316" s="115">
        <f t="shared" si="304"/>
        <v>44757</v>
      </c>
      <c r="I316" s="115">
        <f t="shared" si="288"/>
        <v>44757</v>
      </c>
      <c r="J316" s="116">
        <f t="shared" si="296"/>
        <v>21</v>
      </c>
      <c r="K316" s="116">
        <f t="shared" si="312"/>
        <v>1</v>
      </c>
      <c r="L316" s="8">
        <f t="shared" si="297"/>
        <v>1.0005022400000001</v>
      </c>
      <c r="M316" s="117">
        <f t="shared" si="308"/>
        <v>1.0162005000000001</v>
      </c>
      <c r="N316" s="117">
        <f t="shared" si="305"/>
        <v>1.095721686585867</v>
      </c>
      <c r="O316" s="110">
        <f t="shared" si="309"/>
        <v>1.0962719999999999</v>
      </c>
      <c r="P316" s="110">
        <f t="shared" si="289"/>
        <v>1058.50119404</v>
      </c>
      <c r="Q316" s="148">
        <f t="shared" si="300"/>
        <v>0</v>
      </c>
      <c r="R316" s="170">
        <f t="shared" si="298"/>
        <v>0</v>
      </c>
      <c r="S316" s="110">
        <f t="shared" si="290"/>
        <v>0</v>
      </c>
      <c r="T316" s="92">
        <v>0</v>
      </c>
      <c r="U316" s="180">
        <f t="shared" si="311"/>
        <v>0</v>
      </c>
      <c r="V316" s="120">
        <f t="shared" si="299"/>
        <v>8.7999999999999995E-2</v>
      </c>
      <c r="W316" s="118">
        <f t="shared" si="306"/>
        <v>1</v>
      </c>
      <c r="X316" s="118">
        <v>252</v>
      </c>
      <c r="Y316" s="117">
        <f t="shared" si="291"/>
        <v>1.000334743</v>
      </c>
      <c r="Z316" s="110">
        <f t="shared" si="292"/>
        <v>0.35432585999999999</v>
      </c>
      <c r="AA316" s="110">
        <f t="shared" si="293"/>
        <v>0</v>
      </c>
      <c r="AB316" s="121" t="str">
        <f t="shared" si="301"/>
        <v>A+J=</v>
      </c>
      <c r="AC316" s="115">
        <f t="shared" si="302"/>
        <v>44757</v>
      </c>
      <c r="AD316" s="4"/>
      <c r="AF316" s="160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2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109">
        <f t="shared" si="294"/>
        <v>44730</v>
      </c>
      <c r="B317" s="110">
        <f t="shared" si="286"/>
        <v>1059.7419403400002</v>
      </c>
      <c r="C317" s="110">
        <f t="shared" si="307"/>
        <v>965.54613640000002</v>
      </c>
      <c r="D317" s="111">
        <f t="shared" si="295"/>
        <v>6315.93</v>
      </c>
      <c r="E317" s="111">
        <f t="shared" si="310"/>
        <v>6382.88</v>
      </c>
      <c r="F317" s="161">
        <f t="shared" si="303"/>
        <v>44666</v>
      </c>
      <c r="G317" s="114">
        <f t="shared" si="287"/>
        <v>1.0600180812643467E-2</v>
      </c>
      <c r="H317" s="115">
        <f t="shared" si="304"/>
        <v>44757</v>
      </c>
      <c r="I317" s="115">
        <f t="shared" si="288"/>
        <v>44757</v>
      </c>
      <c r="J317" s="116">
        <f t="shared" si="296"/>
        <v>21</v>
      </c>
      <c r="K317" s="116">
        <f t="shared" si="312"/>
        <v>2</v>
      </c>
      <c r="L317" s="8">
        <f t="shared" si="297"/>
        <v>1.00100473</v>
      </c>
      <c r="M317" s="117">
        <f t="shared" si="308"/>
        <v>1.0162005000000001</v>
      </c>
      <c r="N317" s="117">
        <f t="shared" si="305"/>
        <v>1.095721686585867</v>
      </c>
      <c r="O317" s="110">
        <f t="shared" si="309"/>
        <v>1.0968225899999999</v>
      </c>
      <c r="P317" s="110">
        <f t="shared" si="289"/>
        <v>1059.0328140900001</v>
      </c>
      <c r="Q317" s="148">
        <f t="shared" si="300"/>
        <v>0</v>
      </c>
      <c r="R317" s="170">
        <f t="shared" si="298"/>
        <v>0</v>
      </c>
      <c r="S317" s="110">
        <f t="shared" si="290"/>
        <v>0</v>
      </c>
      <c r="T317" s="92">
        <v>0</v>
      </c>
      <c r="U317" s="180">
        <f t="shared" si="311"/>
        <v>0</v>
      </c>
      <c r="V317" s="120">
        <f t="shared" si="299"/>
        <v>8.7999999999999995E-2</v>
      </c>
      <c r="W317" s="118">
        <f t="shared" si="306"/>
        <v>2</v>
      </c>
      <c r="X317" s="118">
        <v>252</v>
      </c>
      <c r="Y317" s="117">
        <f t="shared" si="291"/>
        <v>1.000669598</v>
      </c>
      <c r="Z317" s="110">
        <f t="shared" si="292"/>
        <v>0.70912624999999996</v>
      </c>
      <c r="AA317" s="110">
        <f t="shared" si="293"/>
        <v>0</v>
      </c>
      <c r="AB317" s="121" t="str">
        <f t="shared" si="301"/>
        <v>A+J=</v>
      </c>
      <c r="AC317" s="115">
        <f t="shared" si="302"/>
        <v>44757</v>
      </c>
      <c r="AD317" s="4"/>
      <c r="AF317" s="160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2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109">
        <f t="shared" si="294"/>
        <v>44731</v>
      </c>
      <c r="B318" s="110">
        <f t="shared" si="286"/>
        <v>1059.7419403400002</v>
      </c>
      <c r="C318" s="110">
        <f t="shared" si="307"/>
        <v>965.54613640000002</v>
      </c>
      <c r="D318" s="111">
        <f t="shared" si="295"/>
        <v>6315.93</v>
      </c>
      <c r="E318" s="111">
        <f t="shared" si="310"/>
        <v>6382.88</v>
      </c>
      <c r="F318" s="161">
        <f t="shared" si="303"/>
        <v>44666</v>
      </c>
      <c r="G318" s="114">
        <f t="shared" si="287"/>
        <v>1.0600180812643467E-2</v>
      </c>
      <c r="H318" s="115">
        <f t="shared" si="304"/>
        <v>44757</v>
      </c>
      <c r="I318" s="115">
        <f t="shared" si="288"/>
        <v>44757</v>
      </c>
      <c r="J318" s="116">
        <f t="shared" si="296"/>
        <v>21</v>
      </c>
      <c r="K318" s="116">
        <f t="shared" si="312"/>
        <v>2</v>
      </c>
      <c r="L318" s="8">
        <f t="shared" si="297"/>
        <v>1.00100473</v>
      </c>
      <c r="M318" s="117">
        <f t="shared" si="308"/>
        <v>1.0162005000000001</v>
      </c>
      <c r="N318" s="117">
        <f t="shared" si="305"/>
        <v>1.095721686585867</v>
      </c>
      <c r="O318" s="110">
        <f t="shared" si="309"/>
        <v>1.0968225899999999</v>
      </c>
      <c r="P318" s="110">
        <f t="shared" si="289"/>
        <v>1059.0328140900001</v>
      </c>
      <c r="Q318" s="148">
        <f t="shared" si="300"/>
        <v>0</v>
      </c>
      <c r="R318" s="170">
        <f t="shared" si="298"/>
        <v>0</v>
      </c>
      <c r="S318" s="110">
        <f t="shared" si="290"/>
        <v>0</v>
      </c>
      <c r="T318" s="92">
        <v>0</v>
      </c>
      <c r="U318" s="180">
        <f t="shared" si="311"/>
        <v>0</v>
      </c>
      <c r="V318" s="120">
        <f t="shared" si="299"/>
        <v>8.7999999999999995E-2</v>
      </c>
      <c r="W318" s="118">
        <f t="shared" si="306"/>
        <v>2</v>
      </c>
      <c r="X318" s="118">
        <v>252</v>
      </c>
      <c r="Y318" s="117">
        <f t="shared" si="291"/>
        <v>1.000669598</v>
      </c>
      <c r="Z318" s="110">
        <f t="shared" si="292"/>
        <v>0.70912624999999996</v>
      </c>
      <c r="AA318" s="110">
        <f t="shared" si="293"/>
        <v>0</v>
      </c>
      <c r="AB318" s="121" t="str">
        <f t="shared" si="301"/>
        <v>A+J=</v>
      </c>
      <c r="AC318" s="115">
        <f t="shared" si="302"/>
        <v>44757</v>
      </c>
      <c r="AD318" s="4"/>
      <c r="AF318" s="160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2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109">
        <f t="shared" si="294"/>
        <v>44732</v>
      </c>
      <c r="B319" s="110">
        <f t="shared" si="286"/>
        <v>1059.7419403400002</v>
      </c>
      <c r="C319" s="110">
        <f t="shared" si="307"/>
        <v>965.54613640000002</v>
      </c>
      <c r="D319" s="111">
        <f t="shared" si="295"/>
        <v>6315.93</v>
      </c>
      <c r="E319" s="111">
        <f t="shared" si="310"/>
        <v>6382.88</v>
      </c>
      <c r="F319" s="161">
        <f t="shared" si="303"/>
        <v>44666</v>
      </c>
      <c r="G319" s="114">
        <f t="shared" si="287"/>
        <v>1.0600180812643467E-2</v>
      </c>
      <c r="H319" s="115">
        <f t="shared" si="304"/>
        <v>44757</v>
      </c>
      <c r="I319" s="115">
        <f t="shared" si="288"/>
        <v>44757</v>
      </c>
      <c r="J319" s="116">
        <f t="shared" si="296"/>
        <v>21</v>
      </c>
      <c r="K319" s="116">
        <f t="shared" si="312"/>
        <v>2</v>
      </c>
      <c r="L319" s="8">
        <f t="shared" si="297"/>
        <v>1.00100473</v>
      </c>
      <c r="M319" s="117">
        <f t="shared" si="308"/>
        <v>1.0162005000000001</v>
      </c>
      <c r="N319" s="117">
        <f t="shared" si="305"/>
        <v>1.095721686585867</v>
      </c>
      <c r="O319" s="110">
        <f t="shared" si="309"/>
        <v>1.0968225899999999</v>
      </c>
      <c r="P319" s="110">
        <f t="shared" si="289"/>
        <v>1059.0328140900001</v>
      </c>
      <c r="Q319" s="148">
        <f t="shared" si="300"/>
        <v>0</v>
      </c>
      <c r="R319" s="170">
        <f t="shared" si="298"/>
        <v>0</v>
      </c>
      <c r="S319" s="110">
        <f t="shared" si="290"/>
        <v>0</v>
      </c>
      <c r="T319" s="92">
        <v>0</v>
      </c>
      <c r="U319" s="180">
        <f t="shared" si="311"/>
        <v>0</v>
      </c>
      <c r="V319" s="120">
        <f t="shared" si="299"/>
        <v>8.7999999999999995E-2</v>
      </c>
      <c r="W319" s="118">
        <f t="shared" si="306"/>
        <v>2</v>
      </c>
      <c r="X319" s="118">
        <v>252</v>
      </c>
      <c r="Y319" s="117">
        <f t="shared" si="291"/>
        <v>1.000669598</v>
      </c>
      <c r="Z319" s="110">
        <f t="shared" si="292"/>
        <v>0.70912624999999996</v>
      </c>
      <c r="AA319" s="110">
        <f t="shared" si="293"/>
        <v>0</v>
      </c>
      <c r="AB319" s="121" t="str">
        <f t="shared" si="301"/>
        <v>A+J=</v>
      </c>
      <c r="AC319" s="115">
        <f t="shared" si="302"/>
        <v>44757</v>
      </c>
      <c r="AD319" s="4"/>
      <c r="AF319" s="160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2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109">
        <f t="shared" si="294"/>
        <v>44733</v>
      </c>
      <c r="B320" s="110">
        <f t="shared" si="286"/>
        <v>1060.6290964300001</v>
      </c>
      <c r="C320" s="110">
        <f t="shared" si="307"/>
        <v>965.54613640000002</v>
      </c>
      <c r="D320" s="111">
        <f t="shared" si="295"/>
        <v>6315.93</v>
      </c>
      <c r="E320" s="111">
        <f t="shared" si="310"/>
        <v>6382.88</v>
      </c>
      <c r="F320" s="161">
        <f t="shared" si="303"/>
        <v>44666</v>
      </c>
      <c r="G320" s="114">
        <f t="shared" si="287"/>
        <v>1.0600180812643467E-2</v>
      </c>
      <c r="H320" s="115">
        <f t="shared" si="304"/>
        <v>44757</v>
      </c>
      <c r="I320" s="115">
        <f t="shared" si="288"/>
        <v>44757</v>
      </c>
      <c r="J320" s="116">
        <f t="shared" si="296"/>
        <v>21</v>
      </c>
      <c r="K320" s="116">
        <f t="shared" si="312"/>
        <v>3</v>
      </c>
      <c r="L320" s="8">
        <f t="shared" si="297"/>
        <v>1.00150747</v>
      </c>
      <c r="M320" s="117">
        <f t="shared" si="308"/>
        <v>1.0162005000000001</v>
      </c>
      <c r="N320" s="117">
        <f t="shared" si="305"/>
        <v>1.095721686585867</v>
      </c>
      <c r="O320" s="110">
        <f t="shared" si="309"/>
        <v>1.0973734500000001</v>
      </c>
      <c r="P320" s="110">
        <f t="shared" si="289"/>
        <v>1059.56469483</v>
      </c>
      <c r="Q320" s="148">
        <f t="shared" si="300"/>
        <v>0</v>
      </c>
      <c r="R320" s="170">
        <f t="shared" si="298"/>
        <v>0</v>
      </c>
      <c r="S320" s="110">
        <f t="shared" si="290"/>
        <v>0</v>
      </c>
      <c r="T320" s="92">
        <v>0</v>
      </c>
      <c r="U320" s="180">
        <f t="shared" si="311"/>
        <v>0</v>
      </c>
      <c r="V320" s="120">
        <f t="shared" si="299"/>
        <v>8.7999999999999995E-2</v>
      </c>
      <c r="W320" s="118">
        <f t="shared" si="306"/>
        <v>3</v>
      </c>
      <c r="X320" s="118">
        <v>252</v>
      </c>
      <c r="Y320" s="117">
        <f t="shared" si="291"/>
        <v>1.0010045649999999</v>
      </c>
      <c r="Z320" s="110">
        <f t="shared" si="292"/>
        <v>1.0644016000000001</v>
      </c>
      <c r="AA320" s="110">
        <f t="shared" si="293"/>
        <v>0</v>
      </c>
      <c r="AB320" s="121" t="str">
        <f t="shared" si="301"/>
        <v>A+J=</v>
      </c>
      <c r="AC320" s="115">
        <f t="shared" si="302"/>
        <v>44757</v>
      </c>
      <c r="AD320" s="4"/>
      <c r="AF320" s="160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2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109">
        <f t="shared" si="294"/>
        <v>44734</v>
      </c>
      <c r="B321" s="110">
        <f t="shared" si="286"/>
        <v>1061.5170090300001</v>
      </c>
      <c r="C321" s="110">
        <f t="shared" si="307"/>
        <v>965.54613640000002</v>
      </c>
      <c r="D321" s="111">
        <f t="shared" si="295"/>
        <v>6315.93</v>
      </c>
      <c r="E321" s="111">
        <f t="shared" si="310"/>
        <v>6382.88</v>
      </c>
      <c r="F321" s="161">
        <f t="shared" si="303"/>
        <v>44666</v>
      </c>
      <c r="G321" s="114">
        <f t="shared" si="287"/>
        <v>1.0600180812643467E-2</v>
      </c>
      <c r="H321" s="115">
        <f t="shared" si="304"/>
        <v>44757</v>
      </c>
      <c r="I321" s="115">
        <f t="shared" si="288"/>
        <v>44757</v>
      </c>
      <c r="J321" s="116">
        <f t="shared" si="296"/>
        <v>21</v>
      </c>
      <c r="K321" s="116">
        <f t="shared" si="312"/>
        <v>4</v>
      </c>
      <c r="L321" s="8">
        <f t="shared" si="297"/>
        <v>1.0020104700000001</v>
      </c>
      <c r="M321" s="117">
        <f t="shared" si="308"/>
        <v>1.0162005000000001</v>
      </c>
      <c r="N321" s="117">
        <f t="shared" si="305"/>
        <v>1.095721686585867</v>
      </c>
      <c r="O321" s="110">
        <f t="shared" si="309"/>
        <v>1.0979246</v>
      </c>
      <c r="P321" s="110">
        <f t="shared" si="289"/>
        <v>1060.09685558</v>
      </c>
      <c r="Q321" s="148">
        <f t="shared" si="300"/>
        <v>0</v>
      </c>
      <c r="R321" s="170">
        <f t="shared" si="298"/>
        <v>0</v>
      </c>
      <c r="S321" s="110">
        <f t="shared" si="290"/>
        <v>0</v>
      </c>
      <c r="T321" s="92">
        <v>0</v>
      </c>
      <c r="U321" s="180">
        <f t="shared" si="311"/>
        <v>0</v>
      </c>
      <c r="V321" s="120">
        <f t="shared" si="299"/>
        <v>8.7999999999999995E-2</v>
      </c>
      <c r="W321" s="118">
        <f t="shared" si="306"/>
        <v>4</v>
      </c>
      <c r="X321" s="118">
        <v>252</v>
      </c>
      <c r="Y321" s="117">
        <f t="shared" si="291"/>
        <v>1.0013396450000001</v>
      </c>
      <c r="Z321" s="110">
        <f t="shared" si="292"/>
        <v>1.4201534499999999</v>
      </c>
      <c r="AA321" s="110">
        <f t="shared" si="293"/>
        <v>0</v>
      </c>
      <c r="AB321" s="121" t="str">
        <f t="shared" si="301"/>
        <v>A+J=</v>
      </c>
      <c r="AC321" s="115">
        <f t="shared" si="302"/>
        <v>44757</v>
      </c>
      <c r="AD321" s="4"/>
      <c r="AF321" s="160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2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109">
        <f t="shared" si="294"/>
        <v>44735</v>
      </c>
      <c r="B322" s="110">
        <f t="shared" si="286"/>
        <v>1062.4056571199999</v>
      </c>
      <c r="C322" s="110">
        <f t="shared" si="307"/>
        <v>965.54613640000002</v>
      </c>
      <c r="D322" s="111">
        <f t="shared" si="295"/>
        <v>6315.93</v>
      </c>
      <c r="E322" s="111">
        <f t="shared" si="310"/>
        <v>6382.88</v>
      </c>
      <c r="F322" s="161">
        <f t="shared" si="303"/>
        <v>44666</v>
      </c>
      <c r="G322" s="114">
        <f t="shared" si="287"/>
        <v>1.0600180812643467E-2</v>
      </c>
      <c r="H322" s="115">
        <f t="shared" si="304"/>
        <v>44757</v>
      </c>
      <c r="I322" s="115">
        <f t="shared" si="288"/>
        <v>44757</v>
      </c>
      <c r="J322" s="116">
        <f t="shared" si="296"/>
        <v>21</v>
      </c>
      <c r="K322" s="116">
        <f t="shared" si="312"/>
        <v>5</v>
      </c>
      <c r="L322" s="8">
        <f t="shared" si="297"/>
        <v>1.0025137200000001</v>
      </c>
      <c r="M322" s="117">
        <f t="shared" si="308"/>
        <v>1.0162005000000001</v>
      </c>
      <c r="N322" s="117">
        <f t="shared" si="305"/>
        <v>1.095721686585867</v>
      </c>
      <c r="O322" s="110">
        <f t="shared" si="309"/>
        <v>1.0984760200000001</v>
      </c>
      <c r="P322" s="110">
        <f t="shared" si="289"/>
        <v>1060.6292770299999</v>
      </c>
      <c r="Q322" s="148">
        <f t="shared" si="300"/>
        <v>0</v>
      </c>
      <c r="R322" s="170">
        <f t="shared" si="298"/>
        <v>0</v>
      </c>
      <c r="S322" s="110">
        <f t="shared" si="290"/>
        <v>0</v>
      </c>
      <c r="T322" s="92">
        <v>0</v>
      </c>
      <c r="U322" s="180">
        <f t="shared" si="311"/>
        <v>0</v>
      </c>
      <c r="V322" s="120">
        <f t="shared" si="299"/>
        <v>8.7999999999999995E-2</v>
      </c>
      <c r="W322" s="118">
        <f t="shared" si="306"/>
        <v>5</v>
      </c>
      <c r="X322" s="118">
        <v>252</v>
      </c>
      <c r="Y322" s="117">
        <f t="shared" si="291"/>
        <v>1.0016748360000001</v>
      </c>
      <c r="Z322" s="110">
        <f t="shared" si="292"/>
        <v>1.77638009</v>
      </c>
      <c r="AA322" s="110">
        <f t="shared" si="293"/>
        <v>0</v>
      </c>
      <c r="AB322" s="121" t="str">
        <f t="shared" si="301"/>
        <v>A+J=</v>
      </c>
      <c r="AC322" s="115">
        <f t="shared" si="302"/>
        <v>44757</v>
      </c>
      <c r="AD322" s="4"/>
      <c r="AF322" s="160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2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109">
        <f t="shared" si="294"/>
        <v>44736</v>
      </c>
      <c r="B323" s="110">
        <f t="shared" si="286"/>
        <v>1063.2950432799998</v>
      </c>
      <c r="C323" s="110">
        <f t="shared" si="307"/>
        <v>965.54613640000002</v>
      </c>
      <c r="D323" s="111">
        <f t="shared" si="295"/>
        <v>6315.93</v>
      </c>
      <c r="E323" s="111">
        <f t="shared" si="310"/>
        <v>6382.88</v>
      </c>
      <c r="F323" s="161">
        <f t="shared" si="303"/>
        <v>44666</v>
      </c>
      <c r="G323" s="114">
        <f t="shared" si="287"/>
        <v>1.0600180812643467E-2</v>
      </c>
      <c r="H323" s="115">
        <f t="shared" si="304"/>
        <v>44757</v>
      </c>
      <c r="I323" s="115">
        <f t="shared" si="288"/>
        <v>44757</v>
      </c>
      <c r="J323" s="116">
        <f t="shared" si="296"/>
        <v>21</v>
      </c>
      <c r="K323" s="116">
        <f t="shared" si="312"/>
        <v>6</v>
      </c>
      <c r="L323" s="8">
        <f t="shared" si="297"/>
        <v>1.00301722</v>
      </c>
      <c r="M323" s="117">
        <f t="shared" si="308"/>
        <v>1.0162005000000001</v>
      </c>
      <c r="N323" s="117">
        <f t="shared" si="305"/>
        <v>1.095721686585867</v>
      </c>
      <c r="O323" s="110">
        <f t="shared" si="309"/>
        <v>1.0990277100000001</v>
      </c>
      <c r="P323" s="110">
        <f t="shared" si="289"/>
        <v>1061.1619591799999</v>
      </c>
      <c r="Q323" s="148">
        <f t="shared" si="300"/>
        <v>0</v>
      </c>
      <c r="R323" s="170">
        <f t="shared" si="298"/>
        <v>0</v>
      </c>
      <c r="S323" s="110">
        <f t="shared" si="290"/>
        <v>0</v>
      </c>
      <c r="T323" s="92">
        <v>0</v>
      </c>
      <c r="U323" s="180">
        <f t="shared" si="311"/>
        <v>0</v>
      </c>
      <c r="V323" s="120">
        <f t="shared" si="299"/>
        <v>8.7999999999999995E-2</v>
      </c>
      <c r="W323" s="118">
        <f t="shared" si="306"/>
        <v>6</v>
      </c>
      <c r="X323" s="118">
        <v>252</v>
      </c>
      <c r="Y323" s="117">
        <f t="shared" si="291"/>
        <v>1.0020101400000001</v>
      </c>
      <c r="Z323" s="110">
        <f t="shared" si="292"/>
        <v>2.1330841</v>
      </c>
      <c r="AA323" s="110">
        <f t="shared" si="293"/>
        <v>0</v>
      </c>
      <c r="AB323" s="121" t="str">
        <f t="shared" si="301"/>
        <v>A+J=</v>
      </c>
      <c r="AC323" s="115">
        <f t="shared" si="302"/>
        <v>44757</v>
      </c>
      <c r="AD323" s="4"/>
      <c r="AF323" s="160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2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109">
        <f t="shared" si="294"/>
        <v>44737</v>
      </c>
      <c r="B324" s="110">
        <f t="shared" si="286"/>
        <v>1064.1851959000001</v>
      </c>
      <c r="C324" s="110">
        <f t="shared" si="307"/>
        <v>965.54613640000002</v>
      </c>
      <c r="D324" s="111">
        <f t="shared" si="295"/>
        <v>6315.93</v>
      </c>
      <c r="E324" s="111">
        <f t="shared" si="310"/>
        <v>6382.88</v>
      </c>
      <c r="F324" s="161">
        <f t="shared" si="303"/>
        <v>44666</v>
      </c>
      <c r="G324" s="114">
        <f t="shared" si="287"/>
        <v>1.0600180812643467E-2</v>
      </c>
      <c r="H324" s="115">
        <f t="shared" si="304"/>
        <v>44757</v>
      </c>
      <c r="I324" s="115">
        <f t="shared" si="288"/>
        <v>44757</v>
      </c>
      <c r="J324" s="116">
        <f t="shared" si="296"/>
        <v>21</v>
      </c>
      <c r="K324" s="116">
        <f t="shared" si="312"/>
        <v>7</v>
      </c>
      <c r="L324" s="8">
        <f t="shared" si="297"/>
        <v>1.00352098</v>
      </c>
      <c r="M324" s="117">
        <f t="shared" si="308"/>
        <v>1.0162005000000001</v>
      </c>
      <c r="N324" s="117">
        <f t="shared" si="305"/>
        <v>1.095721686585867</v>
      </c>
      <c r="O324" s="110">
        <f t="shared" si="309"/>
        <v>1.0995797</v>
      </c>
      <c r="P324" s="110">
        <f t="shared" si="289"/>
        <v>1061.6949309900001</v>
      </c>
      <c r="Q324" s="148">
        <f t="shared" si="300"/>
        <v>0</v>
      </c>
      <c r="R324" s="170">
        <f t="shared" si="298"/>
        <v>0</v>
      </c>
      <c r="S324" s="110">
        <f t="shared" si="290"/>
        <v>0</v>
      </c>
      <c r="T324" s="92">
        <v>0</v>
      </c>
      <c r="U324" s="180">
        <f t="shared" si="311"/>
        <v>0</v>
      </c>
      <c r="V324" s="120">
        <f t="shared" si="299"/>
        <v>8.7999999999999995E-2</v>
      </c>
      <c r="W324" s="118">
        <f t="shared" si="306"/>
        <v>7</v>
      </c>
      <c r="X324" s="118">
        <v>252</v>
      </c>
      <c r="Y324" s="117">
        <f t="shared" si="291"/>
        <v>1.0023455560000001</v>
      </c>
      <c r="Z324" s="110">
        <f t="shared" si="292"/>
        <v>2.4902649100000001</v>
      </c>
      <c r="AA324" s="110">
        <f t="shared" si="293"/>
        <v>0</v>
      </c>
      <c r="AB324" s="121" t="str">
        <f t="shared" si="301"/>
        <v>A+J=</v>
      </c>
      <c r="AC324" s="115">
        <f t="shared" si="302"/>
        <v>44757</v>
      </c>
      <c r="AD324" s="4"/>
      <c r="AF324" s="160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2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109">
        <f t="shared" si="294"/>
        <v>44738</v>
      </c>
      <c r="B325" s="110">
        <f t="shared" si="286"/>
        <v>1064.1851959000001</v>
      </c>
      <c r="C325" s="110">
        <f t="shared" si="307"/>
        <v>965.54613640000002</v>
      </c>
      <c r="D325" s="111">
        <f t="shared" si="295"/>
        <v>6315.93</v>
      </c>
      <c r="E325" s="111">
        <f t="shared" si="310"/>
        <v>6382.88</v>
      </c>
      <c r="F325" s="161">
        <f t="shared" si="303"/>
        <v>44666</v>
      </c>
      <c r="G325" s="114">
        <f t="shared" si="287"/>
        <v>1.0600180812643467E-2</v>
      </c>
      <c r="H325" s="115">
        <f t="shared" si="304"/>
        <v>44757</v>
      </c>
      <c r="I325" s="115">
        <f t="shared" si="288"/>
        <v>44757</v>
      </c>
      <c r="J325" s="116">
        <f t="shared" si="296"/>
        <v>21</v>
      </c>
      <c r="K325" s="116">
        <f t="shared" si="312"/>
        <v>7</v>
      </c>
      <c r="L325" s="8">
        <f t="shared" si="297"/>
        <v>1.00352098</v>
      </c>
      <c r="M325" s="117">
        <f t="shared" si="308"/>
        <v>1.0162005000000001</v>
      </c>
      <c r="N325" s="117">
        <f t="shared" si="305"/>
        <v>1.095721686585867</v>
      </c>
      <c r="O325" s="110">
        <f t="shared" si="309"/>
        <v>1.0995797</v>
      </c>
      <c r="P325" s="110">
        <f t="shared" si="289"/>
        <v>1061.6949309900001</v>
      </c>
      <c r="Q325" s="148">
        <f t="shared" si="300"/>
        <v>0</v>
      </c>
      <c r="R325" s="170">
        <f t="shared" si="298"/>
        <v>0</v>
      </c>
      <c r="S325" s="110">
        <f t="shared" si="290"/>
        <v>0</v>
      </c>
      <c r="T325" s="92">
        <v>0</v>
      </c>
      <c r="U325" s="180">
        <f t="shared" si="311"/>
        <v>0</v>
      </c>
      <c r="V325" s="120">
        <f t="shared" si="299"/>
        <v>8.7999999999999995E-2</v>
      </c>
      <c r="W325" s="118">
        <f t="shared" si="306"/>
        <v>7</v>
      </c>
      <c r="X325" s="118">
        <v>252</v>
      </c>
      <c r="Y325" s="117">
        <f t="shared" si="291"/>
        <v>1.0023455560000001</v>
      </c>
      <c r="Z325" s="110">
        <f t="shared" si="292"/>
        <v>2.4902649100000001</v>
      </c>
      <c r="AA325" s="110">
        <f t="shared" si="293"/>
        <v>0</v>
      </c>
      <c r="AB325" s="121" t="str">
        <f t="shared" si="301"/>
        <v>A+J=</v>
      </c>
      <c r="AC325" s="115">
        <f t="shared" si="302"/>
        <v>44757</v>
      </c>
      <c r="AD325" s="4"/>
      <c r="AF325" s="160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2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109">
        <f t="shared" si="294"/>
        <v>44739</v>
      </c>
      <c r="B326" s="110">
        <f t="shared" si="286"/>
        <v>1064.1851959000001</v>
      </c>
      <c r="C326" s="110">
        <f t="shared" si="307"/>
        <v>965.54613640000002</v>
      </c>
      <c r="D326" s="111">
        <f t="shared" si="295"/>
        <v>6315.93</v>
      </c>
      <c r="E326" s="111">
        <f t="shared" si="310"/>
        <v>6382.88</v>
      </c>
      <c r="F326" s="161">
        <f t="shared" si="303"/>
        <v>44666</v>
      </c>
      <c r="G326" s="114">
        <f t="shared" si="287"/>
        <v>1.0600180812643467E-2</v>
      </c>
      <c r="H326" s="115">
        <f t="shared" si="304"/>
        <v>44757</v>
      </c>
      <c r="I326" s="115">
        <f t="shared" si="288"/>
        <v>44757</v>
      </c>
      <c r="J326" s="116">
        <f t="shared" si="296"/>
        <v>21</v>
      </c>
      <c r="K326" s="116">
        <f t="shared" si="312"/>
        <v>7</v>
      </c>
      <c r="L326" s="8">
        <f t="shared" si="297"/>
        <v>1.00352098</v>
      </c>
      <c r="M326" s="117">
        <f t="shared" si="308"/>
        <v>1.0162005000000001</v>
      </c>
      <c r="N326" s="117">
        <f t="shared" si="305"/>
        <v>1.095721686585867</v>
      </c>
      <c r="O326" s="110">
        <f t="shared" si="309"/>
        <v>1.0995797</v>
      </c>
      <c r="P326" s="110">
        <f t="shared" si="289"/>
        <v>1061.6949309900001</v>
      </c>
      <c r="Q326" s="148">
        <f t="shared" si="300"/>
        <v>0</v>
      </c>
      <c r="R326" s="170">
        <f t="shared" si="298"/>
        <v>0</v>
      </c>
      <c r="S326" s="110">
        <f t="shared" si="290"/>
        <v>0</v>
      </c>
      <c r="T326" s="92">
        <v>0</v>
      </c>
      <c r="U326" s="180">
        <f t="shared" si="311"/>
        <v>0</v>
      </c>
      <c r="V326" s="120">
        <f t="shared" si="299"/>
        <v>8.7999999999999995E-2</v>
      </c>
      <c r="W326" s="118">
        <f t="shared" si="306"/>
        <v>7</v>
      </c>
      <c r="X326" s="118">
        <v>252</v>
      </c>
      <c r="Y326" s="117">
        <f t="shared" si="291"/>
        <v>1.0023455560000001</v>
      </c>
      <c r="Z326" s="110">
        <f t="shared" si="292"/>
        <v>2.4902649100000001</v>
      </c>
      <c r="AA326" s="110">
        <f t="shared" si="293"/>
        <v>0</v>
      </c>
      <c r="AB326" s="121" t="str">
        <f t="shared" si="301"/>
        <v>A+J=</v>
      </c>
      <c r="AC326" s="115">
        <f t="shared" si="302"/>
        <v>44757</v>
      </c>
      <c r="AD326" s="4"/>
      <c r="AF326" s="160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2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109">
        <f t="shared" si="294"/>
        <v>44740</v>
      </c>
      <c r="B327" s="110">
        <f t="shared" si="286"/>
        <v>1065.0760767499999</v>
      </c>
      <c r="C327" s="110">
        <f t="shared" si="307"/>
        <v>965.54613640000002</v>
      </c>
      <c r="D327" s="111">
        <f t="shared" si="295"/>
        <v>6315.93</v>
      </c>
      <c r="E327" s="111">
        <f t="shared" si="310"/>
        <v>6382.88</v>
      </c>
      <c r="F327" s="161">
        <f t="shared" si="303"/>
        <v>44666</v>
      </c>
      <c r="G327" s="114">
        <f t="shared" si="287"/>
        <v>1.0600180812643467E-2</v>
      </c>
      <c r="H327" s="115">
        <f t="shared" si="304"/>
        <v>44757</v>
      </c>
      <c r="I327" s="115">
        <f t="shared" si="288"/>
        <v>44757</v>
      </c>
      <c r="J327" s="116">
        <f t="shared" si="296"/>
        <v>21</v>
      </c>
      <c r="K327" s="116">
        <f t="shared" si="312"/>
        <v>8</v>
      </c>
      <c r="L327" s="8">
        <f t="shared" si="297"/>
        <v>1.00402499</v>
      </c>
      <c r="M327" s="117">
        <f t="shared" si="308"/>
        <v>1.0162005000000001</v>
      </c>
      <c r="N327" s="117">
        <f t="shared" si="305"/>
        <v>1.095721686585867</v>
      </c>
      <c r="O327" s="110">
        <f t="shared" si="309"/>
        <v>1.10013195</v>
      </c>
      <c r="P327" s="110">
        <f t="shared" si="289"/>
        <v>1062.2281538499999</v>
      </c>
      <c r="Q327" s="148">
        <f t="shared" si="300"/>
        <v>0</v>
      </c>
      <c r="R327" s="170">
        <f t="shared" si="298"/>
        <v>0</v>
      </c>
      <c r="S327" s="110">
        <f t="shared" si="290"/>
        <v>0</v>
      </c>
      <c r="T327" s="92">
        <v>0</v>
      </c>
      <c r="U327" s="180">
        <f t="shared" si="311"/>
        <v>0</v>
      </c>
      <c r="V327" s="120">
        <f t="shared" si="299"/>
        <v>8.7999999999999995E-2</v>
      </c>
      <c r="W327" s="118">
        <f t="shared" si="306"/>
        <v>8</v>
      </c>
      <c r="X327" s="118">
        <v>252</v>
      </c>
      <c r="Y327" s="117">
        <f t="shared" si="291"/>
        <v>1.002681084</v>
      </c>
      <c r="Z327" s="110">
        <f t="shared" si="292"/>
        <v>2.8479228999999999</v>
      </c>
      <c r="AA327" s="110">
        <f t="shared" si="293"/>
        <v>0</v>
      </c>
      <c r="AB327" s="121" t="str">
        <f t="shared" si="301"/>
        <v>A+J=</v>
      </c>
      <c r="AC327" s="115">
        <f t="shared" si="302"/>
        <v>44757</v>
      </c>
      <c r="AD327" s="4"/>
      <c r="AF327" s="160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2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109">
        <f t="shared" si="294"/>
        <v>44741</v>
      </c>
      <c r="B328" s="110">
        <f t="shared" si="286"/>
        <v>1065.9677066699999</v>
      </c>
      <c r="C328" s="110">
        <f t="shared" si="307"/>
        <v>965.54613640000002</v>
      </c>
      <c r="D328" s="111">
        <f t="shared" si="295"/>
        <v>6315.93</v>
      </c>
      <c r="E328" s="111">
        <f t="shared" si="310"/>
        <v>6382.88</v>
      </c>
      <c r="F328" s="161">
        <f t="shared" si="303"/>
        <v>44666</v>
      </c>
      <c r="G328" s="114">
        <f t="shared" si="287"/>
        <v>1.0600180812643467E-2</v>
      </c>
      <c r="H328" s="115">
        <f t="shared" si="304"/>
        <v>44757</v>
      </c>
      <c r="I328" s="115">
        <f t="shared" si="288"/>
        <v>44757</v>
      </c>
      <c r="J328" s="116">
        <f t="shared" si="296"/>
        <v>21</v>
      </c>
      <c r="K328" s="116">
        <f t="shared" si="312"/>
        <v>9</v>
      </c>
      <c r="L328" s="8">
        <f t="shared" si="297"/>
        <v>1.00452925</v>
      </c>
      <c r="M328" s="117">
        <f t="shared" si="308"/>
        <v>1.0162005000000001</v>
      </c>
      <c r="N328" s="117">
        <f t="shared" si="305"/>
        <v>1.095721686585867</v>
      </c>
      <c r="O328" s="110">
        <f t="shared" si="309"/>
        <v>1.10068448</v>
      </c>
      <c r="P328" s="110">
        <f t="shared" si="289"/>
        <v>1062.76164705</v>
      </c>
      <c r="Q328" s="148">
        <f t="shared" si="300"/>
        <v>0</v>
      </c>
      <c r="R328" s="170">
        <f t="shared" si="298"/>
        <v>0</v>
      </c>
      <c r="S328" s="110">
        <f t="shared" si="290"/>
        <v>0</v>
      </c>
      <c r="T328" s="92">
        <v>0</v>
      </c>
      <c r="U328" s="180">
        <f t="shared" si="311"/>
        <v>0</v>
      </c>
      <c r="V328" s="120">
        <f t="shared" si="299"/>
        <v>8.7999999999999995E-2</v>
      </c>
      <c r="W328" s="118">
        <f t="shared" si="306"/>
        <v>9</v>
      </c>
      <c r="X328" s="118">
        <v>252</v>
      </c>
      <c r="Y328" s="117">
        <f t="shared" si="291"/>
        <v>1.0030167249999999</v>
      </c>
      <c r="Z328" s="110">
        <f t="shared" si="292"/>
        <v>3.20605962</v>
      </c>
      <c r="AA328" s="110">
        <f t="shared" si="293"/>
        <v>0</v>
      </c>
      <c r="AB328" s="121" t="str">
        <f t="shared" si="301"/>
        <v>A+J=</v>
      </c>
      <c r="AC328" s="115">
        <f t="shared" si="302"/>
        <v>44757</v>
      </c>
      <c r="AD328" s="4"/>
      <c r="AF328" s="160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2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109">
        <f t="shared" si="294"/>
        <v>44742</v>
      </c>
      <c r="B329" s="110">
        <f t="shared" si="286"/>
        <v>1066.86007539</v>
      </c>
      <c r="C329" s="110">
        <f t="shared" si="307"/>
        <v>965.54613640000002</v>
      </c>
      <c r="D329" s="111">
        <f t="shared" si="295"/>
        <v>6315.93</v>
      </c>
      <c r="E329" s="111">
        <f t="shared" si="310"/>
        <v>6382.88</v>
      </c>
      <c r="F329" s="161">
        <f t="shared" si="303"/>
        <v>44666</v>
      </c>
      <c r="G329" s="114">
        <f t="shared" si="287"/>
        <v>1.0600180812643467E-2</v>
      </c>
      <c r="H329" s="115">
        <f t="shared" si="304"/>
        <v>44757</v>
      </c>
      <c r="I329" s="115">
        <f t="shared" si="288"/>
        <v>44757</v>
      </c>
      <c r="J329" s="116">
        <f t="shared" si="296"/>
        <v>21</v>
      </c>
      <c r="K329" s="116">
        <f t="shared" si="312"/>
        <v>10</v>
      </c>
      <c r="L329" s="8">
        <f t="shared" si="297"/>
        <v>1.0050337600000001</v>
      </c>
      <c r="M329" s="117">
        <f t="shared" si="308"/>
        <v>1.0162005000000001</v>
      </c>
      <c r="N329" s="117">
        <f t="shared" si="305"/>
        <v>1.095721686585867</v>
      </c>
      <c r="O329" s="110">
        <f t="shared" si="309"/>
        <v>1.1012372800000001</v>
      </c>
      <c r="P329" s="110">
        <f t="shared" si="289"/>
        <v>1063.2954009600001</v>
      </c>
      <c r="Q329" s="148">
        <f t="shared" si="300"/>
        <v>0</v>
      </c>
      <c r="R329" s="170">
        <f t="shared" si="298"/>
        <v>0</v>
      </c>
      <c r="S329" s="110">
        <f t="shared" si="290"/>
        <v>0</v>
      </c>
      <c r="T329" s="92">
        <v>0</v>
      </c>
      <c r="U329" s="180">
        <f t="shared" si="311"/>
        <v>0</v>
      </c>
      <c r="V329" s="120">
        <f t="shared" si="299"/>
        <v>8.7999999999999995E-2</v>
      </c>
      <c r="W329" s="118">
        <f t="shared" si="306"/>
        <v>10</v>
      </c>
      <c r="X329" s="118">
        <v>252</v>
      </c>
      <c r="Y329" s="117">
        <f t="shared" si="291"/>
        <v>1.003352478</v>
      </c>
      <c r="Z329" s="110">
        <f t="shared" si="292"/>
        <v>3.5646744300000002</v>
      </c>
      <c r="AA329" s="110">
        <f t="shared" si="293"/>
        <v>0</v>
      </c>
      <c r="AB329" s="121" t="str">
        <f t="shared" si="301"/>
        <v>A+J=</v>
      </c>
      <c r="AC329" s="115">
        <f t="shared" si="302"/>
        <v>44757</v>
      </c>
      <c r="AD329" s="4"/>
      <c r="AF329" s="160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2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109">
        <f t="shared" si="294"/>
        <v>44743</v>
      </c>
      <c r="B330" s="110">
        <f t="shared" si="286"/>
        <v>1067.7532027100001</v>
      </c>
      <c r="C330" s="110">
        <f t="shared" si="307"/>
        <v>965.54613640000002</v>
      </c>
      <c r="D330" s="111">
        <f t="shared" si="295"/>
        <v>6315.93</v>
      </c>
      <c r="E330" s="111">
        <f t="shared" si="310"/>
        <v>6382.88</v>
      </c>
      <c r="F330" s="161">
        <f t="shared" si="303"/>
        <v>44666</v>
      </c>
      <c r="G330" s="114">
        <f t="shared" si="287"/>
        <v>1.0600180812643467E-2</v>
      </c>
      <c r="H330" s="115">
        <f t="shared" si="304"/>
        <v>44757</v>
      </c>
      <c r="I330" s="115">
        <f t="shared" si="288"/>
        <v>44757</v>
      </c>
      <c r="J330" s="116">
        <f t="shared" si="296"/>
        <v>21</v>
      </c>
      <c r="K330" s="116">
        <f t="shared" si="312"/>
        <v>11</v>
      </c>
      <c r="L330" s="8">
        <f t="shared" si="297"/>
        <v>1.0055385299999999</v>
      </c>
      <c r="M330" s="117">
        <f t="shared" si="308"/>
        <v>1.0162005000000001</v>
      </c>
      <c r="N330" s="117">
        <f t="shared" si="305"/>
        <v>1.095721686585867</v>
      </c>
      <c r="O330" s="110">
        <f t="shared" si="309"/>
        <v>1.10179037</v>
      </c>
      <c r="P330" s="110">
        <f t="shared" si="289"/>
        <v>1063.8294348700001</v>
      </c>
      <c r="Q330" s="148">
        <f t="shared" si="300"/>
        <v>0</v>
      </c>
      <c r="R330" s="170">
        <f t="shared" si="298"/>
        <v>0</v>
      </c>
      <c r="S330" s="110">
        <f t="shared" si="290"/>
        <v>0</v>
      </c>
      <c r="T330" s="92">
        <v>0</v>
      </c>
      <c r="U330" s="180">
        <f t="shared" si="311"/>
        <v>0</v>
      </c>
      <c r="V330" s="120">
        <f t="shared" si="299"/>
        <v>8.7999999999999995E-2</v>
      </c>
      <c r="W330" s="118">
        <f t="shared" si="306"/>
        <v>11</v>
      </c>
      <c r="X330" s="118">
        <v>252</v>
      </c>
      <c r="Y330" s="117">
        <f t="shared" si="291"/>
        <v>1.0036883430000001</v>
      </c>
      <c r="Z330" s="110">
        <f t="shared" si="292"/>
        <v>3.92376784</v>
      </c>
      <c r="AA330" s="110">
        <f t="shared" si="293"/>
        <v>0</v>
      </c>
      <c r="AB330" s="121" t="str">
        <f t="shared" si="301"/>
        <v>A+J=</v>
      </c>
      <c r="AC330" s="115">
        <f t="shared" si="302"/>
        <v>44757</v>
      </c>
      <c r="AD330" s="4"/>
      <c r="AF330" s="160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2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109">
        <f t="shared" si="294"/>
        <v>44744</v>
      </c>
      <c r="B331" s="110">
        <f t="shared" ref="B331:B394" si="313">(P331+Z331)</f>
        <v>1068.6470707800001</v>
      </c>
      <c r="C331" s="110">
        <f t="shared" si="307"/>
        <v>965.54613640000002</v>
      </c>
      <c r="D331" s="111">
        <f t="shared" si="295"/>
        <v>6315.93</v>
      </c>
      <c r="E331" s="111">
        <f t="shared" si="310"/>
        <v>6382.88</v>
      </c>
      <c r="F331" s="161">
        <f t="shared" si="303"/>
        <v>44666</v>
      </c>
      <c r="G331" s="114">
        <f t="shared" ref="G331:G394" si="314">(E331/D331)-1</f>
        <v>1.0600180812643467E-2</v>
      </c>
      <c r="H331" s="115">
        <f t="shared" si="304"/>
        <v>44757</v>
      </c>
      <c r="I331" s="115">
        <f t="shared" ref="I331:I394" si="315">IF(A331&gt;I330,H331,I330)</f>
        <v>44757</v>
      </c>
      <c r="J331" s="116">
        <f t="shared" si="296"/>
        <v>21</v>
      </c>
      <c r="K331" s="116">
        <f t="shared" si="312"/>
        <v>12</v>
      </c>
      <c r="L331" s="8">
        <f t="shared" si="297"/>
        <v>1.00604355</v>
      </c>
      <c r="M331" s="117">
        <f t="shared" si="308"/>
        <v>1.0162005000000001</v>
      </c>
      <c r="N331" s="117">
        <f t="shared" si="305"/>
        <v>1.095721686585867</v>
      </c>
      <c r="O331" s="110">
        <f t="shared" si="309"/>
        <v>1.1023437300000001</v>
      </c>
      <c r="P331" s="110">
        <f t="shared" ref="P331:P394" si="316">TRUNC(C331*O331,8)</f>
        <v>1064.3637294800001</v>
      </c>
      <c r="Q331" s="148">
        <f t="shared" si="300"/>
        <v>0</v>
      </c>
      <c r="R331" s="170">
        <f t="shared" si="298"/>
        <v>0</v>
      </c>
      <c r="S331" s="110">
        <f t="shared" ref="S331:S394" si="317">IF(R331&gt;0,TRUNC(R331*P331,8),0)</f>
        <v>0</v>
      </c>
      <c r="T331" s="92">
        <v>0</v>
      </c>
      <c r="U331" s="180">
        <f t="shared" si="311"/>
        <v>0</v>
      </c>
      <c r="V331" s="120">
        <f t="shared" si="299"/>
        <v>8.7999999999999995E-2</v>
      </c>
      <c r="W331" s="118">
        <f t="shared" si="306"/>
        <v>12</v>
      </c>
      <c r="X331" s="118">
        <v>252</v>
      </c>
      <c r="Y331" s="117">
        <f t="shared" ref="Y331:Y394" si="318">ROUND((1+V331)^TRUNC((W331/X331),9),9)</f>
        <v>1.0040243209999999</v>
      </c>
      <c r="Z331" s="110">
        <f t="shared" ref="Z331:Z394" si="319">TRUNC((P331*(Y331-1)),8)</f>
        <v>4.2833413</v>
      </c>
      <c r="AA331" s="110">
        <f t="shared" ref="AA331:AA394" si="320">IF(Q331&gt;0,S331+Z331,0)</f>
        <v>0</v>
      </c>
      <c r="AB331" s="121" t="str">
        <f t="shared" si="301"/>
        <v>A+J=</v>
      </c>
      <c r="AC331" s="115">
        <f t="shared" si="302"/>
        <v>44757</v>
      </c>
      <c r="AD331" s="4"/>
      <c r="AF331" s="160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2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109">
        <f t="shared" ref="A332:A395" si="321">(A331+1)</f>
        <v>44745</v>
      </c>
      <c r="B332" s="110">
        <f t="shared" si="313"/>
        <v>1068.6470707800001</v>
      </c>
      <c r="C332" s="110">
        <f t="shared" si="307"/>
        <v>965.54613640000002</v>
      </c>
      <c r="D332" s="111">
        <f t="shared" ref="D332:D395" si="322">IF(E332=E331,D331,E331)</f>
        <v>6315.93</v>
      </c>
      <c r="E332" s="111">
        <f t="shared" si="310"/>
        <v>6382.88</v>
      </c>
      <c r="F332" s="161">
        <f t="shared" si="303"/>
        <v>44666</v>
      </c>
      <c r="G332" s="114">
        <f t="shared" si="314"/>
        <v>1.0600180812643467E-2</v>
      </c>
      <c r="H332" s="115">
        <f t="shared" si="304"/>
        <v>44757</v>
      </c>
      <c r="I332" s="115">
        <f t="shared" si="315"/>
        <v>44757</v>
      </c>
      <c r="J332" s="116">
        <f t="shared" ref="J332:J395" si="323">IF(I332=I331,J331,NETWORKDAYS(I331,I332,$AF$149:$AF$503)-1)</f>
        <v>21</v>
      </c>
      <c r="K332" s="116">
        <f t="shared" si="312"/>
        <v>12</v>
      </c>
      <c r="L332" s="8">
        <f t="shared" ref="L332:L395" si="324">TRUNC((E332/D332)^TRUNC((K332/J332),9),8)</f>
        <v>1.00604355</v>
      </c>
      <c r="M332" s="117">
        <f t="shared" si="308"/>
        <v>1.0162005000000001</v>
      </c>
      <c r="N332" s="117">
        <f t="shared" si="305"/>
        <v>1.095721686585867</v>
      </c>
      <c r="O332" s="110">
        <f t="shared" si="309"/>
        <v>1.1023437300000001</v>
      </c>
      <c r="P332" s="110">
        <f t="shared" si="316"/>
        <v>1064.3637294800001</v>
      </c>
      <c r="Q332" s="148">
        <f t="shared" si="300"/>
        <v>0</v>
      </c>
      <c r="R332" s="170">
        <f t="shared" ref="R332:R395" si="325">IF(Q332&gt;0,VLOOKUP($A332,$AF$11:$AK$141,6),0)</f>
        <v>0</v>
      </c>
      <c r="S332" s="110">
        <f t="shared" si="317"/>
        <v>0</v>
      </c>
      <c r="T332" s="92">
        <v>0</v>
      </c>
      <c r="U332" s="180">
        <f t="shared" si="311"/>
        <v>0</v>
      </c>
      <c r="V332" s="120">
        <f t="shared" ref="V332:V395" si="326">(V331)</f>
        <v>8.7999999999999995E-2</v>
      </c>
      <c r="W332" s="118">
        <f t="shared" si="306"/>
        <v>12</v>
      </c>
      <c r="X332" s="118">
        <v>252</v>
      </c>
      <c r="Y332" s="117">
        <f t="shared" si="318"/>
        <v>1.0040243209999999</v>
      </c>
      <c r="Z332" s="110">
        <f t="shared" si="319"/>
        <v>4.2833413</v>
      </c>
      <c r="AA332" s="110">
        <f t="shared" si="320"/>
        <v>0</v>
      </c>
      <c r="AB332" s="121" t="str">
        <f t="shared" si="301"/>
        <v>A+J=</v>
      </c>
      <c r="AC332" s="115">
        <f t="shared" si="302"/>
        <v>44757</v>
      </c>
      <c r="AD332" s="4"/>
      <c r="AF332" s="160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2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109">
        <f t="shared" si="321"/>
        <v>44746</v>
      </c>
      <c r="B333" s="110">
        <f t="shared" si="313"/>
        <v>1068.6470707800001</v>
      </c>
      <c r="C333" s="110">
        <f t="shared" si="307"/>
        <v>965.54613640000002</v>
      </c>
      <c r="D333" s="111">
        <f t="shared" si="322"/>
        <v>6315.93</v>
      </c>
      <c r="E333" s="111">
        <f t="shared" si="310"/>
        <v>6382.88</v>
      </c>
      <c r="F333" s="161">
        <f t="shared" si="303"/>
        <v>44666</v>
      </c>
      <c r="G333" s="114">
        <f t="shared" si="314"/>
        <v>1.0600180812643467E-2</v>
      </c>
      <c r="H333" s="115">
        <f t="shared" si="304"/>
        <v>44757</v>
      </c>
      <c r="I333" s="115">
        <f t="shared" si="315"/>
        <v>44757</v>
      </c>
      <c r="J333" s="116">
        <f t="shared" si="323"/>
        <v>21</v>
      </c>
      <c r="K333" s="116">
        <f t="shared" si="312"/>
        <v>12</v>
      </c>
      <c r="L333" s="8">
        <f t="shared" si="324"/>
        <v>1.00604355</v>
      </c>
      <c r="M333" s="117">
        <f t="shared" si="308"/>
        <v>1.0162005000000001</v>
      </c>
      <c r="N333" s="117">
        <f t="shared" si="305"/>
        <v>1.095721686585867</v>
      </c>
      <c r="O333" s="110">
        <f t="shared" si="309"/>
        <v>1.1023437300000001</v>
      </c>
      <c r="P333" s="110">
        <f t="shared" si="316"/>
        <v>1064.3637294800001</v>
      </c>
      <c r="Q333" s="148">
        <f t="shared" ref="Q333:Q396" si="327">IF(VLOOKUP(A333,AF$11:AM$141,8)=VLOOKUP(A332,AF$11:AM$141,8),0,VLOOKUP(A333,AF$11:AM$141,8))</f>
        <v>0</v>
      </c>
      <c r="R333" s="170">
        <f t="shared" si="325"/>
        <v>0</v>
      </c>
      <c r="S333" s="110">
        <f t="shared" si="317"/>
        <v>0</v>
      </c>
      <c r="T333" s="92">
        <v>0</v>
      </c>
      <c r="U333" s="180">
        <f t="shared" si="311"/>
        <v>0</v>
      </c>
      <c r="V333" s="120">
        <f t="shared" si="326"/>
        <v>8.7999999999999995E-2</v>
      </c>
      <c r="W333" s="118">
        <f t="shared" si="306"/>
        <v>12</v>
      </c>
      <c r="X333" s="118">
        <v>252</v>
      </c>
      <c r="Y333" s="117">
        <f t="shared" si="318"/>
        <v>1.0040243209999999</v>
      </c>
      <c r="Z333" s="110">
        <f t="shared" si="319"/>
        <v>4.2833413</v>
      </c>
      <c r="AA333" s="110">
        <f t="shared" si="320"/>
        <v>0</v>
      </c>
      <c r="AB333" s="121" t="str">
        <f t="shared" ref="AB333:AB396" si="328">IF($Q332&gt;0,VLOOKUP($A332,$AF$11:$AO$141,9),AB332)</f>
        <v>A+J=</v>
      </c>
      <c r="AC333" s="115">
        <f t="shared" ref="AC333:AC396" si="329">IF($Q332&gt;0,VLOOKUP($A332,$AF$11:$AO$141,10),AC332)</f>
        <v>44757</v>
      </c>
      <c r="AD333" s="4"/>
      <c r="AF333" s="160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2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109">
        <f t="shared" si="321"/>
        <v>44747</v>
      </c>
      <c r="B334" s="110">
        <f t="shared" si="313"/>
        <v>1069.5416983699999</v>
      </c>
      <c r="C334" s="110">
        <f t="shared" si="307"/>
        <v>965.54613640000002</v>
      </c>
      <c r="D334" s="111">
        <f t="shared" si="322"/>
        <v>6315.93</v>
      </c>
      <c r="E334" s="111">
        <f t="shared" si="310"/>
        <v>6382.88</v>
      </c>
      <c r="F334" s="161">
        <f t="shared" si="303"/>
        <v>44666</v>
      </c>
      <c r="G334" s="114">
        <f t="shared" si="314"/>
        <v>1.0600180812643467E-2</v>
      </c>
      <c r="H334" s="115">
        <f t="shared" si="304"/>
        <v>44757</v>
      </c>
      <c r="I334" s="115">
        <f t="shared" si="315"/>
        <v>44757</v>
      </c>
      <c r="J334" s="116">
        <f t="shared" si="323"/>
        <v>21</v>
      </c>
      <c r="K334" s="116">
        <f t="shared" si="312"/>
        <v>13</v>
      </c>
      <c r="L334" s="8">
        <f t="shared" si="324"/>
        <v>1.0065488300000001</v>
      </c>
      <c r="M334" s="117">
        <f t="shared" si="308"/>
        <v>1.0162005000000001</v>
      </c>
      <c r="N334" s="117">
        <f t="shared" si="305"/>
        <v>1.095721686585867</v>
      </c>
      <c r="O334" s="110">
        <f t="shared" si="309"/>
        <v>1.1028973799999999</v>
      </c>
      <c r="P334" s="110">
        <f t="shared" si="316"/>
        <v>1064.8983040999999</v>
      </c>
      <c r="Q334" s="148">
        <f t="shared" si="327"/>
        <v>0</v>
      </c>
      <c r="R334" s="170">
        <f t="shared" si="325"/>
        <v>0</v>
      </c>
      <c r="S334" s="110">
        <f t="shared" si="317"/>
        <v>0</v>
      </c>
      <c r="T334" s="92">
        <v>0</v>
      </c>
      <c r="U334" s="180">
        <f t="shared" si="311"/>
        <v>0</v>
      </c>
      <c r="V334" s="120">
        <f t="shared" si="326"/>
        <v>8.7999999999999995E-2</v>
      </c>
      <c r="W334" s="118">
        <f t="shared" si="306"/>
        <v>13</v>
      </c>
      <c r="X334" s="118">
        <v>252</v>
      </c>
      <c r="Y334" s="117">
        <f t="shared" si="318"/>
        <v>1.004360411</v>
      </c>
      <c r="Z334" s="110">
        <f t="shared" si="319"/>
        <v>4.6433942699999999</v>
      </c>
      <c r="AA334" s="110">
        <f t="shared" si="320"/>
        <v>0</v>
      </c>
      <c r="AB334" s="121" t="str">
        <f t="shared" si="328"/>
        <v>A+J=</v>
      </c>
      <c r="AC334" s="115">
        <f t="shared" si="329"/>
        <v>44757</v>
      </c>
      <c r="AD334" s="4"/>
      <c r="AF334" s="160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2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109">
        <f t="shared" si="321"/>
        <v>44748</v>
      </c>
      <c r="B335" s="110">
        <f t="shared" si="313"/>
        <v>1070.43706761</v>
      </c>
      <c r="C335" s="110">
        <f t="shared" si="307"/>
        <v>965.54613640000002</v>
      </c>
      <c r="D335" s="111">
        <f t="shared" si="322"/>
        <v>6315.93</v>
      </c>
      <c r="E335" s="111">
        <f t="shared" si="310"/>
        <v>6382.88</v>
      </c>
      <c r="F335" s="161">
        <f t="shared" si="303"/>
        <v>44666</v>
      </c>
      <c r="G335" s="114">
        <f t="shared" si="314"/>
        <v>1.0600180812643467E-2</v>
      </c>
      <c r="H335" s="115">
        <f t="shared" si="304"/>
        <v>44757</v>
      </c>
      <c r="I335" s="115">
        <f t="shared" si="315"/>
        <v>44757</v>
      </c>
      <c r="J335" s="116">
        <f t="shared" si="323"/>
        <v>21</v>
      </c>
      <c r="K335" s="116">
        <f t="shared" si="312"/>
        <v>14</v>
      </c>
      <c r="L335" s="8">
        <f t="shared" si="324"/>
        <v>1.0070543599999999</v>
      </c>
      <c r="M335" s="117">
        <f t="shared" si="308"/>
        <v>1.0162005000000001</v>
      </c>
      <c r="N335" s="117">
        <f t="shared" si="305"/>
        <v>1.095721686585867</v>
      </c>
      <c r="O335" s="110">
        <f t="shared" si="309"/>
        <v>1.1034512999999999</v>
      </c>
      <c r="P335" s="110">
        <f t="shared" si="316"/>
        <v>1065.4331394200001</v>
      </c>
      <c r="Q335" s="148">
        <f t="shared" si="327"/>
        <v>0</v>
      </c>
      <c r="R335" s="170">
        <f t="shared" si="325"/>
        <v>0</v>
      </c>
      <c r="S335" s="110">
        <f t="shared" si="317"/>
        <v>0</v>
      </c>
      <c r="T335" s="92">
        <v>0</v>
      </c>
      <c r="U335" s="180">
        <f t="shared" si="311"/>
        <v>0</v>
      </c>
      <c r="V335" s="120">
        <f t="shared" si="326"/>
        <v>8.7999999999999995E-2</v>
      </c>
      <c r="W335" s="118">
        <f t="shared" si="306"/>
        <v>14</v>
      </c>
      <c r="X335" s="118">
        <v>252</v>
      </c>
      <c r="Y335" s="117">
        <f t="shared" si="318"/>
        <v>1.004696614</v>
      </c>
      <c r="Z335" s="110">
        <f t="shared" si="319"/>
        <v>5.0039281899999999</v>
      </c>
      <c r="AA335" s="110">
        <f t="shared" si="320"/>
        <v>0</v>
      </c>
      <c r="AB335" s="121" t="str">
        <f t="shared" si="328"/>
        <v>A+J=</v>
      </c>
      <c r="AC335" s="115">
        <f t="shared" si="329"/>
        <v>44757</v>
      </c>
      <c r="AD335" s="4"/>
      <c r="AF335" s="160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2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109">
        <f t="shared" si="321"/>
        <v>44749</v>
      </c>
      <c r="B336" s="110">
        <f t="shared" si="313"/>
        <v>1071.3331778700001</v>
      </c>
      <c r="C336" s="110">
        <f t="shared" si="307"/>
        <v>965.54613640000002</v>
      </c>
      <c r="D336" s="111">
        <f t="shared" si="322"/>
        <v>6315.93</v>
      </c>
      <c r="E336" s="111">
        <f t="shared" si="310"/>
        <v>6382.88</v>
      </c>
      <c r="F336" s="161">
        <f t="shared" si="303"/>
        <v>44666</v>
      </c>
      <c r="G336" s="114">
        <f t="shared" si="314"/>
        <v>1.0600180812643467E-2</v>
      </c>
      <c r="H336" s="115">
        <f t="shared" si="304"/>
        <v>44757</v>
      </c>
      <c r="I336" s="115">
        <f t="shared" si="315"/>
        <v>44757</v>
      </c>
      <c r="J336" s="116">
        <f t="shared" si="323"/>
        <v>21</v>
      </c>
      <c r="K336" s="116">
        <f t="shared" si="312"/>
        <v>15</v>
      </c>
      <c r="L336" s="8">
        <f t="shared" si="324"/>
        <v>1.00756014</v>
      </c>
      <c r="M336" s="117">
        <f t="shared" si="308"/>
        <v>1.0162005000000001</v>
      </c>
      <c r="N336" s="117">
        <f t="shared" si="305"/>
        <v>1.095721686585867</v>
      </c>
      <c r="O336" s="110">
        <f t="shared" si="309"/>
        <v>1.10400549</v>
      </c>
      <c r="P336" s="110">
        <f t="shared" si="316"/>
        <v>1065.96823543</v>
      </c>
      <c r="Q336" s="148">
        <f t="shared" si="327"/>
        <v>0</v>
      </c>
      <c r="R336" s="170">
        <f t="shared" si="325"/>
        <v>0</v>
      </c>
      <c r="S336" s="110">
        <f t="shared" si="317"/>
        <v>0</v>
      </c>
      <c r="T336" s="92">
        <v>0</v>
      </c>
      <c r="U336" s="180">
        <f t="shared" si="311"/>
        <v>0</v>
      </c>
      <c r="V336" s="120">
        <f t="shared" si="326"/>
        <v>8.7999999999999995E-2</v>
      </c>
      <c r="W336" s="118">
        <f t="shared" si="306"/>
        <v>15</v>
      </c>
      <c r="X336" s="118">
        <v>252</v>
      </c>
      <c r="Y336" s="117">
        <f t="shared" si="318"/>
        <v>1.005032929</v>
      </c>
      <c r="Z336" s="110">
        <f t="shared" si="319"/>
        <v>5.3649424400000001</v>
      </c>
      <c r="AA336" s="110">
        <f t="shared" si="320"/>
        <v>0</v>
      </c>
      <c r="AB336" s="121" t="str">
        <f t="shared" si="328"/>
        <v>A+J=</v>
      </c>
      <c r="AC336" s="115">
        <f t="shared" si="329"/>
        <v>44757</v>
      </c>
      <c r="AD336" s="4"/>
      <c r="AF336" s="160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2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109">
        <f t="shared" si="321"/>
        <v>44750</v>
      </c>
      <c r="B337" s="110">
        <f t="shared" si="313"/>
        <v>1072.2300500800002</v>
      </c>
      <c r="C337" s="110">
        <f t="shared" si="307"/>
        <v>965.54613640000002</v>
      </c>
      <c r="D337" s="111">
        <f t="shared" si="322"/>
        <v>6315.93</v>
      </c>
      <c r="E337" s="111">
        <f t="shared" si="310"/>
        <v>6382.88</v>
      </c>
      <c r="F337" s="161">
        <f t="shared" si="303"/>
        <v>44666</v>
      </c>
      <c r="G337" s="114">
        <f t="shared" si="314"/>
        <v>1.0600180812643467E-2</v>
      </c>
      <c r="H337" s="115">
        <f t="shared" si="304"/>
        <v>44757</v>
      </c>
      <c r="I337" s="115">
        <f t="shared" si="315"/>
        <v>44757</v>
      </c>
      <c r="J337" s="116">
        <f t="shared" si="323"/>
        <v>21</v>
      </c>
      <c r="K337" s="116">
        <f t="shared" si="312"/>
        <v>16</v>
      </c>
      <c r="L337" s="8">
        <f t="shared" si="324"/>
        <v>1.0080661799999999</v>
      </c>
      <c r="M337" s="117">
        <f t="shared" si="308"/>
        <v>1.0162005000000001</v>
      </c>
      <c r="N337" s="117">
        <f t="shared" si="305"/>
        <v>1.095721686585867</v>
      </c>
      <c r="O337" s="110">
        <f t="shared" si="309"/>
        <v>1.1045599699999999</v>
      </c>
      <c r="P337" s="110">
        <f t="shared" si="316"/>
        <v>1066.5036114500001</v>
      </c>
      <c r="Q337" s="148">
        <f t="shared" si="327"/>
        <v>0</v>
      </c>
      <c r="R337" s="170">
        <f t="shared" si="325"/>
        <v>0</v>
      </c>
      <c r="S337" s="110">
        <f t="shared" si="317"/>
        <v>0</v>
      </c>
      <c r="T337" s="92">
        <v>0</v>
      </c>
      <c r="U337" s="180">
        <f t="shared" si="311"/>
        <v>0</v>
      </c>
      <c r="V337" s="120">
        <f t="shared" si="326"/>
        <v>8.7999999999999995E-2</v>
      </c>
      <c r="W337" s="118">
        <f t="shared" si="306"/>
        <v>16</v>
      </c>
      <c r="X337" s="118">
        <v>252</v>
      </c>
      <c r="Y337" s="117">
        <f t="shared" si="318"/>
        <v>1.005369357</v>
      </c>
      <c r="Z337" s="110">
        <f t="shared" si="319"/>
        <v>5.7264386299999996</v>
      </c>
      <c r="AA337" s="110">
        <f t="shared" si="320"/>
        <v>0</v>
      </c>
      <c r="AB337" s="121" t="str">
        <f t="shared" si="328"/>
        <v>A+J=</v>
      </c>
      <c r="AC337" s="115">
        <f t="shared" si="329"/>
        <v>44757</v>
      </c>
      <c r="AD337" s="4"/>
      <c r="AF337" s="160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2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109">
        <f t="shared" si="321"/>
        <v>44751</v>
      </c>
      <c r="B338" s="110">
        <f t="shared" si="313"/>
        <v>1073.12766528</v>
      </c>
      <c r="C338" s="110">
        <f t="shared" si="307"/>
        <v>965.54613640000002</v>
      </c>
      <c r="D338" s="111">
        <f t="shared" si="322"/>
        <v>6315.93</v>
      </c>
      <c r="E338" s="111">
        <f t="shared" si="310"/>
        <v>6382.88</v>
      </c>
      <c r="F338" s="161">
        <f t="shared" si="303"/>
        <v>44666</v>
      </c>
      <c r="G338" s="114">
        <f t="shared" si="314"/>
        <v>1.0600180812643467E-2</v>
      </c>
      <c r="H338" s="115">
        <f t="shared" si="304"/>
        <v>44757</v>
      </c>
      <c r="I338" s="115">
        <f t="shared" si="315"/>
        <v>44757</v>
      </c>
      <c r="J338" s="116">
        <f t="shared" si="323"/>
        <v>21</v>
      </c>
      <c r="K338" s="116">
        <f t="shared" si="312"/>
        <v>17</v>
      </c>
      <c r="L338" s="8">
        <f t="shared" si="324"/>
        <v>1.0085724700000001</v>
      </c>
      <c r="M338" s="117">
        <f t="shared" si="308"/>
        <v>1.0162005000000001</v>
      </c>
      <c r="N338" s="117">
        <f t="shared" si="305"/>
        <v>1.095721686585867</v>
      </c>
      <c r="O338" s="110">
        <f t="shared" si="309"/>
        <v>1.10511472</v>
      </c>
      <c r="P338" s="110">
        <f t="shared" si="316"/>
        <v>1067.0392481700001</v>
      </c>
      <c r="Q338" s="148">
        <f t="shared" si="327"/>
        <v>0</v>
      </c>
      <c r="R338" s="170">
        <f t="shared" si="325"/>
        <v>0</v>
      </c>
      <c r="S338" s="110">
        <f t="shared" si="317"/>
        <v>0</v>
      </c>
      <c r="T338" s="92">
        <v>0</v>
      </c>
      <c r="U338" s="180">
        <f t="shared" si="311"/>
        <v>0</v>
      </c>
      <c r="V338" s="120">
        <f t="shared" si="326"/>
        <v>8.7999999999999995E-2</v>
      </c>
      <c r="W338" s="118">
        <f t="shared" si="306"/>
        <v>17</v>
      </c>
      <c r="X338" s="118">
        <v>252</v>
      </c>
      <c r="Y338" s="117">
        <f t="shared" si="318"/>
        <v>1.005705898</v>
      </c>
      <c r="Z338" s="110">
        <f t="shared" si="319"/>
        <v>6.08841711</v>
      </c>
      <c r="AA338" s="110">
        <f t="shared" si="320"/>
        <v>0</v>
      </c>
      <c r="AB338" s="121" t="str">
        <f t="shared" si="328"/>
        <v>A+J=</v>
      </c>
      <c r="AC338" s="115">
        <f t="shared" si="329"/>
        <v>44757</v>
      </c>
      <c r="AD338" s="4"/>
      <c r="AF338" s="160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2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109">
        <f t="shared" si="321"/>
        <v>44752</v>
      </c>
      <c r="B339" s="110">
        <f t="shared" si="313"/>
        <v>1073.12766528</v>
      </c>
      <c r="C339" s="110">
        <f t="shared" si="307"/>
        <v>965.54613640000002</v>
      </c>
      <c r="D339" s="111">
        <f t="shared" si="322"/>
        <v>6315.93</v>
      </c>
      <c r="E339" s="111">
        <f t="shared" si="310"/>
        <v>6382.88</v>
      </c>
      <c r="F339" s="161">
        <f t="shared" ref="F339:F402" si="330">IF($K339=1,VLOOKUP($A338,$AQ$11:$AV$47,6),F338)</f>
        <v>44666</v>
      </c>
      <c r="G339" s="114">
        <f t="shared" si="314"/>
        <v>1.0600180812643467E-2</v>
      </c>
      <c r="H339" s="115">
        <f t="shared" ref="H339:H402" si="331">IF(Q338&gt;0,VLOOKUP(A339,AJ$119:AP$451,4),H338)</f>
        <v>44757</v>
      </c>
      <c r="I339" s="115">
        <f t="shared" si="315"/>
        <v>44757</v>
      </c>
      <c r="J339" s="116">
        <f t="shared" si="323"/>
        <v>21</v>
      </c>
      <c r="K339" s="116">
        <f t="shared" si="312"/>
        <v>17</v>
      </c>
      <c r="L339" s="8">
        <f t="shared" si="324"/>
        <v>1.0085724700000001</v>
      </c>
      <c r="M339" s="117">
        <f t="shared" si="308"/>
        <v>1.0162005000000001</v>
      </c>
      <c r="N339" s="117">
        <f t="shared" si="305"/>
        <v>1.095721686585867</v>
      </c>
      <c r="O339" s="110">
        <f t="shared" si="309"/>
        <v>1.10511472</v>
      </c>
      <c r="P339" s="110">
        <f t="shared" si="316"/>
        <v>1067.0392481700001</v>
      </c>
      <c r="Q339" s="148">
        <f t="shared" si="327"/>
        <v>0</v>
      </c>
      <c r="R339" s="170">
        <f t="shared" si="325"/>
        <v>0</v>
      </c>
      <c r="S339" s="110">
        <f t="shared" si="317"/>
        <v>0</v>
      </c>
      <c r="T339" s="92">
        <v>0</v>
      </c>
      <c r="U339" s="180">
        <f t="shared" si="311"/>
        <v>0</v>
      </c>
      <c r="V339" s="120">
        <f t="shared" si="326"/>
        <v>8.7999999999999995E-2</v>
      </c>
      <c r="W339" s="118">
        <f t="shared" si="306"/>
        <v>17</v>
      </c>
      <c r="X339" s="118">
        <v>252</v>
      </c>
      <c r="Y339" s="117">
        <f t="shared" si="318"/>
        <v>1.005705898</v>
      </c>
      <c r="Z339" s="110">
        <f t="shared" si="319"/>
        <v>6.08841711</v>
      </c>
      <c r="AA339" s="110">
        <f t="shared" si="320"/>
        <v>0</v>
      </c>
      <c r="AB339" s="121" t="str">
        <f t="shared" si="328"/>
        <v>A+J=</v>
      </c>
      <c r="AC339" s="115">
        <f t="shared" si="329"/>
        <v>44757</v>
      </c>
      <c r="AD339" s="4"/>
      <c r="AF339" s="160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2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109">
        <f t="shared" si="321"/>
        <v>44753</v>
      </c>
      <c r="B340" s="110">
        <f t="shared" si="313"/>
        <v>1073.12766528</v>
      </c>
      <c r="C340" s="110">
        <f t="shared" si="307"/>
        <v>965.54613640000002</v>
      </c>
      <c r="D340" s="111">
        <f t="shared" si="322"/>
        <v>6315.93</v>
      </c>
      <c r="E340" s="111">
        <f t="shared" si="310"/>
        <v>6382.88</v>
      </c>
      <c r="F340" s="161">
        <f t="shared" si="330"/>
        <v>44666</v>
      </c>
      <c r="G340" s="114">
        <f t="shared" si="314"/>
        <v>1.0600180812643467E-2</v>
      </c>
      <c r="H340" s="115">
        <f t="shared" si="331"/>
        <v>44757</v>
      </c>
      <c r="I340" s="115">
        <f t="shared" si="315"/>
        <v>44757</v>
      </c>
      <c r="J340" s="116">
        <f t="shared" si="323"/>
        <v>21</v>
      </c>
      <c r="K340" s="116">
        <f t="shared" si="312"/>
        <v>17</v>
      </c>
      <c r="L340" s="8">
        <f t="shared" si="324"/>
        <v>1.0085724700000001</v>
      </c>
      <c r="M340" s="117">
        <f t="shared" si="308"/>
        <v>1.0162005000000001</v>
      </c>
      <c r="N340" s="117">
        <f t="shared" si="305"/>
        <v>1.095721686585867</v>
      </c>
      <c r="O340" s="110">
        <f t="shared" si="309"/>
        <v>1.10511472</v>
      </c>
      <c r="P340" s="110">
        <f t="shared" si="316"/>
        <v>1067.0392481700001</v>
      </c>
      <c r="Q340" s="148">
        <f t="shared" si="327"/>
        <v>0</v>
      </c>
      <c r="R340" s="170">
        <f t="shared" si="325"/>
        <v>0</v>
      </c>
      <c r="S340" s="110">
        <f t="shared" si="317"/>
        <v>0</v>
      </c>
      <c r="T340" s="92">
        <v>0</v>
      </c>
      <c r="U340" s="180">
        <f t="shared" si="311"/>
        <v>0</v>
      </c>
      <c r="V340" s="120">
        <f t="shared" si="326"/>
        <v>8.7999999999999995E-2</v>
      </c>
      <c r="W340" s="118">
        <f t="shared" si="306"/>
        <v>17</v>
      </c>
      <c r="X340" s="118">
        <v>252</v>
      </c>
      <c r="Y340" s="117">
        <f t="shared" si="318"/>
        <v>1.005705898</v>
      </c>
      <c r="Z340" s="110">
        <f t="shared" si="319"/>
        <v>6.08841711</v>
      </c>
      <c r="AA340" s="110">
        <f t="shared" si="320"/>
        <v>0</v>
      </c>
      <c r="AB340" s="121" t="str">
        <f t="shared" si="328"/>
        <v>A+J=</v>
      </c>
      <c r="AC340" s="115">
        <f t="shared" si="329"/>
        <v>44757</v>
      </c>
      <c r="AD340" s="4"/>
      <c r="AF340" s="160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2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109">
        <f t="shared" si="321"/>
        <v>44754</v>
      </c>
      <c r="B341" s="110">
        <f t="shared" si="313"/>
        <v>1074.02603256</v>
      </c>
      <c r="C341" s="110">
        <f t="shared" si="307"/>
        <v>965.54613640000002</v>
      </c>
      <c r="D341" s="111">
        <f t="shared" si="322"/>
        <v>6315.93</v>
      </c>
      <c r="E341" s="111">
        <f t="shared" si="310"/>
        <v>6382.88</v>
      </c>
      <c r="F341" s="161">
        <f t="shared" si="330"/>
        <v>44666</v>
      </c>
      <c r="G341" s="114">
        <f t="shared" si="314"/>
        <v>1.0600180812643467E-2</v>
      </c>
      <c r="H341" s="115">
        <f t="shared" si="331"/>
        <v>44757</v>
      </c>
      <c r="I341" s="115">
        <f t="shared" si="315"/>
        <v>44757</v>
      </c>
      <c r="J341" s="116">
        <f t="shared" si="323"/>
        <v>21</v>
      </c>
      <c r="K341" s="116">
        <f t="shared" si="312"/>
        <v>18</v>
      </c>
      <c r="L341" s="8">
        <f t="shared" si="324"/>
        <v>1.00907901</v>
      </c>
      <c r="M341" s="117">
        <f t="shared" si="308"/>
        <v>1.0162005000000001</v>
      </c>
      <c r="N341" s="117">
        <f t="shared" si="305"/>
        <v>1.095721686585867</v>
      </c>
      <c r="O341" s="110">
        <f t="shared" si="309"/>
        <v>1.1056697499999999</v>
      </c>
      <c r="P341" s="110">
        <f t="shared" si="316"/>
        <v>1067.57515524</v>
      </c>
      <c r="Q341" s="148">
        <f t="shared" si="327"/>
        <v>0</v>
      </c>
      <c r="R341" s="170">
        <f t="shared" si="325"/>
        <v>0</v>
      </c>
      <c r="S341" s="110">
        <f t="shared" si="317"/>
        <v>0</v>
      </c>
      <c r="T341" s="92">
        <v>0</v>
      </c>
      <c r="U341" s="180">
        <f t="shared" si="311"/>
        <v>0</v>
      </c>
      <c r="V341" s="120">
        <f t="shared" si="326"/>
        <v>8.7999999999999995E-2</v>
      </c>
      <c r="W341" s="118">
        <f t="shared" si="306"/>
        <v>18</v>
      </c>
      <c r="X341" s="118">
        <v>252</v>
      </c>
      <c r="Y341" s="117">
        <f t="shared" si="318"/>
        <v>1.006042551</v>
      </c>
      <c r="Z341" s="110">
        <f t="shared" si="319"/>
        <v>6.45087732</v>
      </c>
      <c r="AA341" s="110">
        <f t="shared" si="320"/>
        <v>0</v>
      </c>
      <c r="AB341" s="121" t="str">
        <f t="shared" si="328"/>
        <v>A+J=</v>
      </c>
      <c r="AC341" s="115">
        <f t="shared" si="329"/>
        <v>44757</v>
      </c>
      <c r="AD341" s="4"/>
      <c r="AF341" s="160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2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109">
        <f t="shared" si="321"/>
        <v>44755</v>
      </c>
      <c r="B342" s="110">
        <f t="shared" si="313"/>
        <v>1074.9251534499999</v>
      </c>
      <c r="C342" s="110">
        <f t="shared" si="307"/>
        <v>965.54613640000002</v>
      </c>
      <c r="D342" s="111">
        <f t="shared" si="322"/>
        <v>6315.93</v>
      </c>
      <c r="E342" s="111">
        <f t="shared" si="310"/>
        <v>6382.88</v>
      </c>
      <c r="F342" s="161">
        <f t="shared" si="330"/>
        <v>44666</v>
      </c>
      <c r="G342" s="114">
        <f t="shared" si="314"/>
        <v>1.0600180812643467E-2</v>
      </c>
      <c r="H342" s="115">
        <f t="shared" si="331"/>
        <v>44757</v>
      </c>
      <c r="I342" s="115">
        <f t="shared" si="315"/>
        <v>44757</v>
      </c>
      <c r="J342" s="116">
        <f t="shared" si="323"/>
        <v>21</v>
      </c>
      <c r="K342" s="116">
        <f t="shared" si="312"/>
        <v>19</v>
      </c>
      <c r="L342" s="8">
        <f t="shared" si="324"/>
        <v>1.0095858099999999</v>
      </c>
      <c r="M342" s="117">
        <f t="shared" si="308"/>
        <v>1.0162005000000001</v>
      </c>
      <c r="N342" s="117">
        <f t="shared" si="305"/>
        <v>1.095721686585867</v>
      </c>
      <c r="O342" s="110">
        <f t="shared" si="309"/>
        <v>1.1062250600000001</v>
      </c>
      <c r="P342" s="110">
        <f t="shared" si="316"/>
        <v>1068.1113326699999</v>
      </c>
      <c r="Q342" s="148">
        <f t="shared" si="327"/>
        <v>0</v>
      </c>
      <c r="R342" s="170">
        <f t="shared" si="325"/>
        <v>0</v>
      </c>
      <c r="S342" s="110">
        <f t="shared" si="317"/>
        <v>0</v>
      </c>
      <c r="T342" s="92">
        <v>0</v>
      </c>
      <c r="U342" s="180">
        <f t="shared" si="311"/>
        <v>0</v>
      </c>
      <c r="V342" s="120">
        <f t="shared" si="326"/>
        <v>8.7999999999999995E-2</v>
      </c>
      <c r="W342" s="118">
        <f t="shared" si="306"/>
        <v>19</v>
      </c>
      <c r="X342" s="118">
        <v>252</v>
      </c>
      <c r="Y342" s="117">
        <f t="shared" si="318"/>
        <v>1.0063793169999999</v>
      </c>
      <c r="Z342" s="110">
        <f t="shared" si="319"/>
        <v>6.8138207800000004</v>
      </c>
      <c r="AA342" s="110">
        <f t="shared" si="320"/>
        <v>0</v>
      </c>
      <c r="AB342" s="121" t="str">
        <f t="shared" si="328"/>
        <v>A+J=</v>
      </c>
      <c r="AC342" s="115">
        <f t="shared" si="329"/>
        <v>44757</v>
      </c>
      <c r="AD342" s="4"/>
      <c r="AF342" s="160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2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109">
        <f t="shared" si="321"/>
        <v>44756</v>
      </c>
      <c r="B343" s="110">
        <f t="shared" si="313"/>
        <v>1075.8250370400001</v>
      </c>
      <c r="C343" s="110">
        <f t="shared" si="307"/>
        <v>965.54613640000002</v>
      </c>
      <c r="D343" s="111">
        <f t="shared" si="322"/>
        <v>6315.93</v>
      </c>
      <c r="E343" s="111">
        <f t="shared" si="310"/>
        <v>6382.88</v>
      </c>
      <c r="F343" s="161">
        <f t="shared" si="330"/>
        <v>44666</v>
      </c>
      <c r="G343" s="114">
        <f t="shared" si="314"/>
        <v>1.0600180812643467E-2</v>
      </c>
      <c r="H343" s="115">
        <f t="shared" si="331"/>
        <v>44757</v>
      </c>
      <c r="I343" s="115">
        <f t="shared" si="315"/>
        <v>44757</v>
      </c>
      <c r="J343" s="116">
        <f t="shared" si="323"/>
        <v>21</v>
      </c>
      <c r="K343" s="116">
        <f t="shared" si="312"/>
        <v>20</v>
      </c>
      <c r="L343" s="8">
        <f t="shared" si="324"/>
        <v>1.01009287</v>
      </c>
      <c r="M343" s="117">
        <f t="shared" si="308"/>
        <v>1.0162005000000001</v>
      </c>
      <c r="N343" s="117">
        <f t="shared" si="305"/>
        <v>1.095721686585867</v>
      </c>
      <c r="O343" s="110">
        <f t="shared" si="309"/>
        <v>1.1067806600000001</v>
      </c>
      <c r="P343" s="110">
        <f t="shared" si="316"/>
        <v>1068.6477901000001</v>
      </c>
      <c r="Q343" s="148">
        <f t="shared" si="327"/>
        <v>0</v>
      </c>
      <c r="R343" s="170">
        <f t="shared" si="325"/>
        <v>0</v>
      </c>
      <c r="S343" s="110">
        <f t="shared" si="317"/>
        <v>0</v>
      </c>
      <c r="T343" s="92">
        <v>0</v>
      </c>
      <c r="U343" s="180">
        <f t="shared" si="311"/>
        <v>0</v>
      </c>
      <c r="V343" s="120">
        <f t="shared" si="326"/>
        <v>8.7999999999999995E-2</v>
      </c>
      <c r="W343" s="118">
        <f t="shared" si="306"/>
        <v>20</v>
      </c>
      <c r="X343" s="118">
        <v>252</v>
      </c>
      <c r="Y343" s="117">
        <f t="shared" si="318"/>
        <v>1.0067161950000001</v>
      </c>
      <c r="Z343" s="110">
        <f t="shared" si="319"/>
        <v>7.1772469399999999</v>
      </c>
      <c r="AA343" s="110">
        <f t="shared" si="320"/>
        <v>0</v>
      </c>
      <c r="AB343" s="121" t="str">
        <f t="shared" si="328"/>
        <v>A+J=</v>
      </c>
      <c r="AC343" s="115">
        <f t="shared" si="329"/>
        <v>44757</v>
      </c>
      <c r="AD343" s="4"/>
      <c r="AF343" s="160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2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109">
        <f t="shared" si="321"/>
        <v>44757</v>
      </c>
      <c r="B344" s="110">
        <f t="shared" si="313"/>
        <v>1076.7256654299999</v>
      </c>
      <c r="C344" s="110">
        <f t="shared" si="307"/>
        <v>965.54613640000002</v>
      </c>
      <c r="D344" s="111">
        <f t="shared" si="322"/>
        <v>6315.93</v>
      </c>
      <c r="E344" s="111">
        <f t="shared" si="310"/>
        <v>6382.88</v>
      </c>
      <c r="F344" s="161">
        <f t="shared" si="330"/>
        <v>44666</v>
      </c>
      <c r="G344" s="114">
        <f t="shared" si="314"/>
        <v>1.0600180812643467E-2</v>
      </c>
      <c r="H344" s="115">
        <f t="shared" si="331"/>
        <v>44757</v>
      </c>
      <c r="I344" s="115">
        <f t="shared" si="315"/>
        <v>44757</v>
      </c>
      <c r="J344" s="116">
        <f t="shared" si="323"/>
        <v>21</v>
      </c>
      <c r="K344" s="116">
        <f t="shared" si="312"/>
        <v>21</v>
      </c>
      <c r="L344" s="8">
        <f t="shared" si="324"/>
        <v>1.01060018</v>
      </c>
      <c r="M344" s="117">
        <f t="shared" si="308"/>
        <v>1.0162005000000001</v>
      </c>
      <c r="N344" s="117">
        <f t="shared" si="305"/>
        <v>1.095721686585867</v>
      </c>
      <c r="O344" s="110">
        <f t="shared" si="309"/>
        <v>1.10733653</v>
      </c>
      <c r="P344" s="110">
        <f t="shared" si="316"/>
        <v>1069.1845082299999</v>
      </c>
      <c r="Q344" s="148">
        <f t="shared" si="327"/>
        <v>11</v>
      </c>
      <c r="R344" s="170">
        <f t="shared" si="325"/>
        <v>3.5000000000000001E-3</v>
      </c>
      <c r="S344" s="110">
        <f t="shared" si="317"/>
        <v>3.74214577</v>
      </c>
      <c r="T344" s="92">
        <v>0</v>
      </c>
      <c r="U344" s="180">
        <f t="shared" si="311"/>
        <v>3.4999999917647521E-3</v>
      </c>
      <c r="V344" s="120">
        <f t="shared" si="326"/>
        <v>8.7999999999999995E-2</v>
      </c>
      <c r="W344" s="118">
        <f t="shared" si="306"/>
        <v>21</v>
      </c>
      <c r="X344" s="118">
        <v>252</v>
      </c>
      <c r="Y344" s="117">
        <f t="shared" si="318"/>
        <v>1.007053186</v>
      </c>
      <c r="Z344" s="110">
        <f t="shared" si="319"/>
        <v>7.5411571999999998</v>
      </c>
      <c r="AA344" s="110">
        <f t="shared" si="320"/>
        <v>11.283302969999999</v>
      </c>
      <c r="AB344" s="121" t="str">
        <f t="shared" si="328"/>
        <v>A+J=</v>
      </c>
      <c r="AC344" s="115">
        <f t="shared" si="329"/>
        <v>44757</v>
      </c>
      <c r="AD344" s="4"/>
      <c r="AF344" s="160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2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109">
        <f t="shared" si="321"/>
        <v>44758</v>
      </c>
      <c r="B345" s="110">
        <f t="shared" si="313"/>
        <v>1066.03701606</v>
      </c>
      <c r="C345" s="110">
        <f t="shared" si="307"/>
        <v>962.16672492999999</v>
      </c>
      <c r="D345" s="111">
        <f t="shared" si="322"/>
        <v>6382.88</v>
      </c>
      <c r="E345" s="111">
        <f t="shared" si="310"/>
        <v>6412.88</v>
      </c>
      <c r="F345" s="161">
        <f t="shared" si="330"/>
        <v>44696</v>
      </c>
      <c r="G345" s="114">
        <f t="shared" si="314"/>
        <v>4.7000726944577131E-3</v>
      </c>
      <c r="H345" s="115">
        <f t="shared" si="331"/>
        <v>44788</v>
      </c>
      <c r="I345" s="115">
        <f t="shared" si="315"/>
        <v>44788</v>
      </c>
      <c r="J345" s="116">
        <f t="shared" si="323"/>
        <v>21</v>
      </c>
      <c r="K345" s="116">
        <f t="shared" si="312"/>
        <v>1</v>
      </c>
      <c r="L345" s="8">
        <f t="shared" si="324"/>
        <v>1.00022331</v>
      </c>
      <c r="M345" s="117">
        <f t="shared" si="308"/>
        <v>1.01060018</v>
      </c>
      <c r="N345" s="117">
        <f t="shared" si="305"/>
        <v>1.1073365336935808</v>
      </c>
      <c r="O345" s="110">
        <f t="shared" si="309"/>
        <v>1.1075838099999999</v>
      </c>
      <c r="P345" s="110">
        <f t="shared" si="316"/>
        <v>1065.6802870500001</v>
      </c>
      <c r="Q345" s="148">
        <f t="shared" si="327"/>
        <v>0</v>
      </c>
      <c r="R345" s="170">
        <f t="shared" si="325"/>
        <v>0</v>
      </c>
      <c r="S345" s="110">
        <f t="shared" si="317"/>
        <v>0</v>
      </c>
      <c r="T345" s="92">
        <v>0</v>
      </c>
      <c r="U345" s="180">
        <f t="shared" si="311"/>
        <v>0</v>
      </c>
      <c r="V345" s="120">
        <f t="shared" si="326"/>
        <v>8.7999999999999995E-2</v>
      </c>
      <c r="W345" s="118">
        <f t="shared" si="306"/>
        <v>1</v>
      </c>
      <c r="X345" s="118">
        <v>252</v>
      </c>
      <c r="Y345" s="117">
        <f t="shared" si="318"/>
        <v>1.000334743</v>
      </c>
      <c r="Z345" s="110">
        <f t="shared" si="319"/>
        <v>0.35672901000000001</v>
      </c>
      <c r="AA345" s="110">
        <f t="shared" si="320"/>
        <v>0</v>
      </c>
      <c r="AB345" s="121" t="str">
        <f t="shared" si="328"/>
        <v>A+J=</v>
      </c>
      <c r="AC345" s="115">
        <f t="shared" si="329"/>
        <v>44788</v>
      </c>
      <c r="AD345" s="4"/>
      <c r="AF345" s="160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2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109">
        <f t="shared" si="321"/>
        <v>44759</v>
      </c>
      <c r="B346" s="110">
        <f t="shared" si="313"/>
        <v>1066.03701606</v>
      </c>
      <c r="C346" s="110">
        <f t="shared" si="307"/>
        <v>962.16672492999999</v>
      </c>
      <c r="D346" s="111">
        <f t="shared" si="322"/>
        <v>6382.88</v>
      </c>
      <c r="E346" s="111">
        <f t="shared" si="310"/>
        <v>6412.88</v>
      </c>
      <c r="F346" s="161">
        <f t="shared" si="330"/>
        <v>44696</v>
      </c>
      <c r="G346" s="114">
        <f t="shared" si="314"/>
        <v>4.7000726944577131E-3</v>
      </c>
      <c r="H346" s="115">
        <f t="shared" si="331"/>
        <v>44788</v>
      </c>
      <c r="I346" s="115">
        <f t="shared" si="315"/>
        <v>44788</v>
      </c>
      <c r="J346" s="116">
        <f t="shared" si="323"/>
        <v>21</v>
      </c>
      <c r="K346" s="116">
        <f t="shared" si="312"/>
        <v>1</v>
      </c>
      <c r="L346" s="8">
        <f t="shared" si="324"/>
        <v>1.00022331</v>
      </c>
      <c r="M346" s="117">
        <f t="shared" si="308"/>
        <v>1.01060018</v>
      </c>
      <c r="N346" s="117">
        <f t="shared" si="305"/>
        <v>1.1073365336935808</v>
      </c>
      <c r="O346" s="110">
        <f t="shared" si="309"/>
        <v>1.1075838099999999</v>
      </c>
      <c r="P346" s="110">
        <f t="shared" si="316"/>
        <v>1065.6802870500001</v>
      </c>
      <c r="Q346" s="148">
        <f t="shared" si="327"/>
        <v>0</v>
      </c>
      <c r="R346" s="170">
        <f t="shared" si="325"/>
        <v>0</v>
      </c>
      <c r="S346" s="110">
        <f t="shared" si="317"/>
        <v>0</v>
      </c>
      <c r="T346" s="92">
        <v>0</v>
      </c>
      <c r="U346" s="180">
        <f t="shared" si="311"/>
        <v>0</v>
      </c>
      <c r="V346" s="120">
        <f t="shared" si="326"/>
        <v>8.7999999999999995E-2</v>
      </c>
      <c r="W346" s="118">
        <f t="shared" si="306"/>
        <v>1</v>
      </c>
      <c r="X346" s="118">
        <v>252</v>
      </c>
      <c r="Y346" s="117">
        <f t="shared" si="318"/>
        <v>1.000334743</v>
      </c>
      <c r="Z346" s="110">
        <f t="shared" si="319"/>
        <v>0.35672901000000001</v>
      </c>
      <c r="AA346" s="110">
        <f t="shared" si="320"/>
        <v>0</v>
      </c>
      <c r="AB346" s="121" t="str">
        <f t="shared" si="328"/>
        <v>A+J=</v>
      </c>
      <c r="AC346" s="115">
        <f t="shared" si="329"/>
        <v>44788</v>
      </c>
      <c r="AD346" s="4"/>
      <c r="AF346" s="160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2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109">
        <f t="shared" si="321"/>
        <v>44760</v>
      </c>
      <c r="B347" s="110">
        <f t="shared" si="313"/>
        <v>1066.03701606</v>
      </c>
      <c r="C347" s="110">
        <f t="shared" si="307"/>
        <v>962.16672492999999</v>
      </c>
      <c r="D347" s="111">
        <f t="shared" si="322"/>
        <v>6382.88</v>
      </c>
      <c r="E347" s="111">
        <f t="shared" si="310"/>
        <v>6412.88</v>
      </c>
      <c r="F347" s="161">
        <f t="shared" si="330"/>
        <v>44696</v>
      </c>
      <c r="G347" s="114">
        <f t="shared" si="314"/>
        <v>4.7000726944577131E-3</v>
      </c>
      <c r="H347" s="115">
        <f t="shared" si="331"/>
        <v>44788</v>
      </c>
      <c r="I347" s="115">
        <f t="shared" si="315"/>
        <v>44788</v>
      </c>
      <c r="J347" s="116">
        <f t="shared" si="323"/>
        <v>21</v>
      </c>
      <c r="K347" s="116">
        <f t="shared" si="312"/>
        <v>1</v>
      </c>
      <c r="L347" s="8">
        <f t="shared" si="324"/>
        <v>1.00022331</v>
      </c>
      <c r="M347" s="117">
        <f t="shared" si="308"/>
        <v>1.01060018</v>
      </c>
      <c r="N347" s="117">
        <f t="shared" si="305"/>
        <v>1.1073365336935808</v>
      </c>
      <c r="O347" s="110">
        <f t="shared" si="309"/>
        <v>1.1075838099999999</v>
      </c>
      <c r="P347" s="110">
        <f t="shared" si="316"/>
        <v>1065.6802870500001</v>
      </c>
      <c r="Q347" s="148">
        <f t="shared" si="327"/>
        <v>0</v>
      </c>
      <c r="R347" s="170">
        <f t="shared" si="325"/>
        <v>0</v>
      </c>
      <c r="S347" s="110">
        <f t="shared" si="317"/>
        <v>0</v>
      </c>
      <c r="T347" s="92">
        <v>0</v>
      </c>
      <c r="U347" s="180">
        <f t="shared" si="311"/>
        <v>0</v>
      </c>
      <c r="V347" s="120">
        <f t="shared" si="326"/>
        <v>8.7999999999999995E-2</v>
      </c>
      <c r="W347" s="118">
        <f t="shared" si="306"/>
        <v>1</v>
      </c>
      <c r="X347" s="118">
        <v>252</v>
      </c>
      <c r="Y347" s="117">
        <f t="shared" si="318"/>
        <v>1.000334743</v>
      </c>
      <c r="Z347" s="110">
        <f t="shared" si="319"/>
        <v>0.35672901000000001</v>
      </c>
      <c r="AA347" s="110">
        <f t="shared" si="320"/>
        <v>0</v>
      </c>
      <c r="AB347" s="121" t="str">
        <f t="shared" si="328"/>
        <v>A+J=</v>
      </c>
      <c r="AC347" s="115">
        <f t="shared" si="329"/>
        <v>44788</v>
      </c>
      <c r="AD347" s="4"/>
      <c r="AF347" s="160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2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109">
        <f t="shared" si="321"/>
        <v>44761</v>
      </c>
      <c r="B348" s="110">
        <f t="shared" si="313"/>
        <v>1066.6319964699999</v>
      </c>
      <c r="C348" s="110">
        <f t="shared" si="307"/>
        <v>962.16672492999999</v>
      </c>
      <c r="D348" s="111">
        <f t="shared" si="322"/>
        <v>6382.88</v>
      </c>
      <c r="E348" s="111">
        <f t="shared" si="310"/>
        <v>6412.88</v>
      </c>
      <c r="F348" s="161">
        <f t="shared" si="330"/>
        <v>44696</v>
      </c>
      <c r="G348" s="114">
        <f t="shared" si="314"/>
        <v>4.7000726944577131E-3</v>
      </c>
      <c r="H348" s="115">
        <f t="shared" si="331"/>
        <v>44788</v>
      </c>
      <c r="I348" s="115">
        <f t="shared" si="315"/>
        <v>44788</v>
      </c>
      <c r="J348" s="116">
        <f t="shared" si="323"/>
        <v>21</v>
      </c>
      <c r="K348" s="116">
        <f t="shared" si="312"/>
        <v>2</v>
      </c>
      <c r="L348" s="8">
        <f t="shared" si="324"/>
        <v>1.0004466700000001</v>
      </c>
      <c r="M348" s="117">
        <f t="shared" si="308"/>
        <v>1.01060018</v>
      </c>
      <c r="N348" s="117">
        <f t="shared" si="305"/>
        <v>1.1073365336935808</v>
      </c>
      <c r="O348" s="110">
        <f t="shared" si="309"/>
        <v>1.10783114</v>
      </c>
      <c r="P348" s="110">
        <f t="shared" si="316"/>
        <v>1065.9182597399999</v>
      </c>
      <c r="Q348" s="148">
        <f t="shared" si="327"/>
        <v>0</v>
      </c>
      <c r="R348" s="170">
        <f t="shared" si="325"/>
        <v>0</v>
      </c>
      <c r="S348" s="110">
        <f t="shared" si="317"/>
        <v>0</v>
      </c>
      <c r="T348" s="92">
        <v>0</v>
      </c>
      <c r="U348" s="180">
        <f t="shared" si="311"/>
        <v>0</v>
      </c>
      <c r="V348" s="120">
        <f t="shared" si="326"/>
        <v>8.7999999999999995E-2</v>
      </c>
      <c r="W348" s="118">
        <f t="shared" si="306"/>
        <v>2</v>
      </c>
      <c r="X348" s="118">
        <v>252</v>
      </c>
      <c r="Y348" s="117">
        <f t="shared" si="318"/>
        <v>1.000669598</v>
      </c>
      <c r="Z348" s="110">
        <f t="shared" si="319"/>
        <v>0.71373673000000004</v>
      </c>
      <c r="AA348" s="110">
        <f t="shared" si="320"/>
        <v>0</v>
      </c>
      <c r="AB348" s="121" t="str">
        <f t="shared" si="328"/>
        <v>A+J=</v>
      </c>
      <c r="AC348" s="115">
        <f t="shared" si="329"/>
        <v>44788</v>
      </c>
      <c r="AD348" s="4"/>
      <c r="AF348" s="160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2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109">
        <f t="shared" si="321"/>
        <v>44762</v>
      </c>
      <c r="B349" s="110">
        <f t="shared" si="313"/>
        <v>1067.22732309</v>
      </c>
      <c r="C349" s="110">
        <f t="shared" si="307"/>
        <v>962.16672492999999</v>
      </c>
      <c r="D349" s="111">
        <f t="shared" si="322"/>
        <v>6382.88</v>
      </c>
      <c r="E349" s="111">
        <f t="shared" si="310"/>
        <v>6412.88</v>
      </c>
      <c r="F349" s="161">
        <f t="shared" si="330"/>
        <v>44696</v>
      </c>
      <c r="G349" s="114">
        <f t="shared" si="314"/>
        <v>4.7000726944577131E-3</v>
      </c>
      <c r="H349" s="115">
        <f t="shared" si="331"/>
        <v>44788</v>
      </c>
      <c r="I349" s="115">
        <f t="shared" si="315"/>
        <v>44788</v>
      </c>
      <c r="J349" s="116">
        <f t="shared" si="323"/>
        <v>21</v>
      </c>
      <c r="K349" s="116">
        <f t="shared" si="312"/>
        <v>3</v>
      </c>
      <c r="L349" s="8">
        <f t="shared" si="324"/>
        <v>1.0006700900000001</v>
      </c>
      <c r="M349" s="117">
        <f t="shared" si="308"/>
        <v>1.01060018</v>
      </c>
      <c r="N349" s="117">
        <f t="shared" si="305"/>
        <v>1.1073365336935808</v>
      </c>
      <c r="O349" s="110">
        <f t="shared" si="309"/>
        <v>1.1080785399999999</v>
      </c>
      <c r="P349" s="110">
        <f t="shared" si="316"/>
        <v>1066.15629979</v>
      </c>
      <c r="Q349" s="148">
        <f t="shared" si="327"/>
        <v>0</v>
      </c>
      <c r="R349" s="170">
        <f t="shared" si="325"/>
        <v>0</v>
      </c>
      <c r="S349" s="110">
        <f t="shared" si="317"/>
        <v>0</v>
      </c>
      <c r="T349" s="92">
        <v>0</v>
      </c>
      <c r="U349" s="180">
        <f t="shared" si="311"/>
        <v>0</v>
      </c>
      <c r="V349" s="120">
        <f t="shared" si="326"/>
        <v>8.7999999999999995E-2</v>
      </c>
      <c r="W349" s="118">
        <f t="shared" si="306"/>
        <v>3</v>
      </c>
      <c r="X349" s="118">
        <v>252</v>
      </c>
      <c r="Y349" s="117">
        <f t="shared" si="318"/>
        <v>1.0010045649999999</v>
      </c>
      <c r="Z349" s="110">
        <f t="shared" si="319"/>
        <v>1.0710233</v>
      </c>
      <c r="AA349" s="110">
        <f t="shared" si="320"/>
        <v>0</v>
      </c>
      <c r="AB349" s="121" t="str">
        <f t="shared" si="328"/>
        <v>A+J=</v>
      </c>
      <c r="AC349" s="115">
        <f t="shared" si="329"/>
        <v>44788</v>
      </c>
      <c r="AD349" s="4"/>
      <c r="AF349" s="160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2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109">
        <f t="shared" si="321"/>
        <v>44763</v>
      </c>
      <c r="B350" s="110">
        <f t="shared" si="313"/>
        <v>1067.8229778499999</v>
      </c>
      <c r="C350" s="110">
        <f t="shared" si="307"/>
        <v>962.16672492999999</v>
      </c>
      <c r="D350" s="111">
        <f t="shared" si="322"/>
        <v>6382.88</v>
      </c>
      <c r="E350" s="111">
        <f t="shared" si="310"/>
        <v>6412.88</v>
      </c>
      <c r="F350" s="161">
        <f t="shared" si="330"/>
        <v>44696</v>
      </c>
      <c r="G350" s="114">
        <f t="shared" si="314"/>
        <v>4.7000726944577131E-3</v>
      </c>
      <c r="H350" s="115">
        <f t="shared" si="331"/>
        <v>44788</v>
      </c>
      <c r="I350" s="115">
        <f t="shared" si="315"/>
        <v>44788</v>
      </c>
      <c r="J350" s="116">
        <f t="shared" si="323"/>
        <v>21</v>
      </c>
      <c r="K350" s="116">
        <f t="shared" si="312"/>
        <v>4</v>
      </c>
      <c r="L350" s="8">
        <f t="shared" si="324"/>
        <v>1.00089355</v>
      </c>
      <c r="M350" s="117">
        <f t="shared" si="308"/>
        <v>1.01060018</v>
      </c>
      <c r="N350" s="117">
        <f t="shared" si="305"/>
        <v>1.1073365336935808</v>
      </c>
      <c r="O350" s="110">
        <f t="shared" si="309"/>
        <v>1.10832599</v>
      </c>
      <c r="P350" s="110">
        <f t="shared" si="316"/>
        <v>1066.39438795</v>
      </c>
      <c r="Q350" s="148">
        <f t="shared" si="327"/>
        <v>0</v>
      </c>
      <c r="R350" s="170">
        <f t="shared" si="325"/>
        <v>0</v>
      </c>
      <c r="S350" s="110">
        <f t="shared" si="317"/>
        <v>0</v>
      </c>
      <c r="T350" s="92">
        <v>0</v>
      </c>
      <c r="U350" s="180">
        <f t="shared" si="311"/>
        <v>0</v>
      </c>
      <c r="V350" s="120">
        <f t="shared" si="326"/>
        <v>8.7999999999999995E-2</v>
      </c>
      <c r="W350" s="118">
        <f t="shared" si="306"/>
        <v>4</v>
      </c>
      <c r="X350" s="118">
        <v>252</v>
      </c>
      <c r="Y350" s="117">
        <f t="shared" si="318"/>
        <v>1.0013396450000001</v>
      </c>
      <c r="Z350" s="110">
        <f t="shared" si="319"/>
        <v>1.4285899</v>
      </c>
      <c r="AA350" s="110">
        <f t="shared" si="320"/>
        <v>0</v>
      </c>
      <c r="AB350" s="121" t="str">
        <f t="shared" si="328"/>
        <v>A+J=</v>
      </c>
      <c r="AC350" s="115">
        <f t="shared" si="329"/>
        <v>44788</v>
      </c>
      <c r="AD350" s="4"/>
      <c r="AF350" s="160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2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109">
        <f t="shared" si="321"/>
        <v>44764</v>
      </c>
      <c r="B351" s="110">
        <f t="shared" si="313"/>
        <v>1068.4189587599999</v>
      </c>
      <c r="C351" s="110">
        <f t="shared" si="307"/>
        <v>962.16672492999999</v>
      </c>
      <c r="D351" s="111">
        <f t="shared" si="322"/>
        <v>6382.88</v>
      </c>
      <c r="E351" s="111">
        <f t="shared" si="310"/>
        <v>6412.88</v>
      </c>
      <c r="F351" s="161">
        <f t="shared" si="330"/>
        <v>44696</v>
      </c>
      <c r="G351" s="114">
        <f t="shared" si="314"/>
        <v>4.7000726944577131E-3</v>
      </c>
      <c r="H351" s="115">
        <f t="shared" si="331"/>
        <v>44788</v>
      </c>
      <c r="I351" s="115">
        <f t="shared" si="315"/>
        <v>44788</v>
      </c>
      <c r="J351" s="116">
        <f t="shared" si="323"/>
        <v>21</v>
      </c>
      <c r="K351" s="116">
        <f t="shared" si="312"/>
        <v>5</v>
      </c>
      <c r="L351" s="8">
        <f t="shared" si="324"/>
        <v>1.0011170599999999</v>
      </c>
      <c r="M351" s="117">
        <f t="shared" si="308"/>
        <v>1.01060018</v>
      </c>
      <c r="N351" s="117">
        <f t="shared" si="305"/>
        <v>1.1073365336935808</v>
      </c>
      <c r="O351" s="110">
        <f t="shared" si="309"/>
        <v>1.1085734899999999</v>
      </c>
      <c r="P351" s="110">
        <f t="shared" si="316"/>
        <v>1066.6325242099999</v>
      </c>
      <c r="Q351" s="148">
        <f t="shared" si="327"/>
        <v>0</v>
      </c>
      <c r="R351" s="170">
        <f t="shared" si="325"/>
        <v>0</v>
      </c>
      <c r="S351" s="110">
        <f t="shared" si="317"/>
        <v>0</v>
      </c>
      <c r="T351" s="92">
        <v>0</v>
      </c>
      <c r="U351" s="180">
        <f t="shared" si="311"/>
        <v>0</v>
      </c>
      <c r="V351" s="120">
        <f t="shared" si="326"/>
        <v>8.7999999999999995E-2</v>
      </c>
      <c r="W351" s="118">
        <f t="shared" si="306"/>
        <v>5</v>
      </c>
      <c r="X351" s="118">
        <v>252</v>
      </c>
      <c r="Y351" s="117">
        <f t="shared" si="318"/>
        <v>1.0016748360000001</v>
      </c>
      <c r="Z351" s="110">
        <f t="shared" si="319"/>
        <v>1.7864345500000001</v>
      </c>
      <c r="AA351" s="110">
        <f t="shared" si="320"/>
        <v>0</v>
      </c>
      <c r="AB351" s="121" t="str">
        <f t="shared" si="328"/>
        <v>A+J=</v>
      </c>
      <c r="AC351" s="115">
        <f t="shared" si="329"/>
        <v>44788</v>
      </c>
      <c r="AD351" s="4"/>
      <c r="AF351" s="160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2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109">
        <f t="shared" si="321"/>
        <v>44765</v>
      </c>
      <c r="B352" s="110">
        <f t="shared" si="313"/>
        <v>1069.01527771</v>
      </c>
      <c r="C352" s="110">
        <f t="shared" si="307"/>
        <v>962.16672492999999</v>
      </c>
      <c r="D352" s="111">
        <f t="shared" si="322"/>
        <v>6382.88</v>
      </c>
      <c r="E352" s="111">
        <f t="shared" si="310"/>
        <v>6412.88</v>
      </c>
      <c r="F352" s="161">
        <f t="shared" si="330"/>
        <v>44696</v>
      </c>
      <c r="G352" s="114">
        <f t="shared" si="314"/>
        <v>4.7000726944577131E-3</v>
      </c>
      <c r="H352" s="115">
        <f t="shared" si="331"/>
        <v>44788</v>
      </c>
      <c r="I352" s="115">
        <f t="shared" si="315"/>
        <v>44788</v>
      </c>
      <c r="J352" s="116">
        <f t="shared" si="323"/>
        <v>21</v>
      </c>
      <c r="K352" s="116">
        <f t="shared" si="312"/>
        <v>6</v>
      </c>
      <c r="L352" s="8">
        <f t="shared" si="324"/>
        <v>1.0013406199999999</v>
      </c>
      <c r="M352" s="117">
        <f t="shared" si="308"/>
        <v>1.01060018</v>
      </c>
      <c r="N352" s="117">
        <f t="shared" ref="N352:N415" si="332">IF(I352&gt;I351,N351*M352,N351)</f>
        <v>1.1073365336935808</v>
      </c>
      <c r="O352" s="110">
        <f t="shared" si="309"/>
        <v>1.10882105</v>
      </c>
      <c r="P352" s="110">
        <f t="shared" si="316"/>
        <v>1066.8707182099999</v>
      </c>
      <c r="Q352" s="148">
        <f t="shared" si="327"/>
        <v>0</v>
      </c>
      <c r="R352" s="170">
        <f t="shared" si="325"/>
        <v>0</v>
      </c>
      <c r="S352" s="110">
        <f t="shared" si="317"/>
        <v>0</v>
      </c>
      <c r="T352" s="92">
        <v>0</v>
      </c>
      <c r="U352" s="180">
        <f t="shared" si="311"/>
        <v>0</v>
      </c>
      <c r="V352" s="120">
        <f t="shared" si="326"/>
        <v>8.7999999999999995E-2</v>
      </c>
      <c r="W352" s="118">
        <f t="shared" si="306"/>
        <v>6</v>
      </c>
      <c r="X352" s="118">
        <v>252</v>
      </c>
      <c r="Y352" s="117">
        <f t="shared" si="318"/>
        <v>1.0020101400000001</v>
      </c>
      <c r="Z352" s="110">
        <f t="shared" si="319"/>
        <v>2.1445595000000002</v>
      </c>
      <c r="AA352" s="110">
        <f t="shared" si="320"/>
        <v>0</v>
      </c>
      <c r="AB352" s="121" t="str">
        <f t="shared" si="328"/>
        <v>A+J=</v>
      </c>
      <c r="AC352" s="115">
        <f t="shared" si="329"/>
        <v>44788</v>
      </c>
      <c r="AD352" s="4"/>
      <c r="AF352" s="160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2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109">
        <f t="shared" si="321"/>
        <v>44766</v>
      </c>
      <c r="B353" s="110">
        <f t="shared" si="313"/>
        <v>1069.01527771</v>
      </c>
      <c r="C353" s="110">
        <f t="shared" si="307"/>
        <v>962.16672492999999</v>
      </c>
      <c r="D353" s="111">
        <f t="shared" si="322"/>
        <v>6382.88</v>
      </c>
      <c r="E353" s="111">
        <f t="shared" si="310"/>
        <v>6412.88</v>
      </c>
      <c r="F353" s="161">
        <f t="shared" si="330"/>
        <v>44696</v>
      </c>
      <c r="G353" s="114">
        <f t="shared" si="314"/>
        <v>4.7000726944577131E-3</v>
      </c>
      <c r="H353" s="115">
        <f t="shared" si="331"/>
        <v>44788</v>
      </c>
      <c r="I353" s="115">
        <f t="shared" si="315"/>
        <v>44788</v>
      </c>
      <c r="J353" s="116">
        <f t="shared" si="323"/>
        <v>21</v>
      </c>
      <c r="K353" s="116">
        <f t="shared" si="312"/>
        <v>6</v>
      </c>
      <c r="L353" s="8">
        <f t="shared" si="324"/>
        <v>1.0013406199999999</v>
      </c>
      <c r="M353" s="117">
        <f t="shared" si="308"/>
        <v>1.01060018</v>
      </c>
      <c r="N353" s="117">
        <f t="shared" si="332"/>
        <v>1.1073365336935808</v>
      </c>
      <c r="O353" s="110">
        <f t="shared" si="309"/>
        <v>1.10882105</v>
      </c>
      <c r="P353" s="110">
        <f t="shared" si="316"/>
        <v>1066.8707182099999</v>
      </c>
      <c r="Q353" s="148">
        <f t="shared" si="327"/>
        <v>0</v>
      </c>
      <c r="R353" s="170">
        <f t="shared" si="325"/>
        <v>0</v>
      </c>
      <c r="S353" s="110">
        <f t="shared" si="317"/>
        <v>0</v>
      </c>
      <c r="T353" s="92">
        <v>0</v>
      </c>
      <c r="U353" s="180">
        <f t="shared" si="311"/>
        <v>0</v>
      </c>
      <c r="V353" s="120">
        <f t="shared" si="326"/>
        <v>8.7999999999999995E-2</v>
      </c>
      <c r="W353" s="118">
        <f t="shared" si="306"/>
        <v>6</v>
      </c>
      <c r="X353" s="118">
        <v>252</v>
      </c>
      <c r="Y353" s="117">
        <f t="shared" si="318"/>
        <v>1.0020101400000001</v>
      </c>
      <c r="Z353" s="110">
        <f t="shared" si="319"/>
        <v>2.1445595000000002</v>
      </c>
      <c r="AA353" s="110">
        <f t="shared" si="320"/>
        <v>0</v>
      </c>
      <c r="AB353" s="121" t="str">
        <f t="shared" si="328"/>
        <v>A+J=</v>
      </c>
      <c r="AC353" s="115">
        <f t="shared" si="329"/>
        <v>44788</v>
      </c>
      <c r="AD353" s="4"/>
      <c r="AF353" s="160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2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109">
        <f t="shared" si="321"/>
        <v>44767</v>
      </c>
      <c r="B354" s="110">
        <f t="shared" si="313"/>
        <v>1069.01527771</v>
      </c>
      <c r="C354" s="110">
        <f t="shared" si="307"/>
        <v>962.16672492999999</v>
      </c>
      <c r="D354" s="111">
        <f t="shared" si="322"/>
        <v>6382.88</v>
      </c>
      <c r="E354" s="111">
        <f t="shared" si="310"/>
        <v>6412.88</v>
      </c>
      <c r="F354" s="161">
        <f t="shared" si="330"/>
        <v>44696</v>
      </c>
      <c r="G354" s="114">
        <f t="shared" si="314"/>
        <v>4.7000726944577131E-3</v>
      </c>
      <c r="H354" s="115">
        <f t="shared" si="331"/>
        <v>44788</v>
      </c>
      <c r="I354" s="115">
        <f t="shared" si="315"/>
        <v>44788</v>
      </c>
      <c r="J354" s="116">
        <f t="shared" si="323"/>
        <v>21</v>
      </c>
      <c r="K354" s="116">
        <f t="shared" si="312"/>
        <v>6</v>
      </c>
      <c r="L354" s="8">
        <f t="shared" si="324"/>
        <v>1.0013406199999999</v>
      </c>
      <c r="M354" s="117">
        <f t="shared" si="308"/>
        <v>1.01060018</v>
      </c>
      <c r="N354" s="117">
        <f t="shared" si="332"/>
        <v>1.1073365336935808</v>
      </c>
      <c r="O354" s="110">
        <f t="shared" si="309"/>
        <v>1.10882105</v>
      </c>
      <c r="P354" s="110">
        <f t="shared" si="316"/>
        <v>1066.8707182099999</v>
      </c>
      <c r="Q354" s="148">
        <f t="shared" si="327"/>
        <v>0</v>
      </c>
      <c r="R354" s="170">
        <f t="shared" si="325"/>
        <v>0</v>
      </c>
      <c r="S354" s="110">
        <f t="shared" si="317"/>
        <v>0</v>
      </c>
      <c r="T354" s="92">
        <v>0</v>
      </c>
      <c r="U354" s="180">
        <f t="shared" si="311"/>
        <v>0</v>
      </c>
      <c r="V354" s="120">
        <f t="shared" si="326"/>
        <v>8.7999999999999995E-2</v>
      </c>
      <c r="W354" s="118">
        <f t="shared" ref="W354:W417" si="333">IF(A353&lt;K$2,0,IF(Q353&gt;0,1,IF(K354=K353,W353,W353+1)))</f>
        <v>6</v>
      </c>
      <c r="X354" s="118">
        <v>252</v>
      </c>
      <c r="Y354" s="117">
        <f t="shared" si="318"/>
        <v>1.0020101400000001</v>
      </c>
      <c r="Z354" s="110">
        <f t="shared" si="319"/>
        <v>2.1445595000000002</v>
      </c>
      <c r="AA354" s="110">
        <f t="shared" si="320"/>
        <v>0</v>
      </c>
      <c r="AB354" s="121" t="str">
        <f t="shared" si="328"/>
        <v>A+J=</v>
      </c>
      <c r="AC354" s="115">
        <f t="shared" si="329"/>
        <v>44788</v>
      </c>
      <c r="AD354" s="4"/>
      <c r="AF354" s="160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2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109">
        <f t="shared" si="321"/>
        <v>44768</v>
      </c>
      <c r="B355" s="110">
        <f t="shared" si="313"/>
        <v>1069.61193377</v>
      </c>
      <c r="C355" s="110">
        <f t="shared" si="307"/>
        <v>962.16672492999999</v>
      </c>
      <c r="D355" s="111">
        <f t="shared" si="322"/>
        <v>6382.88</v>
      </c>
      <c r="E355" s="111">
        <f t="shared" si="310"/>
        <v>6412.88</v>
      </c>
      <c r="F355" s="161">
        <f t="shared" si="330"/>
        <v>44696</v>
      </c>
      <c r="G355" s="114">
        <f t="shared" si="314"/>
        <v>4.7000726944577131E-3</v>
      </c>
      <c r="H355" s="115">
        <f t="shared" si="331"/>
        <v>44788</v>
      </c>
      <c r="I355" s="115">
        <f t="shared" si="315"/>
        <v>44788</v>
      </c>
      <c r="J355" s="116">
        <f t="shared" si="323"/>
        <v>21</v>
      </c>
      <c r="K355" s="116">
        <f t="shared" si="312"/>
        <v>7</v>
      </c>
      <c r="L355" s="8">
        <f t="shared" si="324"/>
        <v>1.00156424</v>
      </c>
      <c r="M355" s="117">
        <f t="shared" si="308"/>
        <v>1.01060018</v>
      </c>
      <c r="N355" s="117">
        <f t="shared" si="332"/>
        <v>1.1073365336935808</v>
      </c>
      <c r="O355" s="110">
        <f t="shared" si="309"/>
        <v>1.1090686700000001</v>
      </c>
      <c r="P355" s="110">
        <f t="shared" si="316"/>
        <v>1067.1089699300001</v>
      </c>
      <c r="Q355" s="148">
        <f t="shared" si="327"/>
        <v>0</v>
      </c>
      <c r="R355" s="170">
        <f t="shared" si="325"/>
        <v>0</v>
      </c>
      <c r="S355" s="110">
        <f t="shared" si="317"/>
        <v>0</v>
      </c>
      <c r="T355" s="92">
        <v>0</v>
      </c>
      <c r="U355" s="180">
        <f t="shared" si="311"/>
        <v>0</v>
      </c>
      <c r="V355" s="120">
        <f t="shared" si="326"/>
        <v>8.7999999999999995E-2</v>
      </c>
      <c r="W355" s="118">
        <f t="shared" si="333"/>
        <v>7</v>
      </c>
      <c r="X355" s="118">
        <v>252</v>
      </c>
      <c r="Y355" s="117">
        <f t="shared" si="318"/>
        <v>1.0023455560000001</v>
      </c>
      <c r="Z355" s="110">
        <f t="shared" si="319"/>
        <v>2.5029638400000001</v>
      </c>
      <c r="AA355" s="110">
        <f t="shared" si="320"/>
        <v>0</v>
      </c>
      <c r="AB355" s="121" t="str">
        <f t="shared" si="328"/>
        <v>A+J=</v>
      </c>
      <c r="AC355" s="115">
        <f t="shared" si="329"/>
        <v>44788</v>
      </c>
      <c r="AD355" s="4"/>
      <c r="AF355" s="160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2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109">
        <f t="shared" si="321"/>
        <v>44769</v>
      </c>
      <c r="B356" s="110">
        <f t="shared" si="313"/>
        <v>1070.2089174400001</v>
      </c>
      <c r="C356" s="110">
        <f t="shared" si="307"/>
        <v>962.16672492999999</v>
      </c>
      <c r="D356" s="111">
        <f t="shared" si="322"/>
        <v>6382.88</v>
      </c>
      <c r="E356" s="111">
        <f t="shared" si="310"/>
        <v>6412.88</v>
      </c>
      <c r="F356" s="161">
        <f t="shared" si="330"/>
        <v>44696</v>
      </c>
      <c r="G356" s="114">
        <f t="shared" si="314"/>
        <v>4.7000726944577131E-3</v>
      </c>
      <c r="H356" s="115">
        <f t="shared" si="331"/>
        <v>44788</v>
      </c>
      <c r="I356" s="115">
        <f t="shared" si="315"/>
        <v>44788</v>
      </c>
      <c r="J356" s="116">
        <f t="shared" si="323"/>
        <v>21</v>
      </c>
      <c r="K356" s="116">
        <f t="shared" si="312"/>
        <v>8</v>
      </c>
      <c r="L356" s="8">
        <f t="shared" si="324"/>
        <v>1.0017879000000001</v>
      </c>
      <c r="M356" s="117">
        <f t="shared" si="308"/>
        <v>1.01060018</v>
      </c>
      <c r="N356" s="117">
        <f t="shared" si="332"/>
        <v>1.1073365336935808</v>
      </c>
      <c r="O356" s="110">
        <f t="shared" si="309"/>
        <v>1.1093163399999999</v>
      </c>
      <c r="P356" s="110">
        <f t="shared" si="316"/>
        <v>1067.34726976</v>
      </c>
      <c r="Q356" s="148">
        <f t="shared" si="327"/>
        <v>0</v>
      </c>
      <c r="R356" s="170">
        <f t="shared" si="325"/>
        <v>0</v>
      </c>
      <c r="S356" s="110">
        <f t="shared" si="317"/>
        <v>0</v>
      </c>
      <c r="T356" s="92">
        <v>0</v>
      </c>
      <c r="U356" s="180">
        <f t="shared" si="311"/>
        <v>0</v>
      </c>
      <c r="V356" s="120">
        <f t="shared" si="326"/>
        <v>8.7999999999999995E-2</v>
      </c>
      <c r="W356" s="118">
        <f t="shared" si="333"/>
        <v>8</v>
      </c>
      <c r="X356" s="118">
        <v>252</v>
      </c>
      <c r="Y356" s="117">
        <f t="shared" si="318"/>
        <v>1.002681084</v>
      </c>
      <c r="Z356" s="110">
        <f t="shared" si="319"/>
        <v>2.8616476799999999</v>
      </c>
      <c r="AA356" s="110">
        <f t="shared" si="320"/>
        <v>0</v>
      </c>
      <c r="AB356" s="121" t="str">
        <f t="shared" si="328"/>
        <v>A+J=</v>
      </c>
      <c r="AC356" s="115">
        <f t="shared" si="329"/>
        <v>44788</v>
      </c>
      <c r="AD356" s="4"/>
      <c r="AF356" s="160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2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109">
        <f t="shared" si="321"/>
        <v>44770</v>
      </c>
      <c r="B357" s="110">
        <f t="shared" si="313"/>
        <v>1070.80622993</v>
      </c>
      <c r="C357" s="110">
        <f t="shared" ref="C357:C420" si="334">TRUNC(IF(Q356&gt;0,VLOOKUP(A356,$AF$13:$AG$141,2),C356),8)</f>
        <v>962.16672492999999</v>
      </c>
      <c r="D357" s="111">
        <f t="shared" si="322"/>
        <v>6382.88</v>
      </c>
      <c r="E357" s="111">
        <f t="shared" si="310"/>
        <v>6412.88</v>
      </c>
      <c r="F357" s="161">
        <f t="shared" si="330"/>
        <v>44696</v>
      </c>
      <c r="G357" s="114">
        <f t="shared" si="314"/>
        <v>4.7000726944577131E-3</v>
      </c>
      <c r="H357" s="115">
        <f t="shared" si="331"/>
        <v>44788</v>
      </c>
      <c r="I357" s="115">
        <f t="shared" si="315"/>
        <v>44788</v>
      </c>
      <c r="J357" s="116">
        <f t="shared" si="323"/>
        <v>21</v>
      </c>
      <c r="K357" s="116">
        <f t="shared" si="312"/>
        <v>9</v>
      </c>
      <c r="L357" s="8">
        <f t="shared" si="324"/>
        <v>1.0020116100000001</v>
      </c>
      <c r="M357" s="117">
        <f t="shared" ref="M357:M420" si="335">IF(I357&gt;I356,L356,M356)</f>
        <v>1.01060018</v>
      </c>
      <c r="N357" s="117">
        <f t="shared" si="332"/>
        <v>1.1073365336935808</v>
      </c>
      <c r="O357" s="110">
        <f t="shared" si="309"/>
        <v>1.1095640600000001</v>
      </c>
      <c r="P357" s="110">
        <f t="shared" si="316"/>
        <v>1067.58561771</v>
      </c>
      <c r="Q357" s="148">
        <f t="shared" si="327"/>
        <v>0</v>
      </c>
      <c r="R357" s="170">
        <f t="shared" si="325"/>
        <v>0</v>
      </c>
      <c r="S357" s="110">
        <f t="shared" si="317"/>
        <v>0</v>
      </c>
      <c r="T357" s="92">
        <v>0</v>
      </c>
      <c r="U357" s="180">
        <f t="shared" si="311"/>
        <v>0</v>
      </c>
      <c r="V357" s="120">
        <f t="shared" si="326"/>
        <v>8.7999999999999995E-2</v>
      </c>
      <c r="W357" s="118">
        <f t="shared" si="333"/>
        <v>9</v>
      </c>
      <c r="X357" s="118">
        <v>252</v>
      </c>
      <c r="Y357" s="117">
        <f t="shared" si="318"/>
        <v>1.0030167249999999</v>
      </c>
      <c r="Z357" s="110">
        <f t="shared" si="319"/>
        <v>3.22061222</v>
      </c>
      <c r="AA357" s="110">
        <f t="shared" si="320"/>
        <v>0</v>
      </c>
      <c r="AB357" s="121" t="str">
        <f t="shared" si="328"/>
        <v>A+J=</v>
      </c>
      <c r="AC357" s="115">
        <f t="shared" si="329"/>
        <v>44788</v>
      </c>
      <c r="AD357" s="4"/>
      <c r="AF357" s="160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2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109">
        <f t="shared" si="321"/>
        <v>44771</v>
      </c>
      <c r="B358" s="110">
        <f t="shared" si="313"/>
        <v>1071.40388957</v>
      </c>
      <c r="C358" s="110">
        <f t="shared" si="334"/>
        <v>962.16672492999999</v>
      </c>
      <c r="D358" s="111">
        <f t="shared" si="322"/>
        <v>6382.88</v>
      </c>
      <c r="E358" s="111">
        <f t="shared" si="310"/>
        <v>6412.88</v>
      </c>
      <c r="F358" s="161">
        <f t="shared" si="330"/>
        <v>44696</v>
      </c>
      <c r="G358" s="114">
        <f t="shared" si="314"/>
        <v>4.7000726944577131E-3</v>
      </c>
      <c r="H358" s="115">
        <f t="shared" si="331"/>
        <v>44788</v>
      </c>
      <c r="I358" s="115">
        <f t="shared" si="315"/>
        <v>44788</v>
      </c>
      <c r="J358" s="116">
        <f t="shared" si="323"/>
        <v>21</v>
      </c>
      <c r="K358" s="116">
        <f t="shared" si="312"/>
        <v>10</v>
      </c>
      <c r="L358" s="8">
        <f t="shared" si="324"/>
        <v>1.0022353799999999</v>
      </c>
      <c r="M358" s="117">
        <f t="shared" si="335"/>
        <v>1.01060018</v>
      </c>
      <c r="N358" s="117">
        <f t="shared" si="332"/>
        <v>1.1073365336935808</v>
      </c>
      <c r="O358" s="110">
        <f t="shared" si="309"/>
        <v>1.10981185</v>
      </c>
      <c r="P358" s="110">
        <f t="shared" si="316"/>
        <v>1067.8240330000001</v>
      </c>
      <c r="Q358" s="148">
        <f t="shared" si="327"/>
        <v>0</v>
      </c>
      <c r="R358" s="170">
        <f t="shared" si="325"/>
        <v>0</v>
      </c>
      <c r="S358" s="110">
        <f t="shared" si="317"/>
        <v>0</v>
      </c>
      <c r="T358" s="92">
        <v>0</v>
      </c>
      <c r="U358" s="180">
        <f t="shared" si="311"/>
        <v>0</v>
      </c>
      <c r="V358" s="120">
        <f t="shared" si="326"/>
        <v>8.7999999999999995E-2</v>
      </c>
      <c r="W358" s="118">
        <f t="shared" si="333"/>
        <v>10</v>
      </c>
      <c r="X358" s="118">
        <v>252</v>
      </c>
      <c r="Y358" s="117">
        <f t="shared" si="318"/>
        <v>1.003352478</v>
      </c>
      <c r="Z358" s="110">
        <f t="shared" si="319"/>
        <v>3.57985657</v>
      </c>
      <c r="AA358" s="110">
        <f t="shared" si="320"/>
        <v>0</v>
      </c>
      <c r="AB358" s="121" t="str">
        <f t="shared" si="328"/>
        <v>A+J=</v>
      </c>
      <c r="AC358" s="115">
        <f t="shared" si="329"/>
        <v>44788</v>
      </c>
      <c r="AD358" s="4"/>
      <c r="AF358" s="160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2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109">
        <f t="shared" si="321"/>
        <v>44772</v>
      </c>
      <c r="B359" s="110">
        <f t="shared" si="313"/>
        <v>1072.0018675700001</v>
      </c>
      <c r="C359" s="110">
        <f t="shared" si="334"/>
        <v>962.16672492999999</v>
      </c>
      <c r="D359" s="111">
        <f t="shared" si="322"/>
        <v>6382.88</v>
      </c>
      <c r="E359" s="111">
        <f t="shared" si="310"/>
        <v>6412.88</v>
      </c>
      <c r="F359" s="161">
        <f t="shared" si="330"/>
        <v>44696</v>
      </c>
      <c r="G359" s="114">
        <f t="shared" si="314"/>
        <v>4.7000726944577131E-3</v>
      </c>
      <c r="H359" s="115">
        <f t="shared" si="331"/>
        <v>44788</v>
      </c>
      <c r="I359" s="115">
        <f t="shared" si="315"/>
        <v>44788</v>
      </c>
      <c r="J359" s="116">
        <f t="shared" si="323"/>
        <v>21</v>
      </c>
      <c r="K359" s="116">
        <f t="shared" si="312"/>
        <v>11</v>
      </c>
      <c r="L359" s="8">
        <f t="shared" si="324"/>
        <v>1.0024591899999999</v>
      </c>
      <c r="M359" s="117">
        <f t="shared" si="335"/>
        <v>1.01060018</v>
      </c>
      <c r="N359" s="117">
        <f t="shared" si="332"/>
        <v>1.1073365336935808</v>
      </c>
      <c r="O359" s="110">
        <f t="shared" si="309"/>
        <v>1.11005968</v>
      </c>
      <c r="P359" s="110">
        <f t="shared" si="316"/>
        <v>1068.06248678</v>
      </c>
      <c r="Q359" s="148">
        <f t="shared" si="327"/>
        <v>0</v>
      </c>
      <c r="R359" s="170">
        <f t="shared" si="325"/>
        <v>0</v>
      </c>
      <c r="S359" s="110">
        <f t="shared" si="317"/>
        <v>0</v>
      </c>
      <c r="T359" s="92">
        <v>0</v>
      </c>
      <c r="U359" s="180">
        <f t="shared" si="311"/>
        <v>0</v>
      </c>
      <c r="V359" s="120">
        <f t="shared" si="326"/>
        <v>8.7999999999999995E-2</v>
      </c>
      <c r="W359" s="118">
        <f t="shared" si="333"/>
        <v>11</v>
      </c>
      <c r="X359" s="118">
        <v>252</v>
      </c>
      <c r="Y359" s="117">
        <f t="shared" si="318"/>
        <v>1.0036883430000001</v>
      </c>
      <c r="Z359" s="110">
        <f t="shared" si="319"/>
        <v>3.93938079</v>
      </c>
      <c r="AA359" s="110">
        <f t="shared" si="320"/>
        <v>0</v>
      </c>
      <c r="AB359" s="121" t="str">
        <f t="shared" si="328"/>
        <v>A+J=</v>
      </c>
      <c r="AC359" s="115">
        <f t="shared" si="329"/>
        <v>44788</v>
      </c>
      <c r="AD359" s="4"/>
      <c r="AF359" s="160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2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109">
        <f t="shared" si="321"/>
        <v>44773</v>
      </c>
      <c r="B360" s="110">
        <f t="shared" si="313"/>
        <v>1072.0018675700001</v>
      </c>
      <c r="C360" s="110">
        <f t="shared" si="334"/>
        <v>962.16672492999999</v>
      </c>
      <c r="D360" s="111">
        <f t="shared" si="322"/>
        <v>6382.88</v>
      </c>
      <c r="E360" s="111">
        <f t="shared" si="310"/>
        <v>6412.88</v>
      </c>
      <c r="F360" s="161">
        <f t="shared" si="330"/>
        <v>44696</v>
      </c>
      <c r="G360" s="114">
        <f t="shared" si="314"/>
        <v>4.7000726944577131E-3</v>
      </c>
      <c r="H360" s="115">
        <f t="shared" si="331"/>
        <v>44788</v>
      </c>
      <c r="I360" s="115">
        <f t="shared" si="315"/>
        <v>44788</v>
      </c>
      <c r="J360" s="116">
        <f t="shared" si="323"/>
        <v>21</v>
      </c>
      <c r="K360" s="116">
        <f t="shared" si="312"/>
        <v>11</v>
      </c>
      <c r="L360" s="8">
        <f t="shared" si="324"/>
        <v>1.0024591899999999</v>
      </c>
      <c r="M360" s="117">
        <f t="shared" si="335"/>
        <v>1.01060018</v>
      </c>
      <c r="N360" s="117">
        <f t="shared" si="332"/>
        <v>1.1073365336935808</v>
      </c>
      <c r="O360" s="110">
        <f t="shared" si="309"/>
        <v>1.11005968</v>
      </c>
      <c r="P360" s="110">
        <f t="shared" si="316"/>
        <v>1068.06248678</v>
      </c>
      <c r="Q360" s="148">
        <f t="shared" si="327"/>
        <v>0</v>
      </c>
      <c r="R360" s="170">
        <f t="shared" si="325"/>
        <v>0</v>
      </c>
      <c r="S360" s="110">
        <f t="shared" si="317"/>
        <v>0</v>
      </c>
      <c r="T360" s="92">
        <v>0</v>
      </c>
      <c r="U360" s="180">
        <f t="shared" si="311"/>
        <v>0</v>
      </c>
      <c r="V360" s="120">
        <f t="shared" si="326"/>
        <v>8.7999999999999995E-2</v>
      </c>
      <c r="W360" s="118">
        <f t="shared" si="333"/>
        <v>11</v>
      </c>
      <c r="X360" s="118">
        <v>252</v>
      </c>
      <c r="Y360" s="117">
        <f t="shared" si="318"/>
        <v>1.0036883430000001</v>
      </c>
      <c r="Z360" s="110">
        <f t="shared" si="319"/>
        <v>3.93938079</v>
      </c>
      <c r="AA360" s="110">
        <f t="shared" si="320"/>
        <v>0</v>
      </c>
      <c r="AB360" s="121" t="str">
        <f t="shared" si="328"/>
        <v>A+J=</v>
      </c>
      <c r="AC360" s="115">
        <f t="shared" si="329"/>
        <v>44788</v>
      </c>
      <c r="AD360" s="4"/>
      <c r="AF360" s="160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2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109">
        <f t="shared" si="321"/>
        <v>44774</v>
      </c>
      <c r="B361" s="110">
        <f t="shared" si="313"/>
        <v>1072.0018675700001</v>
      </c>
      <c r="C361" s="110">
        <f t="shared" si="334"/>
        <v>962.16672492999999</v>
      </c>
      <c r="D361" s="111">
        <f t="shared" si="322"/>
        <v>6382.88</v>
      </c>
      <c r="E361" s="111">
        <f t="shared" si="310"/>
        <v>6412.88</v>
      </c>
      <c r="F361" s="161">
        <f t="shared" si="330"/>
        <v>44696</v>
      </c>
      <c r="G361" s="114">
        <f t="shared" si="314"/>
        <v>4.7000726944577131E-3</v>
      </c>
      <c r="H361" s="115">
        <f t="shared" si="331"/>
        <v>44788</v>
      </c>
      <c r="I361" s="115">
        <f t="shared" si="315"/>
        <v>44788</v>
      </c>
      <c r="J361" s="116">
        <f t="shared" si="323"/>
        <v>21</v>
      </c>
      <c r="K361" s="116">
        <f t="shared" si="312"/>
        <v>11</v>
      </c>
      <c r="L361" s="8">
        <f t="shared" si="324"/>
        <v>1.0024591899999999</v>
      </c>
      <c r="M361" s="117">
        <f t="shared" si="335"/>
        <v>1.01060018</v>
      </c>
      <c r="N361" s="117">
        <f t="shared" si="332"/>
        <v>1.1073365336935808</v>
      </c>
      <c r="O361" s="110">
        <f t="shared" si="309"/>
        <v>1.11005968</v>
      </c>
      <c r="P361" s="110">
        <f t="shared" si="316"/>
        <v>1068.06248678</v>
      </c>
      <c r="Q361" s="148">
        <f t="shared" si="327"/>
        <v>0</v>
      </c>
      <c r="R361" s="170">
        <f t="shared" si="325"/>
        <v>0</v>
      </c>
      <c r="S361" s="110">
        <f t="shared" si="317"/>
        <v>0</v>
      </c>
      <c r="T361" s="92">
        <v>0</v>
      </c>
      <c r="U361" s="180">
        <f t="shared" si="311"/>
        <v>0</v>
      </c>
      <c r="V361" s="120">
        <f t="shared" si="326"/>
        <v>8.7999999999999995E-2</v>
      </c>
      <c r="W361" s="118">
        <f t="shared" si="333"/>
        <v>11</v>
      </c>
      <c r="X361" s="118">
        <v>252</v>
      </c>
      <c r="Y361" s="117">
        <f t="shared" si="318"/>
        <v>1.0036883430000001</v>
      </c>
      <c r="Z361" s="110">
        <f t="shared" si="319"/>
        <v>3.93938079</v>
      </c>
      <c r="AA361" s="110">
        <f t="shared" si="320"/>
        <v>0</v>
      </c>
      <c r="AB361" s="121" t="str">
        <f t="shared" si="328"/>
        <v>A+J=</v>
      </c>
      <c r="AC361" s="115">
        <f t="shared" si="329"/>
        <v>44788</v>
      </c>
      <c r="AD361" s="4"/>
      <c r="AF361" s="160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2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109">
        <f t="shared" si="321"/>
        <v>44775</v>
      </c>
      <c r="B362" s="110">
        <f t="shared" si="313"/>
        <v>1072.6001844300001</v>
      </c>
      <c r="C362" s="110">
        <f t="shared" si="334"/>
        <v>962.16672492999999</v>
      </c>
      <c r="D362" s="111">
        <f t="shared" si="322"/>
        <v>6382.88</v>
      </c>
      <c r="E362" s="111">
        <f t="shared" si="310"/>
        <v>6412.88</v>
      </c>
      <c r="F362" s="161">
        <f t="shared" si="330"/>
        <v>44696</v>
      </c>
      <c r="G362" s="114">
        <f t="shared" si="314"/>
        <v>4.7000726944577131E-3</v>
      </c>
      <c r="H362" s="115">
        <f t="shared" si="331"/>
        <v>44788</v>
      </c>
      <c r="I362" s="115">
        <f t="shared" si="315"/>
        <v>44788</v>
      </c>
      <c r="J362" s="116">
        <f t="shared" si="323"/>
        <v>21</v>
      </c>
      <c r="K362" s="116">
        <f t="shared" si="312"/>
        <v>12</v>
      </c>
      <c r="L362" s="8">
        <f t="shared" si="324"/>
        <v>1.0026830499999999</v>
      </c>
      <c r="M362" s="117">
        <f t="shared" si="335"/>
        <v>1.01060018</v>
      </c>
      <c r="N362" s="117">
        <f t="shared" si="332"/>
        <v>1.1073365336935808</v>
      </c>
      <c r="O362" s="110">
        <f t="shared" ref="O362:O425" si="336">TRUNC(TRUNC((L362*N362),15),8)</f>
        <v>1.11030757</v>
      </c>
      <c r="P362" s="110">
        <f t="shared" si="316"/>
        <v>1068.3009982900001</v>
      </c>
      <c r="Q362" s="148">
        <f t="shared" si="327"/>
        <v>0</v>
      </c>
      <c r="R362" s="170">
        <f t="shared" si="325"/>
        <v>0</v>
      </c>
      <c r="S362" s="110">
        <f t="shared" si="317"/>
        <v>0</v>
      </c>
      <c r="T362" s="92">
        <v>0</v>
      </c>
      <c r="U362" s="180">
        <f t="shared" si="311"/>
        <v>0</v>
      </c>
      <c r="V362" s="120">
        <f t="shared" si="326"/>
        <v>8.7999999999999995E-2</v>
      </c>
      <c r="W362" s="118">
        <f t="shared" si="333"/>
        <v>12</v>
      </c>
      <c r="X362" s="118">
        <v>252</v>
      </c>
      <c r="Y362" s="117">
        <f t="shared" si="318"/>
        <v>1.0040243209999999</v>
      </c>
      <c r="Z362" s="110">
        <f t="shared" si="319"/>
        <v>4.2991861399999998</v>
      </c>
      <c r="AA362" s="110">
        <f t="shared" si="320"/>
        <v>0</v>
      </c>
      <c r="AB362" s="121" t="str">
        <f t="shared" si="328"/>
        <v>A+J=</v>
      </c>
      <c r="AC362" s="115">
        <f t="shared" si="329"/>
        <v>44788</v>
      </c>
      <c r="AD362" s="4"/>
      <c r="AF362" s="160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2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109">
        <f t="shared" si="321"/>
        <v>44776</v>
      </c>
      <c r="B363" s="110">
        <f t="shared" si="313"/>
        <v>1073.1988295400001</v>
      </c>
      <c r="C363" s="110">
        <f t="shared" si="334"/>
        <v>962.16672492999999</v>
      </c>
      <c r="D363" s="111">
        <f t="shared" si="322"/>
        <v>6382.88</v>
      </c>
      <c r="E363" s="111">
        <f t="shared" ref="E363:E426" si="337">IF($K363=1,VLOOKUP($A362,AQ$11:AU$131,5),E362)</f>
        <v>6412.88</v>
      </c>
      <c r="F363" s="161">
        <f t="shared" si="330"/>
        <v>44696</v>
      </c>
      <c r="G363" s="114">
        <f t="shared" si="314"/>
        <v>4.7000726944577131E-3</v>
      </c>
      <c r="H363" s="115">
        <f t="shared" si="331"/>
        <v>44788</v>
      </c>
      <c r="I363" s="115">
        <f t="shared" si="315"/>
        <v>44788</v>
      </c>
      <c r="J363" s="116">
        <f t="shared" si="323"/>
        <v>21</v>
      </c>
      <c r="K363" s="116">
        <f t="shared" si="312"/>
        <v>13</v>
      </c>
      <c r="L363" s="8">
        <f t="shared" si="324"/>
        <v>1.00290696</v>
      </c>
      <c r="M363" s="117">
        <f t="shared" si="335"/>
        <v>1.01060018</v>
      </c>
      <c r="N363" s="117">
        <f t="shared" si="332"/>
        <v>1.1073365336935808</v>
      </c>
      <c r="O363" s="110">
        <f t="shared" si="336"/>
        <v>1.11055551</v>
      </c>
      <c r="P363" s="110">
        <f t="shared" si="316"/>
        <v>1068.5395579000001</v>
      </c>
      <c r="Q363" s="148">
        <f t="shared" si="327"/>
        <v>0</v>
      </c>
      <c r="R363" s="170">
        <f t="shared" si="325"/>
        <v>0</v>
      </c>
      <c r="S363" s="110">
        <f t="shared" si="317"/>
        <v>0</v>
      </c>
      <c r="T363" s="92">
        <v>0</v>
      </c>
      <c r="U363" s="180">
        <f t="shared" si="311"/>
        <v>0</v>
      </c>
      <c r="V363" s="120">
        <f t="shared" si="326"/>
        <v>8.7999999999999995E-2</v>
      </c>
      <c r="W363" s="118">
        <f t="shared" si="333"/>
        <v>13</v>
      </c>
      <c r="X363" s="118">
        <v>252</v>
      </c>
      <c r="Y363" s="117">
        <f t="shared" si="318"/>
        <v>1.004360411</v>
      </c>
      <c r="Z363" s="110">
        <f t="shared" si="319"/>
        <v>4.65927164</v>
      </c>
      <c r="AA363" s="110">
        <f t="shared" si="320"/>
        <v>0</v>
      </c>
      <c r="AB363" s="121" t="str">
        <f t="shared" si="328"/>
        <v>A+J=</v>
      </c>
      <c r="AC363" s="115">
        <f t="shared" si="329"/>
        <v>44788</v>
      </c>
      <c r="AD363" s="4"/>
      <c r="AF363" s="160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2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109">
        <f t="shared" si="321"/>
        <v>44777</v>
      </c>
      <c r="B364" s="110">
        <f t="shared" si="313"/>
        <v>1073.7978234499999</v>
      </c>
      <c r="C364" s="110">
        <f t="shared" si="334"/>
        <v>962.16672492999999</v>
      </c>
      <c r="D364" s="111">
        <f t="shared" si="322"/>
        <v>6382.88</v>
      </c>
      <c r="E364" s="111">
        <f t="shared" si="337"/>
        <v>6412.88</v>
      </c>
      <c r="F364" s="161">
        <f t="shared" si="330"/>
        <v>44696</v>
      </c>
      <c r="G364" s="114">
        <f t="shared" si="314"/>
        <v>4.7000726944577131E-3</v>
      </c>
      <c r="H364" s="115">
        <f t="shared" si="331"/>
        <v>44788</v>
      </c>
      <c r="I364" s="115">
        <f t="shared" si="315"/>
        <v>44788</v>
      </c>
      <c r="J364" s="116">
        <f t="shared" si="323"/>
        <v>21</v>
      </c>
      <c r="K364" s="116">
        <f t="shared" si="312"/>
        <v>14</v>
      </c>
      <c r="L364" s="8">
        <f t="shared" si="324"/>
        <v>1.00313093</v>
      </c>
      <c r="M364" s="117">
        <f t="shared" si="335"/>
        <v>1.01060018</v>
      </c>
      <c r="N364" s="117">
        <f t="shared" si="332"/>
        <v>1.1073365336935808</v>
      </c>
      <c r="O364" s="110">
        <f t="shared" si="336"/>
        <v>1.1108035199999999</v>
      </c>
      <c r="P364" s="110">
        <f t="shared" si="316"/>
        <v>1068.7781848699999</v>
      </c>
      <c r="Q364" s="148">
        <f t="shared" si="327"/>
        <v>0</v>
      </c>
      <c r="R364" s="170">
        <f t="shared" si="325"/>
        <v>0</v>
      </c>
      <c r="S364" s="110">
        <f t="shared" si="317"/>
        <v>0</v>
      </c>
      <c r="T364" s="92">
        <v>0</v>
      </c>
      <c r="U364" s="180">
        <f t="shared" ref="U364:U427" si="338">IF(Q364&gt;0,(S364+T364)/P364,0)</f>
        <v>0</v>
      </c>
      <c r="V364" s="120">
        <f t="shared" si="326"/>
        <v>8.7999999999999995E-2</v>
      </c>
      <c r="W364" s="118">
        <f t="shared" si="333"/>
        <v>14</v>
      </c>
      <c r="X364" s="118">
        <v>252</v>
      </c>
      <c r="Y364" s="117">
        <f t="shared" si="318"/>
        <v>1.004696614</v>
      </c>
      <c r="Z364" s="110">
        <f t="shared" si="319"/>
        <v>5.0196385799999996</v>
      </c>
      <c r="AA364" s="110">
        <f t="shared" si="320"/>
        <v>0</v>
      </c>
      <c r="AB364" s="121" t="str">
        <f t="shared" si="328"/>
        <v>A+J=</v>
      </c>
      <c r="AC364" s="115">
        <f t="shared" si="329"/>
        <v>44788</v>
      </c>
      <c r="AD364" s="4"/>
      <c r="AF364" s="160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2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109">
        <f t="shared" si="321"/>
        <v>44778</v>
      </c>
      <c r="B365" s="110">
        <f t="shared" si="313"/>
        <v>1074.3971458999999</v>
      </c>
      <c r="C365" s="110">
        <f t="shared" si="334"/>
        <v>962.16672492999999</v>
      </c>
      <c r="D365" s="111">
        <f t="shared" si="322"/>
        <v>6382.88</v>
      </c>
      <c r="E365" s="111">
        <f t="shared" si="337"/>
        <v>6412.88</v>
      </c>
      <c r="F365" s="161">
        <f t="shared" si="330"/>
        <v>44696</v>
      </c>
      <c r="G365" s="114">
        <f t="shared" si="314"/>
        <v>4.7000726944577131E-3</v>
      </c>
      <c r="H365" s="115">
        <f t="shared" si="331"/>
        <v>44788</v>
      </c>
      <c r="I365" s="115">
        <f t="shared" si="315"/>
        <v>44788</v>
      </c>
      <c r="J365" s="116">
        <f t="shared" si="323"/>
        <v>21</v>
      </c>
      <c r="K365" s="116">
        <f t="shared" si="312"/>
        <v>15</v>
      </c>
      <c r="L365" s="8">
        <f t="shared" si="324"/>
        <v>1.0033549399999999</v>
      </c>
      <c r="M365" s="117">
        <f t="shared" si="335"/>
        <v>1.01060018</v>
      </c>
      <c r="N365" s="117">
        <f t="shared" si="332"/>
        <v>1.1073365336935808</v>
      </c>
      <c r="O365" s="110">
        <f t="shared" si="336"/>
        <v>1.11105158</v>
      </c>
      <c r="P365" s="110">
        <f t="shared" si="316"/>
        <v>1069.01685995</v>
      </c>
      <c r="Q365" s="148">
        <f t="shared" si="327"/>
        <v>0</v>
      </c>
      <c r="R365" s="170">
        <f t="shared" si="325"/>
        <v>0</v>
      </c>
      <c r="S365" s="110">
        <f t="shared" si="317"/>
        <v>0</v>
      </c>
      <c r="T365" s="92">
        <v>0</v>
      </c>
      <c r="U365" s="180">
        <f t="shared" si="338"/>
        <v>0</v>
      </c>
      <c r="V365" s="120">
        <f t="shared" si="326"/>
        <v>8.7999999999999995E-2</v>
      </c>
      <c r="W365" s="118">
        <f t="shared" si="333"/>
        <v>15</v>
      </c>
      <c r="X365" s="118">
        <v>252</v>
      </c>
      <c r="Y365" s="117">
        <f t="shared" si="318"/>
        <v>1.005032929</v>
      </c>
      <c r="Z365" s="110">
        <f t="shared" si="319"/>
        <v>5.3802859500000002</v>
      </c>
      <c r="AA365" s="110">
        <f t="shared" si="320"/>
        <v>0</v>
      </c>
      <c r="AB365" s="121" t="str">
        <f t="shared" si="328"/>
        <v>A+J=</v>
      </c>
      <c r="AC365" s="115">
        <f t="shared" si="329"/>
        <v>44788</v>
      </c>
      <c r="AD365" s="4"/>
      <c r="AF365" s="160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2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109">
        <f t="shared" si="321"/>
        <v>44779</v>
      </c>
      <c r="B366" s="110">
        <f t="shared" si="313"/>
        <v>1074.9967980900001</v>
      </c>
      <c r="C366" s="110">
        <f t="shared" si="334"/>
        <v>962.16672492999999</v>
      </c>
      <c r="D366" s="111">
        <f t="shared" si="322"/>
        <v>6382.88</v>
      </c>
      <c r="E366" s="111">
        <f t="shared" si="337"/>
        <v>6412.88</v>
      </c>
      <c r="F366" s="161">
        <f t="shared" si="330"/>
        <v>44696</v>
      </c>
      <c r="G366" s="114">
        <f t="shared" si="314"/>
        <v>4.7000726944577131E-3</v>
      </c>
      <c r="H366" s="115">
        <f t="shared" si="331"/>
        <v>44788</v>
      </c>
      <c r="I366" s="115">
        <f t="shared" si="315"/>
        <v>44788</v>
      </c>
      <c r="J366" s="116">
        <f t="shared" si="323"/>
        <v>21</v>
      </c>
      <c r="K366" s="116">
        <f t="shared" si="312"/>
        <v>16</v>
      </c>
      <c r="L366" s="8">
        <f t="shared" si="324"/>
        <v>1.003579</v>
      </c>
      <c r="M366" s="117">
        <f t="shared" si="335"/>
        <v>1.01060018</v>
      </c>
      <c r="N366" s="117">
        <f t="shared" si="332"/>
        <v>1.1073365336935808</v>
      </c>
      <c r="O366" s="110">
        <f t="shared" si="336"/>
        <v>1.1112996900000001</v>
      </c>
      <c r="P366" s="110">
        <f t="shared" si="316"/>
        <v>1069.25558314</v>
      </c>
      <c r="Q366" s="148">
        <f t="shared" si="327"/>
        <v>0</v>
      </c>
      <c r="R366" s="170">
        <f t="shared" si="325"/>
        <v>0</v>
      </c>
      <c r="S366" s="110">
        <f t="shared" si="317"/>
        <v>0</v>
      </c>
      <c r="T366" s="92">
        <v>0</v>
      </c>
      <c r="U366" s="180">
        <f t="shared" si="338"/>
        <v>0</v>
      </c>
      <c r="V366" s="120">
        <f t="shared" si="326"/>
        <v>8.7999999999999995E-2</v>
      </c>
      <c r="W366" s="118">
        <f t="shared" si="333"/>
        <v>16</v>
      </c>
      <c r="X366" s="118">
        <v>252</v>
      </c>
      <c r="Y366" s="117">
        <f t="shared" si="318"/>
        <v>1.005369357</v>
      </c>
      <c r="Z366" s="110">
        <f t="shared" si="319"/>
        <v>5.7412149499999998</v>
      </c>
      <c r="AA366" s="110">
        <f t="shared" si="320"/>
        <v>0</v>
      </c>
      <c r="AB366" s="121" t="str">
        <f t="shared" si="328"/>
        <v>A+J=</v>
      </c>
      <c r="AC366" s="115">
        <f t="shared" si="329"/>
        <v>44788</v>
      </c>
      <c r="AD366" s="4"/>
      <c r="AF366" s="160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2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109">
        <f t="shared" si="321"/>
        <v>44780</v>
      </c>
      <c r="B367" s="110">
        <f t="shared" si="313"/>
        <v>1074.9967980900001</v>
      </c>
      <c r="C367" s="110">
        <f t="shared" si="334"/>
        <v>962.16672492999999</v>
      </c>
      <c r="D367" s="111">
        <f t="shared" si="322"/>
        <v>6382.88</v>
      </c>
      <c r="E367" s="111">
        <f t="shared" si="337"/>
        <v>6412.88</v>
      </c>
      <c r="F367" s="161">
        <f t="shared" si="330"/>
        <v>44696</v>
      </c>
      <c r="G367" s="114">
        <f t="shared" si="314"/>
        <v>4.7000726944577131E-3</v>
      </c>
      <c r="H367" s="115">
        <f t="shared" si="331"/>
        <v>44788</v>
      </c>
      <c r="I367" s="115">
        <f t="shared" si="315"/>
        <v>44788</v>
      </c>
      <c r="J367" s="116">
        <f t="shared" si="323"/>
        <v>21</v>
      </c>
      <c r="K367" s="116">
        <f t="shared" ref="K367:K430" si="339">(J367-(NETWORKDAYS(A367,I367,AF$149:AF$503)-1))</f>
        <v>16</v>
      </c>
      <c r="L367" s="8">
        <f t="shared" si="324"/>
        <v>1.003579</v>
      </c>
      <c r="M367" s="117">
        <f t="shared" si="335"/>
        <v>1.01060018</v>
      </c>
      <c r="N367" s="117">
        <f t="shared" si="332"/>
        <v>1.1073365336935808</v>
      </c>
      <c r="O367" s="110">
        <f t="shared" si="336"/>
        <v>1.1112996900000001</v>
      </c>
      <c r="P367" s="110">
        <f t="shared" si="316"/>
        <v>1069.25558314</v>
      </c>
      <c r="Q367" s="148">
        <f t="shared" si="327"/>
        <v>0</v>
      </c>
      <c r="R367" s="170">
        <f t="shared" si="325"/>
        <v>0</v>
      </c>
      <c r="S367" s="110">
        <f t="shared" si="317"/>
        <v>0</v>
      </c>
      <c r="T367" s="92">
        <v>0</v>
      </c>
      <c r="U367" s="180">
        <f t="shared" si="338"/>
        <v>0</v>
      </c>
      <c r="V367" s="120">
        <f t="shared" si="326"/>
        <v>8.7999999999999995E-2</v>
      </c>
      <c r="W367" s="118">
        <f t="shared" si="333"/>
        <v>16</v>
      </c>
      <c r="X367" s="118">
        <v>252</v>
      </c>
      <c r="Y367" s="117">
        <f t="shared" si="318"/>
        <v>1.005369357</v>
      </c>
      <c r="Z367" s="110">
        <f t="shared" si="319"/>
        <v>5.7412149499999998</v>
      </c>
      <c r="AA367" s="110">
        <f t="shared" si="320"/>
        <v>0</v>
      </c>
      <c r="AB367" s="121" t="str">
        <f t="shared" si="328"/>
        <v>A+J=</v>
      </c>
      <c r="AC367" s="115">
        <f t="shared" si="329"/>
        <v>44788</v>
      </c>
      <c r="AD367" s="4"/>
      <c r="AF367" s="160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2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109">
        <f t="shared" si="321"/>
        <v>44781</v>
      </c>
      <c r="B368" s="110">
        <f t="shared" si="313"/>
        <v>1074.9967980900001</v>
      </c>
      <c r="C368" s="110">
        <f t="shared" si="334"/>
        <v>962.16672492999999</v>
      </c>
      <c r="D368" s="111">
        <f t="shared" si="322"/>
        <v>6382.88</v>
      </c>
      <c r="E368" s="111">
        <f t="shared" si="337"/>
        <v>6412.88</v>
      </c>
      <c r="F368" s="161">
        <f t="shared" si="330"/>
        <v>44696</v>
      </c>
      <c r="G368" s="114">
        <f t="shared" si="314"/>
        <v>4.7000726944577131E-3</v>
      </c>
      <c r="H368" s="115">
        <f t="shared" si="331"/>
        <v>44788</v>
      </c>
      <c r="I368" s="115">
        <f t="shared" si="315"/>
        <v>44788</v>
      </c>
      <c r="J368" s="116">
        <f t="shared" si="323"/>
        <v>21</v>
      </c>
      <c r="K368" s="116">
        <f t="shared" si="339"/>
        <v>16</v>
      </c>
      <c r="L368" s="8">
        <f t="shared" si="324"/>
        <v>1.003579</v>
      </c>
      <c r="M368" s="117">
        <f t="shared" si="335"/>
        <v>1.01060018</v>
      </c>
      <c r="N368" s="117">
        <f t="shared" si="332"/>
        <v>1.1073365336935808</v>
      </c>
      <c r="O368" s="110">
        <f t="shared" si="336"/>
        <v>1.1112996900000001</v>
      </c>
      <c r="P368" s="110">
        <f t="shared" si="316"/>
        <v>1069.25558314</v>
      </c>
      <c r="Q368" s="148">
        <f t="shared" si="327"/>
        <v>0</v>
      </c>
      <c r="R368" s="170">
        <f t="shared" si="325"/>
        <v>0</v>
      </c>
      <c r="S368" s="110">
        <f t="shared" si="317"/>
        <v>0</v>
      </c>
      <c r="T368" s="92">
        <v>0</v>
      </c>
      <c r="U368" s="180">
        <f t="shared" si="338"/>
        <v>0</v>
      </c>
      <c r="V368" s="120">
        <f t="shared" si="326"/>
        <v>8.7999999999999995E-2</v>
      </c>
      <c r="W368" s="118">
        <f t="shared" si="333"/>
        <v>16</v>
      </c>
      <c r="X368" s="118">
        <v>252</v>
      </c>
      <c r="Y368" s="117">
        <f t="shared" si="318"/>
        <v>1.005369357</v>
      </c>
      <c r="Z368" s="110">
        <f t="shared" si="319"/>
        <v>5.7412149499999998</v>
      </c>
      <c r="AA368" s="110">
        <f t="shared" si="320"/>
        <v>0</v>
      </c>
      <c r="AB368" s="121" t="str">
        <f t="shared" si="328"/>
        <v>A+J=</v>
      </c>
      <c r="AC368" s="115">
        <f t="shared" si="329"/>
        <v>44788</v>
      </c>
      <c r="AD368" s="4"/>
      <c r="AF368" s="160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2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109">
        <f t="shared" si="321"/>
        <v>44782</v>
      </c>
      <c r="B369" s="110">
        <f t="shared" si="313"/>
        <v>1075.5967898000001</v>
      </c>
      <c r="C369" s="110">
        <f t="shared" si="334"/>
        <v>962.16672492999999</v>
      </c>
      <c r="D369" s="111">
        <f t="shared" si="322"/>
        <v>6382.88</v>
      </c>
      <c r="E369" s="111">
        <f t="shared" si="337"/>
        <v>6412.88</v>
      </c>
      <c r="F369" s="161">
        <f t="shared" si="330"/>
        <v>44696</v>
      </c>
      <c r="G369" s="114">
        <f t="shared" si="314"/>
        <v>4.7000726944577131E-3</v>
      </c>
      <c r="H369" s="115">
        <f t="shared" si="331"/>
        <v>44788</v>
      </c>
      <c r="I369" s="115">
        <f t="shared" si="315"/>
        <v>44788</v>
      </c>
      <c r="J369" s="116">
        <f t="shared" si="323"/>
        <v>21</v>
      </c>
      <c r="K369" s="116">
        <f t="shared" si="339"/>
        <v>17</v>
      </c>
      <c r="L369" s="8">
        <f t="shared" si="324"/>
        <v>1.0038031199999999</v>
      </c>
      <c r="M369" s="117">
        <f t="shared" si="335"/>
        <v>1.01060018</v>
      </c>
      <c r="N369" s="117">
        <f t="shared" si="332"/>
        <v>1.1073365336935808</v>
      </c>
      <c r="O369" s="110">
        <f t="shared" si="336"/>
        <v>1.1115478599999999</v>
      </c>
      <c r="P369" s="110">
        <f t="shared" si="316"/>
        <v>1069.4943640500001</v>
      </c>
      <c r="Q369" s="148">
        <f t="shared" si="327"/>
        <v>0</v>
      </c>
      <c r="R369" s="170">
        <f t="shared" si="325"/>
        <v>0</v>
      </c>
      <c r="S369" s="110">
        <f t="shared" si="317"/>
        <v>0</v>
      </c>
      <c r="T369" s="92">
        <v>0</v>
      </c>
      <c r="U369" s="180">
        <f t="shared" si="338"/>
        <v>0</v>
      </c>
      <c r="V369" s="120">
        <f t="shared" si="326"/>
        <v>8.7999999999999995E-2</v>
      </c>
      <c r="W369" s="118">
        <f t="shared" si="333"/>
        <v>17</v>
      </c>
      <c r="X369" s="118">
        <v>252</v>
      </c>
      <c r="Y369" s="117">
        <f t="shared" si="318"/>
        <v>1.005705898</v>
      </c>
      <c r="Z369" s="110">
        <f t="shared" si="319"/>
        <v>6.1024257500000001</v>
      </c>
      <c r="AA369" s="110">
        <f t="shared" si="320"/>
        <v>0</v>
      </c>
      <c r="AB369" s="121" t="str">
        <f t="shared" si="328"/>
        <v>A+J=</v>
      </c>
      <c r="AC369" s="115">
        <f t="shared" si="329"/>
        <v>44788</v>
      </c>
      <c r="AD369" s="4"/>
      <c r="AF369" s="160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2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109">
        <f t="shared" si="321"/>
        <v>44783</v>
      </c>
      <c r="B370" s="110">
        <f t="shared" si="313"/>
        <v>1076.1971104500001</v>
      </c>
      <c r="C370" s="110">
        <f t="shared" si="334"/>
        <v>962.16672492999999</v>
      </c>
      <c r="D370" s="111">
        <f t="shared" si="322"/>
        <v>6382.88</v>
      </c>
      <c r="E370" s="111">
        <f t="shared" si="337"/>
        <v>6412.88</v>
      </c>
      <c r="F370" s="161">
        <f t="shared" si="330"/>
        <v>44696</v>
      </c>
      <c r="G370" s="114">
        <f t="shared" si="314"/>
        <v>4.7000726944577131E-3</v>
      </c>
      <c r="H370" s="115">
        <f t="shared" si="331"/>
        <v>44788</v>
      </c>
      <c r="I370" s="115">
        <f t="shared" si="315"/>
        <v>44788</v>
      </c>
      <c r="J370" s="116">
        <f t="shared" si="323"/>
        <v>21</v>
      </c>
      <c r="K370" s="116">
        <f t="shared" si="339"/>
        <v>18</v>
      </c>
      <c r="L370" s="8">
        <f t="shared" si="324"/>
        <v>1.0040272800000001</v>
      </c>
      <c r="M370" s="117">
        <f t="shared" si="335"/>
        <v>1.01060018</v>
      </c>
      <c r="N370" s="117">
        <f t="shared" si="332"/>
        <v>1.1073365336935808</v>
      </c>
      <c r="O370" s="110">
        <f t="shared" si="336"/>
        <v>1.11179608</v>
      </c>
      <c r="P370" s="110">
        <f t="shared" si="316"/>
        <v>1069.7331930800001</v>
      </c>
      <c r="Q370" s="148">
        <f t="shared" si="327"/>
        <v>0</v>
      </c>
      <c r="R370" s="170">
        <f t="shared" si="325"/>
        <v>0</v>
      </c>
      <c r="S370" s="110">
        <f t="shared" si="317"/>
        <v>0</v>
      </c>
      <c r="T370" s="92">
        <v>0</v>
      </c>
      <c r="U370" s="180">
        <f t="shared" si="338"/>
        <v>0</v>
      </c>
      <c r="V370" s="120">
        <f t="shared" si="326"/>
        <v>8.7999999999999995E-2</v>
      </c>
      <c r="W370" s="118">
        <f t="shared" si="333"/>
        <v>18</v>
      </c>
      <c r="X370" s="118">
        <v>252</v>
      </c>
      <c r="Y370" s="117">
        <f t="shared" si="318"/>
        <v>1.006042551</v>
      </c>
      <c r="Z370" s="110">
        <f t="shared" si="319"/>
        <v>6.4639173699999999</v>
      </c>
      <c r="AA370" s="110">
        <f t="shared" si="320"/>
        <v>0</v>
      </c>
      <c r="AB370" s="121" t="str">
        <f t="shared" si="328"/>
        <v>A+J=</v>
      </c>
      <c r="AC370" s="115">
        <f t="shared" si="329"/>
        <v>44788</v>
      </c>
      <c r="AD370" s="4"/>
      <c r="AF370" s="160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2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109">
        <f t="shared" si="321"/>
        <v>44784</v>
      </c>
      <c r="B371" s="110">
        <f t="shared" si="313"/>
        <v>1076.7977708999999</v>
      </c>
      <c r="C371" s="110">
        <f t="shared" si="334"/>
        <v>962.16672492999999</v>
      </c>
      <c r="D371" s="111">
        <f t="shared" si="322"/>
        <v>6382.88</v>
      </c>
      <c r="E371" s="111">
        <f t="shared" si="337"/>
        <v>6412.88</v>
      </c>
      <c r="F371" s="161">
        <f t="shared" si="330"/>
        <v>44696</v>
      </c>
      <c r="G371" s="114">
        <f t="shared" si="314"/>
        <v>4.7000726944577131E-3</v>
      </c>
      <c r="H371" s="115">
        <f t="shared" si="331"/>
        <v>44788</v>
      </c>
      <c r="I371" s="115">
        <f t="shared" si="315"/>
        <v>44788</v>
      </c>
      <c r="J371" s="116">
        <f t="shared" si="323"/>
        <v>21</v>
      </c>
      <c r="K371" s="116">
        <f t="shared" si="339"/>
        <v>19</v>
      </c>
      <c r="L371" s="8">
        <f t="shared" si="324"/>
        <v>1.0042514899999999</v>
      </c>
      <c r="M371" s="117">
        <f t="shared" si="335"/>
        <v>1.01060018</v>
      </c>
      <c r="N371" s="117">
        <f t="shared" si="332"/>
        <v>1.1073365336935808</v>
      </c>
      <c r="O371" s="110">
        <f t="shared" si="336"/>
        <v>1.1120443600000001</v>
      </c>
      <c r="P371" s="110">
        <f t="shared" si="316"/>
        <v>1069.97207983</v>
      </c>
      <c r="Q371" s="148">
        <f t="shared" si="327"/>
        <v>0</v>
      </c>
      <c r="R371" s="170">
        <f t="shared" si="325"/>
        <v>0</v>
      </c>
      <c r="S371" s="110">
        <f t="shared" si="317"/>
        <v>0</v>
      </c>
      <c r="T371" s="92">
        <v>0</v>
      </c>
      <c r="U371" s="180">
        <f t="shared" si="338"/>
        <v>0</v>
      </c>
      <c r="V371" s="120">
        <f t="shared" si="326"/>
        <v>8.7999999999999995E-2</v>
      </c>
      <c r="W371" s="118">
        <f t="shared" si="333"/>
        <v>19</v>
      </c>
      <c r="X371" s="118">
        <v>252</v>
      </c>
      <c r="Y371" s="117">
        <f t="shared" si="318"/>
        <v>1.0063793169999999</v>
      </c>
      <c r="Z371" s="110">
        <f t="shared" si="319"/>
        <v>6.8256910700000004</v>
      </c>
      <c r="AA371" s="110">
        <f t="shared" si="320"/>
        <v>0</v>
      </c>
      <c r="AB371" s="121" t="str">
        <f t="shared" si="328"/>
        <v>A+J=</v>
      </c>
      <c r="AC371" s="115">
        <f t="shared" si="329"/>
        <v>44788</v>
      </c>
      <c r="AD371" s="4"/>
      <c r="AF371" s="160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2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109">
        <f t="shared" si="321"/>
        <v>44785</v>
      </c>
      <c r="B372" s="110">
        <f t="shared" si="313"/>
        <v>1077.39876056</v>
      </c>
      <c r="C372" s="110">
        <f t="shared" si="334"/>
        <v>962.16672492999999</v>
      </c>
      <c r="D372" s="111">
        <f t="shared" si="322"/>
        <v>6382.88</v>
      </c>
      <c r="E372" s="111">
        <f t="shared" si="337"/>
        <v>6412.88</v>
      </c>
      <c r="F372" s="161">
        <f t="shared" si="330"/>
        <v>44696</v>
      </c>
      <c r="G372" s="114">
        <f t="shared" si="314"/>
        <v>4.7000726944577131E-3</v>
      </c>
      <c r="H372" s="115">
        <f t="shared" si="331"/>
        <v>44788</v>
      </c>
      <c r="I372" s="115">
        <f t="shared" si="315"/>
        <v>44788</v>
      </c>
      <c r="J372" s="116">
        <f t="shared" si="323"/>
        <v>21</v>
      </c>
      <c r="K372" s="116">
        <f t="shared" si="339"/>
        <v>20</v>
      </c>
      <c r="L372" s="8">
        <f t="shared" si="324"/>
        <v>1.0044757499999999</v>
      </c>
      <c r="M372" s="117">
        <f t="shared" si="335"/>
        <v>1.01060018</v>
      </c>
      <c r="N372" s="117">
        <f t="shared" si="332"/>
        <v>1.1073365336935808</v>
      </c>
      <c r="O372" s="110">
        <f t="shared" si="336"/>
        <v>1.1122926900000001</v>
      </c>
      <c r="P372" s="110">
        <f t="shared" si="316"/>
        <v>1070.2110147000001</v>
      </c>
      <c r="Q372" s="148">
        <f t="shared" si="327"/>
        <v>0</v>
      </c>
      <c r="R372" s="170">
        <f t="shared" si="325"/>
        <v>0</v>
      </c>
      <c r="S372" s="110">
        <f t="shared" si="317"/>
        <v>0</v>
      </c>
      <c r="T372" s="92">
        <v>0</v>
      </c>
      <c r="U372" s="180">
        <f t="shared" si="338"/>
        <v>0</v>
      </c>
      <c r="V372" s="120">
        <f t="shared" si="326"/>
        <v>8.7999999999999995E-2</v>
      </c>
      <c r="W372" s="118">
        <f t="shared" si="333"/>
        <v>20</v>
      </c>
      <c r="X372" s="118">
        <v>252</v>
      </c>
      <c r="Y372" s="117">
        <f t="shared" si="318"/>
        <v>1.0067161950000001</v>
      </c>
      <c r="Z372" s="110">
        <f t="shared" si="319"/>
        <v>7.1877458599999997</v>
      </c>
      <c r="AA372" s="110">
        <f t="shared" si="320"/>
        <v>0</v>
      </c>
      <c r="AB372" s="121" t="str">
        <f t="shared" si="328"/>
        <v>A+J=</v>
      </c>
      <c r="AC372" s="115">
        <f t="shared" si="329"/>
        <v>44788</v>
      </c>
      <c r="AD372" s="4"/>
      <c r="AF372" s="160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2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109">
        <f t="shared" si="321"/>
        <v>44786</v>
      </c>
      <c r="B373" s="110">
        <f t="shared" si="313"/>
        <v>1078.00009998</v>
      </c>
      <c r="C373" s="110">
        <f t="shared" si="334"/>
        <v>962.16672492999999</v>
      </c>
      <c r="D373" s="111">
        <f t="shared" si="322"/>
        <v>6382.88</v>
      </c>
      <c r="E373" s="111">
        <f t="shared" si="337"/>
        <v>6412.88</v>
      </c>
      <c r="F373" s="161">
        <f t="shared" si="330"/>
        <v>44696</v>
      </c>
      <c r="G373" s="114">
        <f t="shared" si="314"/>
        <v>4.7000726944577131E-3</v>
      </c>
      <c r="H373" s="115">
        <f t="shared" si="331"/>
        <v>44788</v>
      </c>
      <c r="I373" s="115">
        <f t="shared" si="315"/>
        <v>44788</v>
      </c>
      <c r="J373" s="116">
        <f t="shared" si="323"/>
        <v>21</v>
      </c>
      <c r="K373" s="116">
        <f t="shared" si="339"/>
        <v>21</v>
      </c>
      <c r="L373" s="8">
        <f t="shared" si="324"/>
        <v>1.0047000699999999</v>
      </c>
      <c r="M373" s="117">
        <f t="shared" si="335"/>
        <v>1.01060018</v>
      </c>
      <c r="N373" s="117">
        <f t="shared" si="332"/>
        <v>1.1073365336935808</v>
      </c>
      <c r="O373" s="110">
        <f t="shared" si="336"/>
        <v>1.1125410899999999</v>
      </c>
      <c r="P373" s="110">
        <f t="shared" si="316"/>
        <v>1070.4500169099999</v>
      </c>
      <c r="Q373" s="148">
        <f t="shared" si="327"/>
        <v>0</v>
      </c>
      <c r="R373" s="170">
        <f t="shared" si="325"/>
        <v>0</v>
      </c>
      <c r="S373" s="110">
        <f t="shared" si="317"/>
        <v>0</v>
      </c>
      <c r="T373" s="92">
        <v>0</v>
      </c>
      <c r="U373" s="180">
        <f t="shared" si="338"/>
        <v>0</v>
      </c>
      <c r="V373" s="120">
        <f t="shared" si="326"/>
        <v>8.7999999999999995E-2</v>
      </c>
      <c r="W373" s="118">
        <f t="shared" si="333"/>
        <v>21</v>
      </c>
      <c r="X373" s="118">
        <v>252</v>
      </c>
      <c r="Y373" s="117">
        <f t="shared" si="318"/>
        <v>1.007053186</v>
      </c>
      <c r="Z373" s="110">
        <f t="shared" si="319"/>
        <v>7.5500830700000003</v>
      </c>
      <c r="AA373" s="110">
        <f t="shared" si="320"/>
        <v>0</v>
      </c>
      <c r="AB373" s="121" t="str">
        <f t="shared" si="328"/>
        <v>A+J=</v>
      </c>
      <c r="AC373" s="115">
        <f t="shared" si="329"/>
        <v>44788</v>
      </c>
      <c r="AD373" s="4"/>
      <c r="AF373" s="160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2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109">
        <f t="shared" si="321"/>
        <v>44787</v>
      </c>
      <c r="B374" s="110">
        <f t="shared" si="313"/>
        <v>1078.00009998</v>
      </c>
      <c r="C374" s="110">
        <f t="shared" si="334"/>
        <v>962.16672492999999</v>
      </c>
      <c r="D374" s="111">
        <f t="shared" si="322"/>
        <v>6382.88</v>
      </c>
      <c r="E374" s="111">
        <f t="shared" si="337"/>
        <v>6412.88</v>
      </c>
      <c r="F374" s="161">
        <f t="shared" si="330"/>
        <v>44696</v>
      </c>
      <c r="G374" s="114">
        <f t="shared" si="314"/>
        <v>4.7000726944577131E-3</v>
      </c>
      <c r="H374" s="115">
        <f t="shared" si="331"/>
        <v>44788</v>
      </c>
      <c r="I374" s="115">
        <f t="shared" si="315"/>
        <v>44788</v>
      </c>
      <c r="J374" s="116">
        <f t="shared" si="323"/>
        <v>21</v>
      </c>
      <c r="K374" s="116">
        <f t="shared" si="339"/>
        <v>21</v>
      </c>
      <c r="L374" s="8">
        <f t="shared" si="324"/>
        <v>1.0047000699999999</v>
      </c>
      <c r="M374" s="117">
        <f t="shared" si="335"/>
        <v>1.01060018</v>
      </c>
      <c r="N374" s="117">
        <f t="shared" si="332"/>
        <v>1.1073365336935808</v>
      </c>
      <c r="O374" s="110">
        <f t="shared" si="336"/>
        <v>1.1125410899999999</v>
      </c>
      <c r="P374" s="110">
        <f t="shared" si="316"/>
        <v>1070.4500169099999</v>
      </c>
      <c r="Q374" s="148">
        <f t="shared" si="327"/>
        <v>0</v>
      </c>
      <c r="R374" s="170">
        <f t="shared" si="325"/>
        <v>0</v>
      </c>
      <c r="S374" s="110">
        <f t="shared" si="317"/>
        <v>0</v>
      </c>
      <c r="T374" s="92">
        <v>0</v>
      </c>
      <c r="U374" s="180">
        <f t="shared" si="338"/>
        <v>0</v>
      </c>
      <c r="V374" s="120">
        <f t="shared" si="326"/>
        <v>8.7999999999999995E-2</v>
      </c>
      <c r="W374" s="118">
        <f t="shared" si="333"/>
        <v>21</v>
      </c>
      <c r="X374" s="118">
        <v>252</v>
      </c>
      <c r="Y374" s="117">
        <f t="shared" si="318"/>
        <v>1.007053186</v>
      </c>
      <c r="Z374" s="110">
        <f t="shared" si="319"/>
        <v>7.5500830700000003</v>
      </c>
      <c r="AA374" s="110">
        <f t="shared" si="320"/>
        <v>0</v>
      </c>
      <c r="AB374" s="121" t="str">
        <f t="shared" si="328"/>
        <v>A+J=</v>
      </c>
      <c r="AC374" s="115">
        <f t="shared" si="329"/>
        <v>44788</v>
      </c>
      <c r="AD374" s="4"/>
      <c r="AF374" s="160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2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109">
        <f t="shared" si="321"/>
        <v>44788</v>
      </c>
      <c r="B375" s="110">
        <f t="shared" si="313"/>
        <v>1078.00009998</v>
      </c>
      <c r="C375" s="110">
        <f t="shared" si="334"/>
        <v>962.16672492999999</v>
      </c>
      <c r="D375" s="111">
        <f t="shared" si="322"/>
        <v>6382.88</v>
      </c>
      <c r="E375" s="111">
        <f t="shared" si="337"/>
        <v>6412.88</v>
      </c>
      <c r="F375" s="161">
        <f t="shared" si="330"/>
        <v>44696</v>
      </c>
      <c r="G375" s="114">
        <f t="shared" si="314"/>
        <v>4.7000726944577131E-3</v>
      </c>
      <c r="H375" s="115">
        <f t="shared" si="331"/>
        <v>44788</v>
      </c>
      <c r="I375" s="115">
        <f t="shared" si="315"/>
        <v>44788</v>
      </c>
      <c r="J375" s="116">
        <f t="shared" si="323"/>
        <v>21</v>
      </c>
      <c r="K375" s="116">
        <f t="shared" si="339"/>
        <v>21</v>
      </c>
      <c r="L375" s="8">
        <f t="shared" si="324"/>
        <v>1.0047000699999999</v>
      </c>
      <c r="M375" s="117">
        <f t="shared" si="335"/>
        <v>1.01060018</v>
      </c>
      <c r="N375" s="117">
        <f t="shared" si="332"/>
        <v>1.1073365336935808</v>
      </c>
      <c r="O375" s="110">
        <f t="shared" si="336"/>
        <v>1.1125410899999999</v>
      </c>
      <c r="P375" s="110">
        <f t="shared" si="316"/>
        <v>1070.4500169099999</v>
      </c>
      <c r="Q375" s="148">
        <f t="shared" si="327"/>
        <v>12</v>
      </c>
      <c r="R375" s="170">
        <f t="shared" si="325"/>
        <v>3.5000000000000001E-3</v>
      </c>
      <c r="S375" s="110">
        <f t="shared" si="317"/>
        <v>3.7465750500000001</v>
      </c>
      <c r="T375" s="92">
        <v>0</v>
      </c>
      <c r="U375" s="180">
        <f t="shared" si="338"/>
        <v>3.499999991419497E-3</v>
      </c>
      <c r="V375" s="120">
        <f t="shared" si="326"/>
        <v>8.7999999999999995E-2</v>
      </c>
      <c r="W375" s="118">
        <f t="shared" si="333"/>
        <v>21</v>
      </c>
      <c r="X375" s="118">
        <v>252</v>
      </c>
      <c r="Y375" s="117">
        <f t="shared" si="318"/>
        <v>1.007053186</v>
      </c>
      <c r="Z375" s="110">
        <f t="shared" si="319"/>
        <v>7.5500830700000003</v>
      </c>
      <c r="AA375" s="110">
        <f t="shared" si="320"/>
        <v>11.29665812</v>
      </c>
      <c r="AB375" s="121" t="str">
        <f t="shared" si="328"/>
        <v>A+J=</v>
      </c>
      <c r="AC375" s="115">
        <f t="shared" si="329"/>
        <v>44788</v>
      </c>
      <c r="AD375" s="4"/>
      <c r="AF375" s="160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2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109">
        <f t="shared" si="321"/>
        <v>44789</v>
      </c>
      <c r="B376" s="110">
        <f t="shared" si="313"/>
        <v>1067.3844753600001</v>
      </c>
      <c r="C376" s="110">
        <f t="shared" si="334"/>
        <v>958.79914140000005</v>
      </c>
      <c r="D376" s="111">
        <f t="shared" si="322"/>
        <v>6412.88</v>
      </c>
      <c r="E376" s="111">
        <f t="shared" si="337"/>
        <v>6455.85</v>
      </c>
      <c r="F376" s="161">
        <f t="shared" si="330"/>
        <v>44727</v>
      </c>
      <c r="G376" s="114">
        <f t="shared" si="314"/>
        <v>6.7005775876050055E-3</v>
      </c>
      <c r="H376" s="115">
        <f t="shared" si="331"/>
        <v>44819</v>
      </c>
      <c r="I376" s="115">
        <f t="shared" si="315"/>
        <v>44819</v>
      </c>
      <c r="J376" s="116">
        <f t="shared" si="323"/>
        <v>22</v>
      </c>
      <c r="K376" s="116">
        <f t="shared" si="339"/>
        <v>1</v>
      </c>
      <c r="L376" s="8">
        <f t="shared" si="324"/>
        <v>1.0003036000000001</v>
      </c>
      <c r="M376" s="117">
        <f t="shared" si="335"/>
        <v>1.0047000699999999</v>
      </c>
      <c r="N376" s="117">
        <f t="shared" si="332"/>
        <v>1.112541092915498</v>
      </c>
      <c r="O376" s="110">
        <f t="shared" si="336"/>
        <v>1.1128788599999999</v>
      </c>
      <c r="P376" s="110">
        <f t="shared" si="316"/>
        <v>1067.0272954500001</v>
      </c>
      <c r="Q376" s="148">
        <f t="shared" si="327"/>
        <v>0</v>
      </c>
      <c r="R376" s="170">
        <f t="shared" si="325"/>
        <v>0</v>
      </c>
      <c r="S376" s="110">
        <f t="shared" si="317"/>
        <v>0</v>
      </c>
      <c r="T376" s="92">
        <v>0</v>
      </c>
      <c r="U376" s="180">
        <f t="shared" si="338"/>
        <v>0</v>
      </c>
      <c r="V376" s="120">
        <f t="shared" si="326"/>
        <v>8.7999999999999995E-2</v>
      </c>
      <c r="W376" s="118">
        <f t="shared" si="333"/>
        <v>1</v>
      </c>
      <c r="X376" s="118">
        <v>252</v>
      </c>
      <c r="Y376" s="117">
        <f t="shared" si="318"/>
        <v>1.000334743</v>
      </c>
      <c r="Z376" s="110">
        <f t="shared" si="319"/>
        <v>0.35717990999999999</v>
      </c>
      <c r="AA376" s="110">
        <f t="shared" si="320"/>
        <v>0</v>
      </c>
      <c r="AB376" s="121" t="str">
        <f t="shared" si="328"/>
        <v>A+J=</v>
      </c>
      <c r="AC376" s="115">
        <f t="shared" si="329"/>
        <v>44819</v>
      </c>
      <c r="AD376" s="26"/>
      <c r="AF376" s="160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1"/>
      <c r="CI376" s="25"/>
      <c r="CJ376" s="1"/>
      <c r="CK376" s="3"/>
      <c r="CL376" s="3"/>
      <c r="CM376" s="3"/>
      <c r="CN376" s="3"/>
      <c r="CO376" s="1"/>
      <c r="CP376" s="3"/>
      <c r="CQ376" s="1"/>
      <c r="CR376" s="3"/>
      <c r="CS376" s="3"/>
      <c r="CT376" s="3"/>
      <c r="CU376" s="3"/>
      <c r="CV376" s="3"/>
      <c r="CW376" s="1"/>
      <c r="CX376" s="3"/>
      <c r="CY376" s="3"/>
      <c r="CZ376" s="3"/>
      <c r="DA376" s="3"/>
      <c r="DB376" s="1"/>
      <c r="DC376" s="3"/>
      <c r="DD376" s="3"/>
      <c r="DE376" s="3"/>
      <c r="DF376" s="3"/>
      <c r="DG376" s="3"/>
      <c r="DH376" s="26"/>
      <c r="DI376" s="3"/>
      <c r="DJ376" s="3"/>
      <c r="DK376" s="3"/>
      <c r="DL376" s="3"/>
      <c r="DM376" s="3"/>
      <c r="DN376" s="3"/>
    </row>
    <row r="377" spans="1:118" ht="12.75" x14ac:dyDescent="0.2">
      <c r="A377" s="109">
        <f t="shared" si="321"/>
        <v>44790</v>
      </c>
      <c r="B377" s="110">
        <f t="shared" si="313"/>
        <v>1068.06593157</v>
      </c>
      <c r="C377" s="110">
        <f t="shared" si="334"/>
        <v>958.79914140000005</v>
      </c>
      <c r="D377" s="111">
        <f t="shared" si="322"/>
        <v>6412.88</v>
      </c>
      <c r="E377" s="111">
        <f t="shared" si="337"/>
        <v>6455.85</v>
      </c>
      <c r="F377" s="161">
        <f t="shared" si="330"/>
        <v>44727</v>
      </c>
      <c r="G377" s="114">
        <f t="shared" si="314"/>
        <v>6.7005775876050055E-3</v>
      </c>
      <c r="H377" s="115">
        <f t="shared" si="331"/>
        <v>44819</v>
      </c>
      <c r="I377" s="115">
        <f t="shared" si="315"/>
        <v>44819</v>
      </c>
      <c r="J377" s="116">
        <f t="shared" si="323"/>
        <v>22</v>
      </c>
      <c r="K377" s="116">
        <f t="shared" si="339"/>
        <v>2</v>
      </c>
      <c r="L377" s="8">
        <f t="shared" si="324"/>
        <v>1.00060729</v>
      </c>
      <c r="M377" s="117">
        <f t="shared" si="335"/>
        <v>1.0047000699999999</v>
      </c>
      <c r="N377" s="117">
        <f t="shared" si="332"/>
        <v>1.112541092915498</v>
      </c>
      <c r="O377" s="110">
        <f t="shared" si="336"/>
        <v>1.11321672</v>
      </c>
      <c r="P377" s="110">
        <f t="shared" si="316"/>
        <v>1067.3512353199999</v>
      </c>
      <c r="Q377" s="148">
        <f t="shared" si="327"/>
        <v>0</v>
      </c>
      <c r="R377" s="170">
        <f t="shared" si="325"/>
        <v>0</v>
      </c>
      <c r="S377" s="110">
        <f t="shared" si="317"/>
        <v>0</v>
      </c>
      <c r="T377" s="92">
        <v>0</v>
      </c>
      <c r="U377" s="180">
        <f t="shared" si="338"/>
        <v>0</v>
      </c>
      <c r="V377" s="120">
        <f t="shared" si="326"/>
        <v>8.7999999999999995E-2</v>
      </c>
      <c r="W377" s="118">
        <f t="shared" si="333"/>
        <v>2</v>
      </c>
      <c r="X377" s="118">
        <v>252</v>
      </c>
      <c r="Y377" s="117">
        <f t="shared" si="318"/>
        <v>1.000669598</v>
      </c>
      <c r="Z377" s="110">
        <f t="shared" si="319"/>
        <v>0.71469625000000003</v>
      </c>
      <c r="AA377" s="110">
        <f t="shared" si="320"/>
        <v>0</v>
      </c>
      <c r="AB377" s="121" t="str">
        <f t="shared" si="328"/>
        <v>A+J=</v>
      </c>
      <c r="AC377" s="115">
        <f t="shared" si="329"/>
        <v>44819</v>
      </c>
      <c r="AD377" s="26"/>
      <c r="AF377" s="160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1"/>
      <c r="CI377" s="22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26"/>
      <c r="DI377" s="3"/>
      <c r="DJ377" s="3"/>
      <c r="DK377" s="3"/>
      <c r="DL377" s="3"/>
      <c r="DM377" s="3"/>
      <c r="DN377" s="3"/>
    </row>
    <row r="378" spans="1:118" ht="12.75" x14ac:dyDescent="0.2">
      <c r="A378" s="109">
        <f t="shared" si="321"/>
        <v>44791</v>
      </c>
      <c r="B378" s="110">
        <f t="shared" si="313"/>
        <v>1068.74783948</v>
      </c>
      <c r="C378" s="110">
        <f t="shared" si="334"/>
        <v>958.79914140000005</v>
      </c>
      <c r="D378" s="111">
        <f t="shared" si="322"/>
        <v>6412.88</v>
      </c>
      <c r="E378" s="111">
        <f t="shared" si="337"/>
        <v>6455.85</v>
      </c>
      <c r="F378" s="161">
        <f t="shared" si="330"/>
        <v>44727</v>
      </c>
      <c r="G378" s="114">
        <f t="shared" si="314"/>
        <v>6.7005775876050055E-3</v>
      </c>
      <c r="H378" s="115">
        <f t="shared" si="331"/>
        <v>44819</v>
      </c>
      <c r="I378" s="115">
        <f t="shared" si="315"/>
        <v>44819</v>
      </c>
      <c r="J378" s="116">
        <f t="shared" si="323"/>
        <v>22</v>
      </c>
      <c r="K378" s="116">
        <f t="shared" si="339"/>
        <v>3</v>
      </c>
      <c r="L378" s="8">
        <f t="shared" si="324"/>
        <v>1.0009110800000001</v>
      </c>
      <c r="M378" s="117">
        <f t="shared" si="335"/>
        <v>1.0047000699999999</v>
      </c>
      <c r="N378" s="117">
        <f t="shared" si="332"/>
        <v>1.112541092915498</v>
      </c>
      <c r="O378" s="110">
        <f t="shared" si="336"/>
        <v>1.1135546999999999</v>
      </c>
      <c r="P378" s="110">
        <f t="shared" si="316"/>
        <v>1067.6752902600001</v>
      </c>
      <c r="Q378" s="148">
        <f t="shared" si="327"/>
        <v>0</v>
      </c>
      <c r="R378" s="170">
        <f t="shared" si="325"/>
        <v>0</v>
      </c>
      <c r="S378" s="110">
        <f t="shared" si="317"/>
        <v>0</v>
      </c>
      <c r="T378" s="92">
        <v>0</v>
      </c>
      <c r="U378" s="180">
        <f t="shared" si="338"/>
        <v>0</v>
      </c>
      <c r="V378" s="120">
        <f t="shared" si="326"/>
        <v>8.7999999999999995E-2</v>
      </c>
      <c r="W378" s="118">
        <f t="shared" si="333"/>
        <v>3</v>
      </c>
      <c r="X378" s="118">
        <v>252</v>
      </c>
      <c r="Y378" s="117">
        <f t="shared" si="318"/>
        <v>1.0010045649999999</v>
      </c>
      <c r="Z378" s="110">
        <f t="shared" si="319"/>
        <v>1.07254922</v>
      </c>
      <c r="AA378" s="110">
        <f t="shared" si="320"/>
        <v>0</v>
      </c>
      <c r="AB378" s="121" t="str">
        <f t="shared" si="328"/>
        <v>A+J=</v>
      </c>
      <c r="AC378" s="115">
        <f t="shared" si="329"/>
        <v>44819</v>
      </c>
      <c r="AD378" s="4"/>
      <c r="AF378" s="160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2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109">
        <f t="shared" si="321"/>
        <v>44792</v>
      </c>
      <c r="B379" s="110">
        <f t="shared" si="313"/>
        <v>1069.4301811800001</v>
      </c>
      <c r="C379" s="110">
        <f t="shared" si="334"/>
        <v>958.79914140000005</v>
      </c>
      <c r="D379" s="111">
        <f t="shared" si="322"/>
        <v>6412.88</v>
      </c>
      <c r="E379" s="111">
        <f t="shared" si="337"/>
        <v>6455.85</v>
      </c>
      <c r="F379" s="161">
        <f t="shared" si="330"/>
        <v>44727</v>
      </c>
      <c r="G379" s="114">
        <f t="shared" si="314"/>
        <v>6.7005775876050055E-3</v>
      </c>
      <c r="H379" s="115">
        <f t="shared" si="331"/>
        <v>44819</v>
      </c>
      <c r="I379" s="115">
        <f t="shared" si="315"/>
        <v>44819</v>
      </c>
      <c r="J379" s="116">
        <f t="shared" si="323"/>
        <v>22</v>
      </c>
      <c r="K379" s="116">
        <f t="shared" si="339"/>
        <v>4</v>
      </c>
      <c r="L379" s="8">
        <f t="shared" si="324"/>
        <v>1.00121496</v>
      </c>
      <c r="M379" s="117">
        <f t="shared" si="335"/>
        <v>1.0047000699999999</v>
      </c>
      <c r="N379" s="117">
        <f t="shared" si="332"/>
        <v>1.112541092915498</v>
      </c>
      <c r="O379" s="110">
        <f t="shared" si="336"/>
        <v>1.11389278</v>
      </c>
      <c r="P379" s="110">
        <f t="shared" si="316"/>
        <v>1067.9994410700001</v>
      </c>
      <c r="Q379" s="148">
        <f t="shared" si="327"/>
        <v>0</v>
      </c>
      <c r="R379" s="170">
        <f t="shared" si="325"/>
        <v>0</v>
      </c>
      <c r="S379" s="110">
        <f t="shared" si="317"/>
        <v>0</v>
      </c>
      <c r="T379" s="92">
        <v>0</v>
      </c>
      <c r="U379" s="180">
        <f t="shared" si="338"/>
        <v>0</v>
      </c>
      <c r="V379" s="120">
        <f t="shared" si="326"/>
        <v>8.7999999999999995E-2</v>
      </c>
      <c r="W379" s="118">
        <f t="shared" si="333"/>
        <v>4</v>
      </c>
      <c r="X379" s="118">
        <v>252</v>
      </c>
      <c r="Y379" s="117">
        <f t="shared" si="318"/>
        <v>1.0013396450000001</v>
      </c>
      <c r="Z379" s="110">
        <f t="shared" si="319"/>
        <v>1.4307401099999999</v>
      </c>
      <c r="AA379" s="110">
        <f t="shared" si="320"/>
        <v>0</v>
      </c>
      <c r="AB379" s="121" t="str">
        <f t="shared" si="328"/>
        <v>A+J=</v>
      </c>
      <c r="AC379" s="115">
        <f t="shared" si="329"/>
        <v>44819</v>
      </c>
      <c r="AD379" s="4"/>
      <c r="AF379" s="160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2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109">
        <f t="shared" si="321"/>
        <v>44793</v>
      </c>
      <c r="B380" s="110">
        <f t="shared" si="313"/>
        <v>1070.11295473</v>
      </c>
      <c r="C380" s="110">
        <f t="shared" si="334"/>
        <v>958.79914140000005</v>
      </c>
      <c r="D380" s="111">
        <f t="shared" si="322"/>
        <v>6412.88</v>
      </c>
      <c r="E380" s="111">
        <f t="shared" si="337"/>
        <v>6455.85</v>
      </c>
      <c r="F380" s="161">
        <f t="shared" si="330"/>
        <v>44727</v>
      </c>
      <c r="G380" s="114">
        <f t="shared" si="314"/>
        <v>6.7005775876050055E-3</v>
      </c>
      <c r="H380" s="115">
        <f t="shared" si="331"/>
        <v>44819</v>
      </c>
      <c r="I380" s="115">
        <f t="shared" si="315"/>
        <v>44819</v>
      </c>
      <c r="J380" s="116">
        <f t="shared" si="323"/>
        <v>22</v>
      </c>
      <c r="K380" s="116">
        <f t="shared" si="339"/>
        <v>5</v>
      </c>
      <c r="L380" s="8">
        <f t="shared" si="324"/>
        <v>1.00151893</v>
      </c>
      <c r="M380" s="117">
        <f t="shared" si="335"/>
        <v>1.0047000699999999</v>
      </c>
      <c r="N380" s="117">
        <f t="shared" si="332"/>
        <v>1.112541092915498</v>
      </c>
      <c r="O380" s="110">
        <f t="shared" si="336"/>
        <v>1.11423096</v>
      </c>
      <c r="P380" s="110">
        <f t="shared" si="316"/>
        <v>1068.32368776</v>
      </c>
      <c r="Q380" s="148">
        <f t="shared" si="327"/>
        <v>0</v>
      </c>
      <c r="R380" s="170">
        <f t="shared" si="325"/>
        <v>0</v>
      </c>
      <c r="S380" s="110">
        <f t="shared" si="317"/>
        <v>0</v>
      </c>
      <c r="T380" s="92">
        <v>0</v>
      </c>
      <c r="U380" s="180">
        <f t="shared" si="338"/>
        <v>0</v>
      </c>
      <c r="V380" s="120">
        <f t="shared" si="326"/>
        <v>8.7999999999999995E-2</v>
      </c>
      <c r="W380" s="118">
        <f t="shared" si="333"/>
        <v>5</v>
      </c>
      <c r="X380" s="118">
        <v>252</v>
      </c>
      <c r="Y380" s="117">
        <f t="shared" si="318"/>
        <v>1.0016748360000001</v>
      </c>
      <c r="Z380" s="110">
        <f t="shared" si="319"/>
        <v>1.7892669699999999</v>
      </c>
      <c r="AA380" s="110">
        <f t="shared" si="320"/>
        <v>0</v>
      </c>
      <c r="AB380" s="121" t="str">
        <f t="shared" si="328"/>
        <v>A+J=</v>
      </c>
      <c r="AC380" s="115">
        <f t="shared" si="329"/>
        <v>44819</v>
      </c>
      <c r="AD380" s="4"/>
      <c r="AF380" s="160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2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109">
        <f t="shared" si="321"/>
        <v>44794</v>
      </c>
      <c r="B381" s="110">
        <f t="shared" si="313"/>
        <v>1070.11295473</v>
      </c>
      <c r="C381" s="110">
        <f t="shared" si="334"/>
        <v>958.79914140000005</v>
      </c>
      <c r="D381" s="111">
        <f t="shared" si="322"/>
        <v>6412.88</v>
      </c>
      <c r="E381" s="111">
        <f t="shared" si="337"/>
        <v>6455.85</v>
      </c>
      <c r="F381" s="161">
        <f t="shared" si="330"/>
        <v>44727</v>
      </c>
      <c r="G381" s="114">
        <f t="shared" si="314"/>
        <v>6.7005775876050055E-3</v>
      </c>
      <c r="H381" s="115">
        <f t="shared" si="331"/>
        <v>44819</v>
      </c>
      <c r="I381" s="115">
        <f t="shared" si="315"/>
        <v>44819</v>
      </c>
      <c r="J381" s="116">
        <f t="shared" si="323"/>
        <v>22</v>
      </c>
      <c r="K381" s="116">
        <f t="shared" si="339"/>
        <v>5</v>
      </c>
      <c r="L381" s="8">
        <f t="shared" si="324"/>
        <v>1.00151893</v>
      </c>
      <c r="M381" s="117">
        <f t="shared" si="335"/>
        <v>1.0047000699999999</v>
      </c>
      <c r="N381" s="117">
        <f t="shared" si="332"/>
        <v>1.112541092915498</v>
      </c>
      <c r="O381" s="110">
        <f t="shared" si="336"/>
        <v>1.11423096</v>
      </c>
      <c r="P381" s="110">
        <f t="shared" si="316"/>
        <v>1068.32368776</v>
      </c>
      <c r="Q381" s="148">
        <f t="shared" si="327"/>
        <v>0</v>
      </c>
      <c r="R381" s="170">
        <f t="shared" si="325"/>
        <v>0</v>
      </c>
      <c r="S381" s="110">
        <f t="shared" si="317"/>
        <v>0</v>
      </c>
      <c r="T381" s="92">
        <v>0</v>
      </c>
      <c r="U381" s="180">
        <f t="shared" si="338"/>
        <v>0</v>
      </c>
      <c r="V381" s="120">
        <f t="shared" si="326"/>
        <v>8.7999999999999995E-2</v>
      </c>
      <c r="W381" s="118">
        <f t="shared" si="333"/>
        <v>5</v>
      </c>
      <c r="X381" s="118">
        <v>252</v>
      </c>
      <c r="Y381" s="117">
        <f t="shared" si="318"/>
        <v>1.0016748360000001</v>
      </c>
      <c r="Z381" s="110">
        <f t="shared" si="319"/>
        <v>1.7892669699999999</v>
      </c>
      <c r="AA381" s="110">
        <f t="shared" si="320"/>
        <v>0</v>
      </c>
      <c r="AB381" s="121" t="str">
        <f t="shared" si="328"/>
        <v>A+J=</v>
      </c>
      <c r="AC381" s="115">
        <f t="shared" si="329"/>
        <v>44819</v>
      </c>
      <c r="AD381" s="4"/>
      <c r="AF381" s="160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22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3"/>
      <c r="CY381" s="1"/>
      <c r="CZ381" s="1"/>
      <c r="DA381" s="1"/>
      <c r="DB381" s="1"/>
      <c r="DC381" s="1"/>
      <c r="DD381" s="1"/>
      <c r="DE381" s="1"/>
      <c r="DF381" s="1"/>
      <c r="DG381" s="1"/>
      <c r="DH381" s="4"/>
      <c r="DI381" s="1"/>
      <c r="DJ381" s="1"/>
      <c r="DK381" s="1"/>
      <c r="DL381" s="1"/>
      <c r="DM381" s="1"/>
      <c r="DN381" s="1"/>
    </row>
    <row r="382" spans="1:118" ht="12.75" x14ac:dyDescent="0.2">
      <c r="A382" s="109">
        <f t="shared" si="321"/>
        <v>44795</v>
      </c>
      <c r="B382" s="110">
        <f t="shared" si="313"/>
        <v>1070.11295473</v>
      </c>
      <c r="C382" s="110">
        <f t="shared" si="334"/>
        <v>958.79914140000005</v>
      </c>
      <c r="D382" s="111">
        <f t="shared" si="322"/>
        <v>6412.88</v>
      </c>
      <c r="E382" s="111">
        <f t="shared" si="337"/>
        <v>6455.85</v>
      </c>
      <c r="F382" s="161">
        <f t="shared" si="330"/>
        <v>44727</v>
      </c>
      <c r="G382" s="114">
        <f t="shared" si="314"/>
        <v>6.7005775876050055E-3</v>
      </c>
      <c r="H382" s="115">
        <f t="shared" si="331"/>
        <v>44819</v>
      </c>
      <c r="I382" s="115">
        <f t="shared" si="315"/>
        <v>44819</v>
      </c>
      <c r="J382" s="116">
        <f t="shared" si="323"/>
        <v>22</v>
      </c>
      <c r="K382" s="116">
        <f t="shared" si="339"/>
        <v>5</v>
      </c>
      <c r="L382" s="8">
        <f t="shared" si="324"/>
        <v>1.00151893</v>
      </c>
      <c r="M382" s="117">
        <f t="shared" si="335"/>
        <v>1.0047000699999999</v>
      </c>
      <c r="N382" s="117">
        <f t="shared" si="332"/>
        <v>1.112541092915498</v>
      </c>
      <c r="O382" s="110">
        <f t="shared" si="336"/>
        <v>1.11423096</v>
      </c>
      <c r="P382" s="110">
        <f t="shared" si="316"/>
        <v>1068.32368776</v>
      </c>
      <c r="Q382" s="148">
        <f t="shared" si="327"/>
        <v>0</v>
      </c>
      <c r="R382" s="170">
        <f t="shared" si="325"/>
        <v>0</v>
      </c>
      <c r="S382" s="110">
        <f t="shared" si="317"/>
        <v>0</v>
      </c>
      <c r="T382" s="92">
        <v>0</v>
      </c>
      <c r="U382" s="180">
        <f t="shared" si="338"/>
        <v>0</v>
      </c>
      <c r="V382" s="120">
        <f t="shared" si="326"/>
        <v>8.7999999999999995E-2</v>
      </c>
      <c r="W382" s="118">
        <f t="shared" si="333"/>
        <v>5</v>
      </c>
      <c r="X382" s="118">
        <v>252</v>
      </c>
      <c r="Y382" s="117">
        <f t="shared" si="318"/>
        <v>1.0016748360000001</v>
      </c>
      <c r="Z382" s="110">
        <f t="shared" si="319"/>
        <v>1.7892669699999999</v>
      </c>
      <c r="AA382" s="110">
        <f t="shared" si="320"/>
        <v>0</v>
      </c>
      <c r="AB382" s="121" t="str">
        <f t="shared" si="328"/>
        <v>A+J=</v>
      </c>
      <c r="AC382" s="115">
        <f t="shared" si="329"/>
        <v>44819</v>
      </c>
      <c r="AD382" s="4"/>
      <c r="AF382" s="160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22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4"/>
      <c r="DI382" s="1"/>
      <c r="DJ382" s="1"/>
      <c r="DK382" s="1"/>
      <c r="DL382" s="1"/>
      <c r="DM382" s="1"/>
      <c r="DN382" s="1"/>
    </row>
    <row r="383" spans="1:118" ht="12.75" x14ac:dyDescent="0.2">
      <c r="A383" s="109">
        <f t="shared" si="321"/>
        <v>44796</v>
      </c>
      <c r="B383" s="110">
        <f t="shared" si="313"/>
        <v>1070.7961624900001</v>
      </c>
      <c r="C383" s="110">
        <f t="shared" si="334"/>
        <v>958.79914140000005</v>
      </c>
      <c r="D383" s="111">
        <f t="shared" si="322"/>
        <v>6412.88</v>
      </c>
      <c r="E383" s="111">
        <f t="shared" si="337"/>
        <v>6455.85</v>
      </c>
      <c r="F383" s="161">
        <f t="shared" si="330"/>
        <v>44727</v>
      </c>
      <c r="G383" s="114">
        <f t="shared" si="314"/>
        <v>6.7005775876050055E-3</v>
      </c>
      <c r="H383" s="115">
        <f t="shared" si="331"/>
        <v>44819</v>
      </c>
      <c r="I383" s="115">
        <f t="shared" si="315"/>
        <v>44819</v>
      </c>
      <c r="J383" s="116">
        <f t="shared" si="323"/>
        <v>22</v>
      </c>
      <c r="K383" s="116">
        <f t="shared" si="339"/>
        <v>6</v>
      </c>
      <c r="L383" s="8">
        <f t="shared" si="324"/>
        <v>1.00182299</v>
      </c>
      <c r="M383" s="117">
        <f t="shared" si="335"/>
        <v>1.0047000699999999</v>
      </c>
      <c r="N383" s="117">
        <f t="shared" si="332"/>
        <v>1.112541092915498</v>
      </c>
      <c r="O383" s="110">
        <f t="shared" si="336"/>
        <v>1.11456924</v>
      </c>
      <c r="P383" s="110">
        <f t="shared" si="316"/>
        <v>1068.6480303400001</v>
      </c>
      <c r="Q383" s="148">
        <f t="shared" si="327"/>
        <v>0</v>
      </c>
      <c r="R383" s="170">
        <f t="shared" si="325"/>
        <v>0</v>
      </c>
      <c r="S383" s="110">
        <f t="shared" si="317"/>
        <v>0</v>
      </c>
      <c r="T383" s="92">
        <v>0</v>
      </c>
      <c r="U383" s="180">
        <f t="shared" si="338"/>
        <v>0</v>
      </c>
      <c r="V383" s="120">
        <f t="shared" si="326"/>
        <v>8.7999999999999995E-2</v>
      </c>
      <c r="W383" s="118">
        <f t="shared" si="333"/>
        <v>6</v>
      </c>
      <c r="X383" s="118">
        <v>252</v>
      </c>
      <c r="Y383" s="117">
        <f t="shared" si="318"/>
        <v>1.0020101400000001</v>
      </c>
      <c r="Z383" s="110">
        <f t="shared" si="319"/>
        <v>2.1481321499999999</v>
      </c>
      <c r="AA383" s="110">
        <f t="shared" si="320"/>
        <v>0</v>
      </c>
      <c r="AB383" s="121" t="str">
        <f t="shared" si="328"/>
        <v>A+J=</v>
      </c>
      <c r="AC383" s="115">
        <f t="shared" si="329"/>
        <v>44819</v>
      </c>
      <c r="AD383" s="4"/>
      <c r="AF383" s="160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2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109">
        <f t="shared" si="321"/>
        <v>44797</v>
      </c>
      <c r="B384" s="110">
        <f t="shared" si="313"/>
        <v>1071.47981319</v>
      </c>
      <c r="C384" s="110">
        <f t="shared" si="334"/>
        <v>958.79914140000005</v>
      </c>
      <c r="D384" s="111">
        <f t="shared" si="322"/>
        <v>6412.88</v>
      </c>
      <c r="E384" s="111">
        <f t="shared" si="337"/>
        <v>6455.85</v>
      </c>
      <c r="F384" s="161">
        <f t="shared" si="330"/>
        <v>44727</v>
      </c>
      <c r="G384" s="114">
        <f t="shared" si="314"/>
        <v>6.7005775876050055E-3</v>
      </c>
      <c r="H384" s="115">
        <f t="shared" si="331"/>
        <v>44819</v>
      </c>
      <c r="I384" s="115">
        <f t="shared" si="315"/>
        <v>44819</v>
      </c>
      <c r="J384" s="116">
        <f t="shared" si="323"/>
        <v>22</v>
      </c>
      <c r="K384" s="116">
        <f t="shared" si="339"/>
        <v>7</v>
      </c>
      <c r="L384" s="8">
        <f t="shared" si="324"/>
        <v>1.00212715</v>
      </c>
      <c r="M384" s="117">
        <f t="shared" si="335"/>
        <v>1.0047000699999999</v>
      </c>
      <c r="N384" s="117">
        <f t="shared" si="332"/>
        <v>1.112541092915498</v>
      </c>
      <c r="O384" s="110">
        <f t="shared" si="336"/>
        <v>1.11490763</v>
      </c>
      <c r="P384" s="110">
        <f t="shared" si="316"/>
        <v>1068.97247838</v>
      </c>
      <c r="Q384" s="148">
        <f t="shared" si="327"/>
        <v>0</v>
      </c>
      <c r="R384" s="170">
        <f t="shared" si="325"/>
        <v>0</v>
      </c>
      <c r="S384" s="110">
        <f t="shared" si="317"/>
        <v>0</v>
      </c>
      <c r="T384" s="92">
        <v>0</v>
      </c>
      <c r="U384" s="180">
        <f t="shared" si="338"/>
        <v>0</v>
      </c>
      <c r="V384" s="120">
        <f t="shared" si="326"/>
        <v>8.7999999999999995E-2</v>
      </c>
      <c r="W384" s="118">
        <f t="shared" si="333"/>
        <v>7</v>
      </c>
      <c r="X384" s="118">
        <v>252</v>
      </c>
      <c r="Y384" s="117">
        <f t="shared" si="318"/>
        <v>1.0023455560000001</v>
      </c>
      <c r="Z384" s="110">
        <f t="shared" si="319"/>
        <v>2.5073348100000001</v>
      </c>
      <c r="AA384" s="110">
        <f t="shared" si="320"/>
        <v>0</v>
      </c>
      <c r="AB384" s="121" t="str">
        <f t="shared" si="328"/>
        <v>A+J=</v>
      </c>
      <c r="AC384" s="115">
        <f t="shared" si="329"/>
        <v>44819</v>
      </c>
      <c r="AD384" s="4"/>
      <c r="AF384" s="160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2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109">
        <f t="shared" si="321"/>
        <v>44798</v>
      </c>
      <c r="B385" s="110">
        <f t="shared" si="313"/>
        <v>1072.1638878199999</v>
      </c>
      <c r="C385" s="110">
        <f t="shared" si="334"/>
        <v>958.79914140000005</v>
      </c>
      <c r="D385" s="111">
        <f t="shared" si="322"/>
        <v>6412.88</v>
      </c>
      <c r="E385" s="111">
        <f t="shared" si="337"/>
        <v>6455.85</v>
      </c>
      <c r="F385" s="161">
        <f t="shared" si="330"/>
        <v>44727</v>
      </c>
      <c r="G385" s="114">
        <f t="shared" si="314"/>
        <v>6.7005775876050055E-3</v>
      </c>
      <c r="H385" s="115">
        <f t="shared" si="331"/>
        <v>44819</v>
      </c>
      <c r="I385" s="115">
        <f t="shared" si="315"/>
        <v>44819</v>
      </c>
      <c r="J385" s="116">
        <f t="shared" si="323"/>
        <v>22</v>
      </c>
      <c r="K385" s="116">
        <f t="shared" si="339"/>
        <v>8</v>
      </c>
      <c r="L385" s="8">
        <f t="shared" si="324"/>
        <v>1.0024313899999999</v>
      </c>
      <c r="M385" s="117">
        <f t="shared" si="335"/>
        <v>1.0047000699999999</v>
      </c>
      <c r="N385" s="117">
        <f t="shared" si="332"/>
        <v>1.112541092915498</v>
      </c>
      <c r="O385" s="110">
        <f t="shared" si="336"/>
        <v>1.11524611</v>
      </c>
      <c r="P385" s="110">
        <f t="shared" si="316"/>
        <v>1069.29701271</v>
      </c>
      <c r="Q385" s="148">
        <f t="shared" si="327"/>
        <v>0</v>
      </c>
      <c r="R385" s="170">
        <f t="shared" si="325"/>
        <v>0</v>
      </c>
      <c r="S385" s="110">
        <f t="shared" si="317"/>
        <v>0</v>
      </c>
      <c r="T385" s="92">
        <v>0</v>
      </c>
      <c r="U385" s="180">
        <f t="shared" si="338"/>
        <v>0</v>
      </c>
      <c r="V385" s="120">
        <f t="shared" si="326"/>
        <v>8.7999999999999995E-2</v>
      </c>
      <c r="W385" s="118">
        <f t="shared" si="333"/>
        <v>8</v>
      </c>
      <c r="X385" s="118">
        <v>252</v>
      </c>
      <c r="Y385" s="117">
        <f t="shared" si="318"/>
        <v>1.002681084</v>
      </c>
      <c r="Z385" s="110">
        <f t="shared" si="319"/>
        <v>2.8668751100000001</v>
      </c>
      <c r="AA385" s="110">
        <f t="shared" si="320"/>
        <v>0</v>
      </c>
      <c r="AB385" s="121" t="str">
        <f t="shared" si="328"/>
        <v>A+J=</v>
      </c>
      <c r="AC385" s="115">
        <f t="shared" si="329"/>
        <v>44819</v>
      </c>
      <c r="AD385" s="4"/>
      <c r="AF385" s="160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2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109">
        <f t="shared" si="321"/>
        <v>44799</v>
      </c>
      <c r="B386" s="110">
        <f t="shared" si="313"/>
        <v>1072.8484068800001</v>
      </c>
      <c r="C386" s="110">
        <f t="shared" si="334"/>
        <v>958.79914140000005</v>
      </c>
      <c r="D386" s="111">
        <f t="shared" si="322"/>
        <v>6412.88</v>
      </c>
      <c r="E386" s="111">
        <f t="shared" si="337"/>
        <v>6455.85</v>
      </c>
      <c r="F386" s="161">
        <f t="shared" si="330"/>
        <v>44727</v>
      </c>
      <c r="G386" s="114">
        <f t="shared" si="314"/>
        <v>6.7005775876050055E-3</v>
      </c>
      <c r="H386" s="115">
        <f t="shared" si="331"/>
        <v>44819</v>
      </c>
      <c r="I386" s="115">
        <f t="shared" si="315"/>
        <v>44819</v>
      </c>
      <c r="J386" s="116">
        <f t="shared" si="323"/>
        <v>22</v>
      </c>
      <c r="K386" s="116">
        <f t="shared" si="339"/>
        <v>9</v>
      </c>
      <c r="L386" s="8">
        <f t="shared" si="324"/>
        <v>1.0027357299999999</v>
      </c>
      <c r="M386" s="117">
        <f t="shared" si="335"/>
        <v>1.0047000699999999</v>
      </c>
      <c r="N386" s="117">
        <f t="shared" si="332"/>
        <v>1.112541092915498</v>
      </c>
      <c r="O386" s="110">
        <f t="shared" si="336"/>
        <v>1.1155847000000001</v>
      </c>
      <c r="P386" s="110">
        <f t="shared" si="316"/>
        <v>1069.6216525100001</v>
      </c>
      <c r="Q386" s="148">
        <f t="shared" si="327"/>
        <v>0</v>
      </c>
      <c r="R386" s="170">
        <f t="shared" si="325"/>
        <v>0</v>
      </c>
      <c r="S386" s="110">
        <f t="shared" si="317"/>
        <v>0</v>
      </c>
      <c r="T386" s="92">
        <v>0</v>
      </c>
      <c r="U386" s="180">
        <f t="shared" si="338"/>
        <v>0</v>
      </c>
      <c r="V386" s="120">
        <f t="shared" si="326"/>
        <v>8.7999999999999995E-2</v>
      </c>
      <c r="W386" s="118">
        <f t="shared" si="333"/>
        <v>9</v>
      </c>
      <c r="X386" s="118">
        <v>252</v>
      </c>
      <c r="Y386" s="117">
        <f t="shared" si="318"/>
        <v>1.0030167249999999</v>
      </c>
      <c r="Z386" s="110">
        <f t="shared" si="319"/>
        <v>3.2267543700000001</v>
      </c>
      <c r="AA386" s="110">
        <f t="shared" si="320"/>
        <v>0</v>
      </c>
      <c r="AB386" s="121" t="str">
        <f t="shared" si="328"/>
        <v>A+J=</v>
      </c>
      <c r="AC386" s="115">
        <f t="shared" si="329"/>
        <v>44819</v>
      </c>
      <c r="AD386" s="4"/>
      <c r="AF386" s="160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2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109">
        <f t="shared" si="321"/>
        <v>44800</v>
      </c>
      <c r="B387" s="110">
        <f t="shared" si="313"/>
        <v>1073.5333695300001</v>
      </c>
      <c r="C387" s="110">
        <f t="shared" si="334"/>
        <v>958.79914140000005</v>
      </c>
      <c r="D387" s="111">
        <f t="shared" si="322"/>
        <v>6412.88</v>
      </c>
      <c r="E387" s="111">
        <f t="shared" si="337"/>
        <v>6455.85</v>
      </c>
      <c r="F387" s="161">
        <f t="shared" si="330"/>
        <v>44727</v>
      </c>
      <c r="G387" s="114">
        <f t="shared" si="314"/>
        <v>6.7005775876050055E-3</v>
      </c>
      <c r="H387" s="115">
        <f t="shared" si="331"/>
        <v>44819</v>
      </c>
      <c r="I387" s="115">
        <f t="shared" si="315"/>
        <v>44819</v>
      </c>
      <c r="J387" s="116">
        <f t="shared" si="323"/>
        <v>22</v>
      </c>
      <c r="K387" s="116">
        <f t="shared" si="339"/>
        <v>10</v>
      </c>
      <c r="L387" s="8">
        <f t="shared" si="324"/>
        <v>1.00304017</v>
      </c>
      <c r="M387" s="117">
        <f t="shared" si="335"/>
        <v>1.0047000699999999</v>
      </c>
      <c r="N387" s="117">
        <f t="shared" si="332"/>
        <v>1.112541092915498</v>
      </c>
      <c r="O387" s="110">
        <f t="shared" si="336"/>
        <v>1.1159234</v>
      </c>
      <c r="P387" s="110">
        <f t="shared" si="316"/>
        <v>1069.9463977800001</v>
      </c>
      <c r="Q387" s="148">
        <f t="shared" si="327"/>
        <v>0</v>
      </c>
      <c r="R387" s="170">
        <f t="shared" si="325"/>
        <v>0</v>
      </c>
      <c r="S387" s="110">
        <f t="shared" si="317"/>
        <v>0</v>
      </c>
      <c r="T387" s="92">
        <v>0</v>
      </c>
      <c r="U387" s="180">
        <f t="shared" si="338"/>
        <v>0</v>
      </c>
      <c r="V387" s="120">
        <f t="shared" si="326"/>
        <v>8.7999999999999995E-2</v>
      </c>
      <c r="W387" s="118">
        <f t="shared" si="333"/>
        <v>10</v>
      </c>
      <c r="X387" s="118">
        <v>252</v>
      </c>
      <c r="Y387" s="117">
        <f t="shared" si="318"/>
        <v>1.003352478</v>
      </c>
      <c r="Z387" s="110">
        <f t="shared" si="319"/>
        <v>3.58697175</v>
      </c>
      <c r="AA387" s="110">
        <f t="shared" si="320"/>
        <v>0</v>
      </c>
      <c r="AB387" s="121" t="str">
        <f t="shared" si="328"/>
        <v>A+J=</v>
      </c>
      <c r="AC387" s="115">
        <f t="shared" si="329"/>
        <v>44819</v>
      </c>
      <c r="AD387" s="4"/>
      <c r="AF387" s="160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2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109">
        <f t="shared" si="321"/>
        <v>44801</v>
      </c>
      <c r="B388" s="110">
        <f t="shared" si="313"/>
        <v>1073.5333695300001</v>
      </c>
      <c r="C388" s="110">
        <f t="shared" si="334"/>
        <v>958.79914140000005</v>
      </c>
      <c r="D388" s="111">
        <f t="shared" si="322"/>
        <v>6412.88</v>
      </c>
      <c r="E388" s="111">
        <f t="shared" si="337"/>
        <v>6455.85</v>
      </c>
      <c r="F388" s="161">
        <f t="shared" si="330"/>
        <v>44727</v>
      </c>
      <c r="G388" s="114">
        <f t="shared" si="314"/>
        <v>6.7005775876050055E-3</v>
      </c>
      <c r="H388" s="115">
        <f t="shared" si="331"/>
        <v>44819</v>
      </c>
      <c r="I388" s="115">
        <f t="shared" si="315"/>
        <v>44819</v>
      </c>
      <c r="J388" s="116">
        <f t="shared" si="323"/>
        <v>22</v>
      </c>
      <c r="K388" s="116">
        <f t="shared" si="339"/>
        <v>10</v>
      </c>
      <c r="L388" s="8">
        <f t="shared" si="324"/>
        <v>1.00304017</v>
      </c>
      <c r="M388" s="117">
        <f t="shared" si="335"/>
        <v>1.0047000699999999</v>
      </c>
      <c r="N388" s="117">
        <f t="shared" si="332"/>
        <v>1.112541092915498</v>
      </c>
      <c r="O388" s="110">
        <f t="shared" si="336"/>
        <v>1.1159234</v>
      </c>
      <c r="P388" s="110">
        <f t="shared" si="316"/>
        <v>1069.9463977800001</v>
      </c>
      <c r="Q388" s="148">
        <f t="shared" si="327"/>
        <v>0</v>
      </c>
      <c r="R388" s="170">
        <f t="shared" si="325"/>
        <v>0</v>
      </c>
      <c r="S388" s="110">
        <f t="shared" si="317"/>
        <v>0</v>
      </c>
      <c r="T388" s="92">
        <v>0</v>
      </c>
      <c r="U388" s="180">
        <f t="shared" si="338"/>
        <v>0</v>
      </c>
      <c r="V388" s="120">
        <f t="shared" si="326"/>
        <v>8.7999999999999995E-2</v>
      </c>
      <c r="W388" s="118">
        <f t="shared" si="333"/>
        <v>10</v>
      </c>
      <c r="X388" s="118">
        <v>252</v>
      </c>
      <c r="Y388" s="117">
        <f t="shared" si="318"/>
        <v>1.003352478</v>
      </c>
      <c r="Z388" s="110">
        <f t="shared" si="319"/>
        <v>3.58697175</v>
      </c>
      <c r="AA388" s="110">
        <f t="shared" si="320"/>
        <v>0</v>
      </c>
      <c r="AB388" s="121" t="str">
        <f t="shared" si="328"/>
        <v>A+J=</v>
      </c>
      <c r="AC388" s="115">
        <f t="shared" si="329"/>
        <v>44819</v>
      </c>
      <c r="AD388" s="4"/>
      <c r="AF388" s="160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2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109">
        <f t="shared" si="321"/>
        <v>44802</v>
      </c>
      <c r="B389" s="110">
        <f t="shared" si="313"/>
        <v>1073.5333695300001</v>
      </c>
      <c r="C389" s="110">
        <f t="shared" si="334"/>
        <v>958.79914140000005</v>
      </c>
      <c r="D389" s="111">
        <f t="shared" si="322"/>
        <v>6412.88</v>
      </c>
      <c r="E389" s="111">
        <f t="shared" si="337"/>
        <v>6455.85</v>
      </c>
      <c r="F389" s="161">
        <f t="shared" si="330"/>
        <v>44727</v>
      </c>
      <c r="G389" s="114">
        <f t="shared" si="314"/>
        <v>6.7005775876050055E-3</v>
      </c>
      <c r="H389" s="115">
        <f t="shared" si="331"/>
        <v>44819</v>
      </c>
      <c r="I389" s="115">
        <f t="shared" si="315"/>
        <v>44819</v>
      </c>
      <c r="J389" s="116">
        <f t="shared" si="323"/>
        <v>22</v>
      </c>
      <c r="K389" s="116">
        <f t="shared" si="339"/>
        <v>10</v>
      </c>
      <c r="L389" s="8">
        <f t="shared" si="324"/>
        <v>1.00304017</v>
      </c>
      <c r="M389" s="117">
        <f t="shared" si="335"/>
        <v>1.0047000699999999</v>
      </c>
      <c r="N389" s="117">
        <f t="shared" si="332"/>
        <v>1.112541092915498</v>
      </c>
      <c r="O389" s="110">
        <f t="shared" si="336"/>
        <v>1.1159234</v>
      </c>
      <c r="P389" s="110">
        <f t="shared" si="316"/>
        <v>1069.9463977800001</v>
      </c>
      <c r="Q389" s="148">
        <f t="shared" si="327"/>
        <v>0</v>
      </c>
      <c r="R389" s="170">
        <f t="shared" si="325"/>
        <v>0</v>
      </c>
      <c r="S389" s="110">
        <f t="shared" si="317"/>
        <v>0</v>
      </c>
      <c r="T389" s="92">
        <v>0</v>
      </c>
      <c r="U389" s="180">
        <f t="shared" si="338"/>
        <v>0</v>
      </c>
      <c r="V389" s="120">
        <f t="shared" si="326"/>
        <v>8.7999999999999995E-2</v>
      </c>
      <c r="W389" s="118">
        <f t="shared" si="333"/>
        <v>10</v>
      </c>
      <c r="X389" s="118">
        <v>252</v>
      </c>
      <c r="Y389" s="117">
        <f t="shared" si="318"/>
        <v>1.003352478</v>
      </c>
      <c r="Z389" s="110">
        <f t="shared" si="319"/>
        <v>3.58697175</v>
      </c>
      <c r="AA389" s="110">
        <f t="shared" si="320"/>
        <v>0</v>
      </c>
      <c r="AB389" s="121" t="str">
        <f t="shared" si="328"/>
        <v>A+J=</v>
      </c>
      <c r="AC389" s="115">
        <f t="shared" si="329"/>
        <v>44819</v>
      </c>
      <c r="AD389" s="4"/>
      <c r="AF389" s="160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2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109">
        <f t="shared" si="321"/>
        <v>44803</v>
      </c>
      <c r="B390" s="110">
        <f t="shared" si="313"/>
        <v>1074.21875673</v>
      </c>
      <c r="C390" s="110">
        <f t="shared" si="334"/>
        <v>958.79914140000005</v>
      </c>
      <c r="D390" s="111">
        <f t="shared" si="322"/>
        <v>6412.88</v>
      </c>
      <c r="E390" s="111">
        <f t="shared" si="337"/>
        <v>6455.85</v>
      </c>
      <c r="F390" s="161">
        <f t="shared" si="330"/>
        <v>44727</v>
      </c>
      <c r="G390" s="114">
        <f t="shared" si="314"/>
        <v>6.7005775876050055E-3</v>
      </c>
      <c r="H390" s="115">
        <f t="shared" si="331"/>
        <v>44819</v>
      </c>
      <c r="I390" s="115">
        <f t="shared" si="315"/>
        <v>44819</v>
      </c>
      <c r="J390" s="116">
        <f t="shared" si="323"/>
        <v>22</v>
      </c>
      <c r="K390" s="116">
        <f t="shared" si="339"/>
        <v>11</v>
      </c>
      <c r="L390" s="8">
        <f t="shared" si="324"/>
        <v>1.00334469</v>
      </c>
      <c r="M390" s="117">
        <f t="shared" si="335"/>
        <v>1.0047000699999999</v>
      </c>
      <c r="N390" s="117">
        <f t="shared" si="332"/>
        <v>1.112541092915498</v>
      </c>
      <c r="O390" s="110">
        <f t="shared" si="336"/>
        <v>1.11626219</v>
      </c>
      <c r="P390" s="110">
        <f t="shared" si="316"/>
        <v>1070.27122934</v>
      </c>
      <c r="Q390" s="148">
        <f t="shared" si="327"/>
        <v>0</v>
      </c>
      <c r="R390" s="170">
        <f t="shared" si="325"/>
        <v>0</v>
      </c>
      <c r="S390" s="110">
        <f t="shared" si="317"/>
        <v>0</v>
      </c>
      <c r="T390" s="92">
        <v>0</v>
      </c>
      <c r="U390" s="180">
        <f t="shared" si="338"/>
        <v>0</v>
      </c>
      <c r="V390" s="120">
        <f t="shared" si="326"/>
        <v>8.7999999999999995E-2</v>
      </c>
      <c r="W390" s="118">
        <f t="shared" si="333"/>
        <v>11</v>
      </c>
      <c r="X390" s="118">
        <v>252</v>
      </c>
      <c r="Y390" s="117">
        <f t="shared" si="318"/>
        <v>1.0036883430000001</v>
      </c>
      <c r="Z390" s="110">
        <f t="shared" si="319"/>
        <v>3.9475273899999999</v>
      </c>
      <c r="AA390" s="110">
        <f t="shared" si="320"/>
        <v>0</v>
      </c>
      <c r="AB390" s="121" t="str">
        <f t="shared" si="328"/>
        <v>A+J=</v>
      </c>
      <c r="AC390" s="115">
        <f t="shared" si="329"/>
        <v>44819</v>
      </c>
      <c r="AD390" s="4"/>
      <c r="AF390" s="160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2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109">
        <f t="shared" si="321"/>
        <v>44804</v>
      </c>
      <c r="B391" s="110">
        <f t="shared" si="313"/>
        <v>1074.90459863</v>
      </c>
      <c r="C391" s="110">
        <f t="shared" si="334"/>
        <v>958.79914140000005</v>
      </c>
      <c r="D391" s="111">
        <f t="shared" si="322"/>
        <v>6412.88</v>
      </c>
      <c r="E391" s="111">
        <f t="shared" si="337"/>
        <v>6455.85</v>
      </c>
      <c r="F391" s="161">
        <f t="shared" si="330"/>
        <v>44727</v>
      </c>
      <c r="G391" s="114">
        <f t="shared" si="314"/>
        <v>6.7005775876050055E-3</v>
      </c>
      <c r="H391" s="115">
        <f t="shared" si="331"/>
        <v>44819</v>
      </c>
      <c r="I391" s="115">
        <f t="shared" si="315"/>
        <v>44819</v>
      </c>
      <c r="J391" s="116">
        <f t="shared" si="323"/>
        <v>22</v>
      </c>
      <c r="K391" s="116">
        <f t="shared" si="339"/>
        <v>12</v>
      </c>
      <c r="L391" s="8">
        <f t="shared" si="324"/>
        <v>1.0036493099999999</v>
      </c>
      <c r="M391" s="117">
        <f t="shared" si="335"/>
        <v>1.0047000699999999</v>
      </c>
      <c r="N391" s="117">
        <f t="shared" si="332"/>
        <v>1.112541092915498</v>
      </c>
      <c r="O391" s="110">
        <f t="shared" si="336"/>
        <v>1.1166011</v>
      </c>
      <c r="P391" s="110">
        <f t="shared" si="316"/>
        <v>1070.59617596</v>
      </c>
      <c r="Q391" s="148">
        <f t="shared" si="327"/>
        <v>0</v>
      </c>
      <c r="R391" s="170">
        <f t="shared" si="325"/>
        <v>0</v>
      </c>
      <c r="S391" s="110">
        <f t="shared" si="317"/>
        <v>0</v>
      </c>
      <c r="T391" s="92">
        <v>0</v>
      </c>
      <c r="U391" s="180">
        <f t="shared" si="338"/>
        <v>0</v>
      </c>
      <c r="V391" s="120">
        <f t="shared" si="326"/>
        <v>8.7999999999999995E-2</v>
      </c>
      <c r="W391" s="118">
        <f t="shared" si="333"/>
        <v>12</v>
      </c>
      <c r="X391" s="118">
        <v>252</v>
      </c>
      <c r="Y391" s="117">
        <f t="shared" si="318"/>
        <v>1.0040243209999999</v>
      </c>
      <c r="Z391" s="110">
        <f t="shared" si="319"/>
        <v>4.3084226699999997</v>
      </c>
      <c r="AA391" s="110">
        <f t="shared" si="320"/>
        <v>0</v>
      </c>
      <c r="AB391" s="121" t="str">
        <f t="shared" si="328"/>
        <v>A+J=</v>
      </c>
      <c r="AC391" s="115">
        <f t="shared" si="329"/>
        <v>44819</v>
      </c>
      <c r="AD391" s="4"/>
      <c r="AF391" s="160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2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109">
        <f t="shared" si="321"/>
        <v>44805</v>
      </c>
      <c r="B392" s="110">
        <f t="shared" si="313"/>
        <v>1075.59086548</v>
      </c>
      <c r="C392" s="110">
        <f t="shared" si="334"/>
        <v>958.79914140000005</v>
      </c>
      <c r="D392" s="111">
        <f t="shared" si="322"/>
        <v>6412.88</v>
      </c>
      <c r="E392" s="111">
        <f t="shared" si="337"/>
        <v>6455.85</v>
      </c>
      <c r="F392" s="161">
        <f t="shared" si="330"/>
        <v>44727</v>
      </c>
      <c r="G392" s="114">
        <f t="shared" si="314"/>
        <v>6.7005775876050055E-3</v>
      </c>
      <c r="H392" s="115">
        <f t="shared" si="331"/>
        <v>44819</v>
      </c>
      <c r="I392" s="115">
        <f t="shared" si="315"/>
        <v>44819</v>
      </c>
      <c r="J392" s="116">
        <f t="shared" si="323"/>
        <v>22</v>
      </c>
      <c r="K392" s="116">
        <f t="shared" si="339"/>
        <v>13</v>
      </c>
      <c r="L392" s="8">
        <f t="shared" si="324"/>
        <v>1.0039540199999999</v>
      </c>
      <c r="M392" s="117">
        <f t="shared" si="335"/>
        <v>1.0047000699999999</v>
      </c>
      <c r="N392" s="117">
        <f t="shared" si="332"/>
        <v>1.112541092915498</v>
      </c>
      <c r="O392" s="110">
        <f t="shared" si="336"/>
        <v>1.1169401000000001</v>
      </c>
      <c r="P392" s="110">
        <f t="shared" si="316"/>
        <v>1070.9212088700001</v>
      </c>
      <c r="Q392" s="148">
        <f t="shared" si="327"/>
        <v>0</v>
      </c>
      <c r="R392" s="170">
        <f t="shared" si="325"/>
        <v>0</v>
      </c>
      <c r="S392" s="110">
        <f t="shared" si="317"/>
        <v>0</v>
      </c>
      <c r="T392" s="92">
        <v>0</v>
      </c>
      <c r="U392" s="180">
        <f t="shared" si="338"/>
        <v>0</v>
      </c>
      <c r="V392" s="120">
        <f t="shared" si="326"/>
        <v>8.7999999999999995E-2</v>
      </c>
      <c r="W392" s="118">
        <f t="shared" si="333"/>
        <v>13</v>
      </c>
      <c r="X392" s="118">
        <v>252</v>
      </c>
      <c r="Y392" s="117">
        <f t="shared" si="318"/>
        <v>1.004360411</v>
      </c>
      <c r="Z392" s="110">
        <f t="shared" si="319"/>
        <v>4.6696566099999997</v>
      </c>
      <c r="AA392" s="110">
        <f t="shared" si="320"/>
        <v>0</v>
      </c>
      <c r="AB392" s="121" t="str">
        <f t="shared" si="328"/>
        <v>A+J=</v>
      </c>
      <c r="AC392" s="115">
        <f t="shared" si="329"/>
        <v>44819</v>
      </c>
      <c r="AD392" s="4"/>
      <c r="AF392" s="160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2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109">
        <f t="shared" si="321"/>
        <v>44806</v>
      </c>
      <c r="B393" s="110">
        <f t="shared" si="313"/>
        <v>1076.2775682000001</v>
      </c>
      <c r="C393" s="110">
        <f t="shared" si="334"/>
        <v>958.79914140000005</v>
      </c>
      <c r="D393" s="111">
        <f t="shared" si="322"/>
        <v>6412.88</v>
      </c>
      <c r="E393" s="111">
        <f t="shared" si="337"/>
        <v>6455.85</v>
      </c>
      <c r="F393" s="161">
        <f t="shared" si="330"/>
        <v>44727</v>
      </c>
      <c r="G393" s="114">
        <f t="shared" si="314"/>
        <v>6.7005775876050055E-3</v>
      </c>
      <c r="H393" s="115">
        <f t="shared" si="331"/>
        <v>44819</v>
      </c>
      <c r="I393" s="115">
        <f t="shared" si="315"/>
        <v>44819</v>
      </c>
      <c r="J393" s="116">
        <f t="shared" si="323"/>
        <v>22</v>
      </c>
      <c r="K393" s="116">
        <f t="shared" si="339"/>
        <v>14</v>
      </c>
      <c r="L393" s="8">
        <f t="shared" si="324"/>
        <v>1.00425882</v>
      </c>
      <c r="M393" s="117">
        <f t="shared" si="335"/>
        <v>1.0047000699999999</v>
      </c>
      <c r="N393" s="117">
        <f t="shared" si="332"/>
        <v>1.112541092915498</v>
      </c>
      <c r="O393" s="110">
        <f t="shared" si="336"/>
        <v>1.1172792</v>
      </c>
      <c r="P393" s="110">
        <f t="shared" si="316"/>
        <v>1071.2463376600001</v>
      </c>
      <c r="Q393" s="148">
        <f t="shared" si="327"/>
        <v>0</v>
      </c>
      <c r="R393" s="170">
        <f t="shared" si="325"/>
        <v>0</v>
      </c>
      <c r="S393" s="110">
        <f t="shared" si="317"/>
        <v>0</v>
      </c>
      <c r="T393" s="92">
        <v>0</v>
      </c>
      <c r="U393" s="180">
        <f t="shared" si="338"/>
        <v>0</v>
      </c>
      <c r="V393" s="120">
        <f t="shared" si="326"/>
        <v>8.7999999999999995E-2</v>
      </c>
      <c r="W393" s="118">
        <f t="shared" si="333"/>
        <v>14</v>
      </c>
      <c r="X393" s="118">
        <v>252</v>
      </c>
      <c r="Y393" s="117">
        <f t="shared" si="318"/>
        <v>1.004696614</v>
      </c>
      <c r="Z393" s="110">
        <f t="shared" si="319"/>
        <v>5.0312305400000001</v>
      </c>
      <c r="AA393" s="110">
        <f t="shared" si="320"/>
        <v>0</v>
      </c>
      <c r="AB393" s="121" t="str">
        <f t="shared" si="328"/>
        <v>A+J=</v>
      </c>
      <c r="AC393" s="115">
        <f t="shared" si="329"/>
        <v>44819</v>
      </c>
      <c r="AD393" s="4"/>
      <c r="AF393" s="160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2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109">
        <f t="shared" si="321"/>
        <v>44807</v>
      </c>
      <c r="B394" s="110">
        <f t="shared" si="313"/>
        <v>1076.9647059199999</v>
      </c>
      <c r="C394" s="110">
        <f t="shared" si="334"/>
        <v>958.79914140000005</v>
      </c>
      <c r="D394" s="111">
        <f t="shared" si="322"/>
        <v>6412.88</v>
      </c>
      <c r="E394" s="111">
        <f t="shared" si="337"/>
        <v>6455.85</v>
      </c>
      <c r="F394" s="161">
        <f t="shared" si="330"/>
        <v>44727</v>
      </c>
      <c r="G394" s="114">
        <f t="shared" si="314"/>
        <v>6.7005775876050055E-3</v>
      </c>
      <c r="H394" s="115">
        <f t="shared" si="331"/>
        <v>44819</v>
      </c>
      <c r="I394" s="115">
        <f t="shared" si="315"/>
        <v>44819</v>
      </c>
      <c r="J394" s="116">
        <f t="shared" si="323"/>
        <v>22</v>
      </c>
      <c r="K394" s="116">
        <f t="shared" si="339"/>
        <v>15</v>
      </c>
      <c r="L394" s="8">
        <f t="shared" si="324"/>
        <v>1.00456371</v>
      </c>
      <c r="M394" s="117">
        <f t="shared" si="335"/>
        <v>1.0047000699999999</v>
      </c>
      <c r="N394" s="117">
        <f t="shared" si="332"/>
        <v>1.112541092915498</v>
      </c>
      <c r="O394" s="110">
        <f t="shared" si="336"/>
        <v>1.1176184</v>
      </c>
      <c r="P394" s="110">
        <f t="shared" si="316"/>
        <v>1071.57156233</v>
      </c>
      <c r="Q394" s="148">
        <f t="shared" si="327"/>
        <v>0</v>
      </c>
      <c r="R394" s="170">
        <f t="shared" si="325"/>
        <v>0</v>
      </c>
      <c r="S394" s="110">
        <f t="shared" si="317"/>
        <v>0</v>
      </c>
      <c r="T394" s="92">
        <v>0</v>
      </c>
      <c r="U394" s="180">
        <f t="shared" si="338"/>
        <v>0</v>
      </c>
      <c r="V394" s="120">
        <f t="shared" si="326"/>
        <v>8.7999999999999995E-2</v>
      </c>
      <c r="W394" s="118">
        <f t="shared" si="333"/>
        <v>15</v>
      </c>
      <c r="X394" s="118">
        <v>252</v>
      </c>
      <c r="Y394" s="117">
        <f t="shared" si="318"/>
        <v>1.005032929</v>
      </c>
      <c r="Z394" s="110">
        <f t="shared" si="319"/>
        <v>5.3931435900000002</v>
      </c>
      <c r="AA394" s="110">
        <f t="shared" si="320"/>
        <v>0</v>
      </c>
      <c r="AB394" s="121" t="str">
        <f t="shared" si="328"/>
        <v>A+J=</v>
      </c>
      <c r="AC394" s="115">
        <f t="shared" si="329"/>
        <v>44819</v>
      </c>
      <c r="AD394" s="4"/>
      <c r="AF394" s="160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2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109">
        <f t="shared" si="321"/>
        <v>44808</v>
      </c>
      <c r="B395" s="110">
        <f t="shared" ref="B395:B458" si="340">(P395+Z395)</f>
        <v>1076.9647059199999</v>
      </c>
      <c r="C395" s="110">
        <f t="shared" si="334"/>
        <v>958.79914140000005</v>
      </c>
      <c r="D395" s="111">
        <f t="shared" si="322"/>
        <v>6412.88</v>
      </c>
      <c r="E395" s="111">
        <f t="shared" si="337"/>
        <v>6455.85</v>
      </c>
      <c r="F395" s="161">
        <f t="shared" si="330"/>
        <v>44727</v>
      </c>
      <c r="G395" s="114">
        <f t="shared" ref="G395:G458" si="341">(E395/D395)-1</f>
        <v>6.7005775876050055E-3</v>
      </c>
      <c r="H395" s="115">
        <f t="shared" si="331"/>
        <v>44819</v>
      </c>
      <c r="I395" s="115">
        <f t="shared" ref="I395:I458" si="342">IF(A395&gt;I394,H395,I394)</f>
        <v>44819</v>
      </c>
      <c r="J395" s="116">
        <f t="shared" si="323"/>
        <v>22</v>
      </c>
      <c r="K395" s="116">
        <f t="shared" si="339"/>
        <v>15</v>
      </c>
      <c r="L395" s="8">
        <f t="shared" si="324"/>
        <v>1.00456371</v>
      </c>
      <c r="M395" s="117">
        <f t="shared" si="335"/>
        <v>1.0047000699999999</v>
      </c>
      <c r="N395" s="117">
        <f t="shared" si="332"/>
        <v>1.112541092915498</v>
      </c>
      <c r="O395" s="110">
        <f t="shared" si="336"/>
        <v>1.1176184</v>
      </c>
      <c r="P395" s="110">
        <f t="shared" ref="P395:P458" si="343">TRUNC(C395*O395,8)</f>
        <v>1071.57156233</v>
      </c>
      <c r="Q395" s="148">
        <f t="shared" si="327"/>
        <v>0</v>
      </c>
      <c r="R395" s="170">
        <f t="shared" si="325"/>
        <v>0</v>
      </c>
      <c r="S395" s="110">
        <f t="shared" ref="S395:S458" si="344">IF(R395&gt;0,TRUNC(R395*P395,8),0)</f>
        <v>0</v>
      </c>
      <c r="T395" s="92">
        <v>0</v>
      </c>
      <c r="U395" s="180">
        <f t="shared" si="338"/>
        <v>0</v>
      </c>
      <c r="V395" s="120">
        <f t="shared" si="326"/>
        <v>8.7999999999999995E-2</v>
      </c>
      <c r="W395" s="118">
        <f t="shared" si="333"/>
        <v>15</v>
      </c>
      <c r="X395" s="118">
        <v>252</v>
      </c>
      <c r="Y395" s="117">
        <f t="shared" ref="Y395:Y458" si="345">ROUND((1+V395)^TRUNC((W395/X395),9),9)</f>
        <v>1.005032929</v>
      </c>
      <c r="Z395" s="110">
        <f t="shared" ref="Z395:Z458" si="346">TRUNC((P395*(Y395-1)),8)</f>
        <v>5.3931435900000002</v>
      </c>
      <c r="AA395" s="110">
        <f t="shared" ref="AA395:AA458" si="347">IF(Q395&gt;0,S395+Z395,0)</f>
        <v>0</v>
      </c>
      <c r="AB395" s="121" t="str">
        <f t="shared" si="328"/>
        <v>A+J=</v>
      </c>
      <c r="AC395" s="115">
        <f t="shared" si="329"/>
        <v>44819</v>
      </c>
      <c r="AD395" s="4"/>
      <c r="AF395" s="160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2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109">
        <f t="shared" ref="A396:A459" si="348">(A395+1)</f>
        <v>44809</v>
      </c>
      <c r="B396" s="110">
        <f t="shared" si="340"/>
        <v>1076.9647059199999</v>
      </c>
      <c r="C396" s="110">
        <f t="shared" si="334"/>
        <v>958.79914140000005</v>
      </c>
      <c r="D396" s="111">
        <f t="shared" ref="D396:D459" si="349">IF(E396=E395,D395,E395)</f>
        <v>6412.88</v>
      </c>
      <c r="E396" s="111">
        <f t="shared" si="337"/>
        <v>6455.85</v>
      </c>
      <c r="F396" s="161">
        <f t="shared" si="330"/>
        <v>44727</v>
      </c>
      <c r="G396" s="114">
        <f t="shared" si="341"/>
        <v>6.7005775876050055E-3</v>
      </c>
      <c r="H396" s="115">
        <f t="shared" si="331"/>
        <v>44819</v>
      </c>
      <c r="I396" s="115">
        <f t="shared" si="342"/>
        <v>44819</v>
      </c>
      <c r="J396" s="116">
        <f t="shared" ref="J396:J459" si="350">IF(I396=I395,J395,NETWORKDAYS(I395,I396,$AF$149:$AF$503)-1)</f>
        <v>22</v>
      </c>
      <c r="K396" s="116">
        <f t="shared" si="339"/>
        <v>15</v>
      </c>
      <c r="L396" s="8">
        <f t="shared" ref="L396:L459" si="351">TRUNC((E396/D396)^TRUNC((K396/J396),9),8)</f>
        <v>1.00456371</v>
      </c>
      <c r="M396" s="117">
        <f t="shared" si="335"/>
        <v>1.0047000699999999</v>
      </c>
      <c r="N396" s="117">
        <f t="shared" si="332"/>
        <v>1.112541092915498</v>
      </c>
      <c r="O396" s="110">
        <f t="shared" si="336"/>
        <v>1.1176184</v>
      </c>
      <c r="P396" s="110">
        <f t="shared" si="343"/>
        <v>1071.57156233</v>
      </c>
      <c r="Q396" s="148">
        <f t="shared" si="327"/>
        <v>0</v>
      </c>
      <c r="R396" s="170">
        <f t="shared" ref="R396:R459" si="352">IF(Q396&gt;0,VLOOKUP($A396,$AF$11:$AK$141,6),0)</f>
        <v>0</v>
      </c>
      <c r="S396" s="110">
        <f t="shared" si="344"/>
        <v>0</v>
      </c>
      <c r="T396" s="92">
        <v>0</v>
      </c>
      <c r="U396" s="180">
        <f t="shared" si="338"/>
        <v>0</v>
      </c>
      <c r="V396" s="120">
        <f t="shared" ref="V396:V459" si="353">(V395)</f>
        <v>8.7999999999999995E-2</v>
      </c>
      <c r="W396" s="118">
        <f t="shared" si="333"/>
        <v>15</v>
      </c>
      <c r="X396" s="118">
        <v>252</v>
      </c>
      <c r="Y396" s="117">
        <f t="shared" si="345"/>
        <v>1.005032929</v>
      </c>
      <c r="Z396" s="110">
        <f t="shared" si="346"/>
        <v>5.3931435900000002</v>
      </c>
      <c r="AA396" s="110">
        <f t="shared" si="347"/>
        <v>0</v>
      </c>
      <c r="AB396" s="121" t="str">
        <f t="shared" si="328"/>
        <v>A+J=</v>
      </c>
      <c r="AC396" s="115">
        <f t="shared" si="329"/>
        <v>44819</v>
      </c>
      <c r="AD396" s="4"/>
      <c r="AF396" s="160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2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109">
        <f t="shared" si="348"/>
        <v>44810</v>
      </c>
      <c r="B397" s="110">
        <f t="shared" si="340"/>
        <v>1077.65229918</v>
      </c>
      <c r="C397" s="110">
        <f t="shared" si="334"/>
        <v>958.79914140000005</v>
      </c>
      <c r="D397" s="111">
        <f t="shared" si="349"/>
        <v>6412.88</v>
      </c>
      <c r="E397" s="111">
        <f t="shared" si="337"/>
        <v>6455.85</v>
      </c>
      <c r="F397" s="161">
        <f t="shared" si="330"/>
        <v>44727</v>
      </c>
      <c r="G397" s="114">
        <f t="shared" si="341"/>
        <v>6.7005775876050055E-3</v>
      </c>
      <c r="H397" s="115">
        <f t="shared" si="331"/>
        <v>44819</v>
      </c>
      <c r="I397" s="115">
        <f t="shared" si="342"/>
        <v>44819</v>
      </c>
      <c r="J397" s="116">
        <f t="shared" si="350"/>
        <v>22</v>
      </c>
      <c r="K397" s="116">
        <f t="shared" si="339"/>
        <v>16</v>
      </c>
      <c r="L397" s="8">
        <f t="shared" si="351"/>
        <v>1.0048687000000001</v>
      </c>
      <c r="M397" s="117">
        <f t="shared" si="335"/>
        <v>1.0047000699999999</v>
      </c>
      <c r="N397" s="117">
        <f t="shared" si="332"/>
        <v>1.112541092915498</v>
      </c>
      <c r="O397" s="110">
        <f t="shared" si="336"/>
        <v>1.1179577199999999</v>
      </c>
      <c r="P397" s="110">
        <f t="shared" si="343"/>
        <v>1071.8969020500001</v>
      </c>
      <c r="Q397" s="148">
        <f t="shared" ref="Q397:Q460" si="354">IF(VLOOKUP(A397,AF$11:AM$141,8)=VLOOKUP(A396,AF$11:AM$141,8),0,VLOOKUP(A397,AF$11:AM$141,8))</f>
        <v>0</v>
      </c>
      <c r="R397" s="170">
        <f t="shared" si="352"/>
        <v>0</v>
      </c>
      <c r="S397" s="110">
        <f t="shared" si="344"/>
        <v>0</v>
      </c>
      <c r="T397" s="92">
        <v>0</v>
      </c>
      <c r="U397" s="180">
        <f t="shared" si="338"/>
        <v>0</v>
      </c>
      <c r="V397" s="120">
        <f t="shared" si="353"/>
        <v>8.7999999999999995E-2</v>
      </c>
      <c r="W397" s="118">
        <f t="shared" si="333"/>
        <v>16</v>
      </c>
      <c r="X397" s="118">
        <v>252</v>
      </c>
      <c r="Y397" s="117">
        <f t="shared" si="345"/>
        <v>1.005369357</v>
      </c>
      <c r="Z397" s="110">
        <f t="shared" si="346"/>
        <v>5.7553971300000004</v>
      </c>
      <c r="AA397" s="110">
        <f t="shared" si="347"/>
        <v>0</v>
      </c>
      <c r="AB397" s="121" t="str">
        <f t="shared" ref="AB397:AB460" si="355">IF($Q396&gt;0,VLOOKUP($A396,$AF$11:$AO$141,9),AB396)</f>
        <v>A+J=</v>
      </c>
      <c r="AC397" s="115">
        <f t="shared" ref="AC397:AC460" si="356">IF($Q396&gt;0,VLOOKUP($A396,$AF$11:$AO$141,10),AC396)</f>
        <v>44819</v>
      </c>
      <c r="AD397" s="4"/>
      <c r="AF397" s="160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2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109">
        <f t="shared" si="348"/>
        <v>44811</v>
      </c>
      <c r="B398" s="110">
        <f t="shared" si="340"/>
        <v>1078.3403192999999</v>
      </c>
      <c r="C398" s="110">
        <f t="shared" si="334"/>
        <v>958.79914140000005</v>
      </c>
      <c r="D398" s="111">
        <f t="shared" si="349"/>
        <v>6412.88</v>
      </c>
      <c r="E398" s="111">
        <f t="shared" si="337"/>
        <v>6455.85</v>
      </c>
      <c r="F398" s="161">
        <f t="shared" si="330"/>
        <v>44727</v>
      </c>
      <c r="G398" s="114">
        <f t="shared" si="341"/>
        <v>6.7005775876050055E-3</v>
      </c>
      <c r="H398" s="115">
        <f t="shared" si="331"/>
        <v>44819</v>
      </c>
      <c r="I398" s="115">
        <f t="shared" si="342"/>
        <v>44819</v>
      </c>
      <c r="J398" s="116">
        <f t="shared" si="350"/>
        <v>22</v>
      </c>
      <c r="K398" s="116">
        <f t="shared" si="339"/>
        <v>17</v>
      </c>
      <c r="L398" s="8">
        <f t="shared" si="351"/>
        <v>1.00517378</v>
      </c>
      <c r="M398" s="117">
        <f t="shared" si="335"/>
        <v>1.0047000699999999</v>
      </c>
      <c r="N398" s="117">
        <f t="shared" si="332"/>
        <v>1.112541092915498</v>
      </c>
      <c r="O398" s="110">
        <f t="shared" si="336"/>
        <v>1.11829713</v>
      </c>
      <c r="P398" s="110">
        <f t="shared" si="343"/>
        <v>1072.22232807</v>
      </c>
      <c r="Q398" s="148">
        <f t="shared" si="354"/>
        <v>0</v>
      </c>
      <c r="R398" s="170">
        <f t="shared" si="352"/>
        <v>0</v>
      </c>
      <c r="S398" s="110">
        <f t="shared" si="344"/>
        <v>0</v>
      </c>
      <c r="T398" s="92">
        <v>0</v>
      </c>
      <c r="U398" s="180">
        <f t="shared" si="338"/>
        <v>0</v>
      </c>
      <c r="V398" s="120">
        <f t="shared" si="353"/>
        <v>8.7999999999999995E-2</v>
      </c>
      <c r="W398" s="118">
        <f t="shared" si="333"/>
        <v>17</v>
      </c>
      <c r="X398" s="118">
        <v>252</v>
      </c>
      <c r="Y398" s="117">
        <f t="shared" si="345"/>
        <v>1.005705898</v>
      </c>
      <c r="Z398" s="110">
        <f t="shared" si="346"/>
        <v>6.1179912300000003</v>
      </c>
      <c r="AA398" s="110">
        <f t="shared" si="347"/>
        <v>0</v>
      </c>
      <c r="AB398" s="121" t="str">
        <f t="shared" si="355"/>
        <v>A+J=</v>
      </c>
      <c r="AC398" s="115">
        <f t="shared" si="356"/>
        <v>44819</v>
      </c>
      <c r="AD398" s="4"/>
      <c r="AF398" s="160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2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109">
        <f t="shared" si="348"/>
        <v>44812</v>
      </c>
      <c r="B399" s="110">
        <f t="shared" si="340"/>
        <v>1078.3403192999999</v>
      </c>
      <c r="C399" s="110">
        <f t="shared" si="334"/>
        <v>958.79914140000005</v>
      </c>
      <c r="D399" s="111">
        <f t="shared" si="349"/>
        <v>6412.88</v>
      </c>
      <c r="E399" s="111">
        <f t="shared" si="337"/>
        <v>6455.85</v>
      </c>
      <c r="F399" s="161">
        <f t="shared" si="330"/>
        <v>44727</v>
      </c>
      <c r="G399" s="114">
        <f t="shared" si="341"/>
        <v>6.7005775876050055E-3</v>
      </c>
      <c r="H399" s="115">
        <f t="shared" si="331"/>
        <v>44819</v>
      </c>
      <c r="I399" s="115">
        <f t="shared" si="342"/>
        <v>44819</v>
      </c>
      <c r="J399" s="116">
        <f t="shared" si="350"/>
        <v>22</v>
      </c>
      <c r="K399" s="116">
        <f t="shared" si="339"/>
        <v>17</v>
      </c>
      <c r="L399" s="8">
        <f t="shared" si="351"/>
        <v>1.00517378</v>
      </c>
      <c r="M399" s="117">
        <f t="shared" si="335"/>
        <v>1.0047000699999999</v>
      </c>
      <c r="N399" s="117">
        <f t="shared" si="332"/>
        <v>1.112541092915498</v>
      </c>
      <c r="O399" s="110">
        <f t="shared" si="336"/>
        <v>1.11829713</v>
      </c>
      <c r="P399" s="110">
        <f t="shared" si="343"/>
        <v>1072.22232807</v>
      </c>
      <c r="Q399" s="148">
        <f t="shared" si="354"/>
        <v>0</v>
      </c>
      <c r="R399" s="170">
        <f t="shared" si="352"/>
        <v>0</v>
      </c>
      <c r="S399" s="110">
        <f t="shared" si="344"/>
        <v>0</v>
      </c>
      <c r="T399" s="92">
        <v>0</v>
      </c>
      <c r="U399" s="180">
        <f t="shared" si="338"/>
        <v>0</v>
      </c>
      <c r="V399" s="120">
        <f t="shared" si="353"/>
        <v>8.7999999999999995E-2</v>
      </c>
      <c r="W399" s="118">
        <f t="shared" si="333"/>
        <v>17</v>
      </c>
      <c r="X399" s="118">
        <v>252</v>
      </c>
      <c r="Y399" s="117">
        <f t="shared" si="345"/>
        <v>1.005705898</v>
      </c>
      <c r="Z399" s="110">
        <f t="shared" si="346"/>
        <v>6.1179912300000003</v>
      </c>
      <c r="AA399" s="110">
        <f t="shared" si="347"/>
        <v>0</v>
      </c>
      <c r="AB399" s="121" t="str">
        <f t="shared" si="355"/>
        <v>A+J=</v>
      </c>
      <c r="AC399" s="115">
        <f t="shared" si="356"/>
        <v>44819</v>
      </c>
      <c r="AD399" s="4"/>
      <c r="AF399" s="160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2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109">
        <f t="shared" si="348"/>
        <v>44813</v>
      </c>
      <c r="B400" s="110">
        <f t="shared" si="340"/>
        <v>1079.0287943300002</v>
      </c>
      <c r="C400" s="110">
        <f t="shared" si="334"/>
        <v>958.79914140000005</v>
      </c>
      <c r="D400" s="111">
        <f t="shared" si="349"/>
        <v>6412.88</v>
      </c>
      <c r="E400" s="111">
        <f t="shared" si="337"/>
        <v>6455.85</v>
      </c>
      <c r="F400" s="161">
        <f t="shared" si="330"/>
        <v>44727</v>
      </c>
      <c r="G400" s="114">
        <f t="shared" si="341"/>
        <v>6.7005775876050055E-3</v>
      </c>
      <c r="H400" s="115">
        <f t="shared" si="331"/>
        <v>44819</v>
      </c>
      <c r="I400" s="115">
        <f t="shared" si="342"/>
        <v>44819</v>
      </c>
      <c r="J400" s="116">
        <f t="shared" si="350"/>
        <v>22</v>
      </c>
      <c r="K400" s="116">
        <f t="shared" si="339"/>
        <v>18</v>
      </c>
      <c r="L400" s="8">
        <f t="shared" si="351"/>
        <v>1.00547896</v>
      </c>
      <c r="M400" s="117">
        <f t="shared" si="335"/>
        <v>1.0047000699999999</v>
      </c>
      <c r="N400" s="117">
        <f t="shared" si="332"/>
        <v>1.112541092915498</v>
      </c>
      <c r="O400" s="110">
        <f t="shared" si="336"/>
        <v>1.1186366599999999</v>
      </c>
      <c r="P400" s="110">
        <f t="shared" si="343"/>
        <v>1072.5478691400001</v>
      </c>
      <c r="Q400" s="148">
        <f t="shared" si="354"/>
        <v>0</v>
      </c>
      <c r="R400" s="170">
        <f t="shared" si="352"/>
        <v>0</v>
      </c>
      <c r="S400" s="110">
        <f t="shared" si="344"/>
        <v>0</v>
      </c>
      <c r="T400" s="92">
        <v>0</v>
      </c>
      <c r="U400" s="180">
        <f t="shared" si="338"/>
        <v>0</v>
      </c>
      <c r="V400" s="120">
        <f t="shared" si="353"/>
        <v>8.7999999999999995E-2</v>
      </c>
      <c r="W400" s="118">
        <f t="shared" si="333"/>
        <v>18</v>
      </c>
      <c r="X400" s="118">
        <v>252</v>
      </c>
      <c r="Y400" s="117">
        <f t="shared" si="345"/>
        <v>1.006042551</v>
      </c>
      <c r="Z400" s="110">
        <f t="shared" si="346"/>
        <v>6.4809251899999998</v>
      </c>
      <c r="AA400" s="110">
        <f t="shared" si="347"/>
        <v>0</v>
      </c>
      <c r="AB400" s="121" t="str">
        <f t="shared" si="355"/>
        <v>A+J=</v>
      </c>
      <c r="AC400" s="115">
        <f t="shared" si="356"/>
        <v>44819</v>
      </c>
      <c r="AD400" s="4"/>
      <c r="AF400" s="160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2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109">
        <f t="shared" si="348"/>
        <v>44814</v>
      </c>
      <c r="B401" s="110">
        <f t="shared" si="340"/>
        <v>1079.7176869899999</v>
      </c>
      <c r="C401" s="110">
        <f t="shared" si="334"/>
        <v>958.79914140000005</v>
      </c>
      <c r="D401" s="111">
        <f t="shared" si="349"/>
        <v>6412.88</v>
      </c>
      <c r="E401" s="111">
        <f t="shared" si="337"/>
        <v>6455.85</v>
      </c>
      <c r="F401" s="161">
        <f t="shared" si="330"/>
        <v>44727</v>
      </c>
      <c r="G401" s="114">
        <f t="shared" si="341"/>
        <v>6.7005775876050055E-3</v>
      </c>
      <c r="H401" s="115">
        <f t="shared" si="331"/>
        <v>44819</v>
      </c>
      <c r="I401" s="115">
        <f t="shared" si="342"/>
        <v>44819</v>
      </c>
      <c r="J401" s="116">
        <f t="shared" si="350"/>
        <v>22</v>
      </c>
      <c r="K401" s="116">
        <f t="shared" si="339"/>
        <v>19</v>
      </c>
      <c r="L401" s="8">
        <f t="shared" si="351"/>
        <v>1.00578422</v>
      </c>
      <c r="M401" s="117">
        <f t="shared" si="335"/>
        <v>1.0047000699999999</v>
      </c>
      <c r="N401" s="117">
        <f t="shared" si="332"/>
        <v>1.112541092915498</v>
      </c>
      <c r="O401" s="110">
        <f t="shared" si="336"/>
        <v>1.1189762700000001</v>
      </c>
      <c r="P401" s="110">
        <f t="shared" si="343"/>
        <v>1072.87348692</v>
      </c>
      <c r="Q401" s="148">
        <f t="shared" si="354"/>
        <v>0</v>
      </c>
      <c r="R401" s="170">
        <f t="shared" si="352"/>
        <v>0</v>
      </c>
      <c r="S401" s="110">
        <f t="shared" si="344"/>
        <v>0</v>
      </c>
      <c r="T401" s="92">
        <v>0</v>
      </c>
      <c r="U401" s="180">
        <f t="shared" si="338"/>
        <v>0</v>
      </c>
      <c r="V401" s="120">
        <f t="shared" si="353"/>
        <v>8.7999999999999995E-2</v>
      </c>
      <c r="W401" s="118">
        <f t="shared" si="333"/>
        <v>19</v>
      </c>
      <c r="X401" s="118">
        <v>252</v>
      </c>
      <c r="Y401" s="117">
        <f t="shared" si="345"/>
        <v>1.0063793169999999</v>
      </c>
      <c r="Z401" s="110">
        <f t="shared" si="346"/>
        <v>6.8442000700000003</v>
      </c>
      <c r="AA401" s="110">
        <f t="shared" si="347"/>
        <v>0</v>
      </c>
      <c r="AB401" s="121" t="str">
        <f t="shared" si="355"/>
        <v>A+J=</v>
      </c>
      <c r="AC401" s="115">
        <f t="shared" si="356"/>
        <v>44819</v>
      </c>
      <c r="AD401" s="4"/>
      <c r="AF401" s="160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2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109">
        <f t="shared" si="348"/>
        <v>44815</v>
      </c>
      <c r="B402" s="110">
        <f t="shared" si="340"/>
        <v>1079.7176869899999</v>
      </c>
      <c r="C402" s="110">
        <f t="shared" si="334"/>
        <v>958.79914140000005</v>
      </c>
      <c r="D402" s="111">
        <f t="shared" si="349"/>
        <v>6412.88</v>
      </c>
      <c r="E402" s="111">
        <f t="shared" si="337"/>
        <v>6455.85</v>
      </c>
      <c r="F402" s="161">
        <f t="shared" si="330"/>
        <v>44727</v>
      </c>
      <c r="G402" s="114">
        <f t="shared" si="341"/>
        <v>6.7005775876050055E-3</v>
      </c>
      <c r="H402" s="115">
        <f t="shared" si="331"/>
        <v>44819</v>
      </c>
      <c r="I402" s="115">
        <f t="shared" si="342"/>
        <v>44819</v>
      </c>
      <c r="J402" s="116">
        <f t="shared" si="350"/>
        <v>22</v>
      </c>
      <c r="K402" s="116">
        <f t="shared" si="339"/>
        <v>19</v>
      </c>
      <c r="L402" s="8">
        <f t="shared" si="351"/>
        <v>1.00578422</v>
      </c>
      <c r="M402" s="117">
        <f t="shared" si="335"/>
        <v>1.0047000699999999</v>
      </c>
      <c r="N402" s="117">
        <f t="shared" si="332"/>
        <v>1.112541092915498</v>
      </c>
      <c r="O402" s="110">
        <f t="shared" si="336"/>
        <v>1.1189762700000001</v>
      </c>
      <c r="P402" s="110">
        <f t="shared" si="343"/>
        <v>1072.87348692</v>
      </c>
      <c r="Q402" s="148">
        <f t="shared" si="354"/>
        <v>0</v>
      </c>
      <c r="R402" s="170">
        <f t="shared" si="352"/>
        <v>0</v>
      </c>
      <c r="S402" s="110">
        <f t="shared" si="344"/>
        <v>0</v>
      </c>
      <c r="T402" s="92">
        <v>0</v>
      </c>
      <c r="U402" s="180">
        <f t="shared" si="338"/>
        <v>0</v>
      </c>
      <c r="V402" s="120">
        <f t="shared" si="353"/>
        <v>8.7999999999999995E-2</v>
      </c>
      <c r="W402" s="118">
        <f t="shared" si="333"/>
        <v>19</v>
      </c>
      <c r="X402" s="118">
        <v>252</v>
      </c>
      <c r="Y402" s="117">
        <f t="shared" si="345"/>
        <v>1.0063793169999999</v>
      </c>
      <c r="Z402" s="110">
        <f t="shared" si="346"/>
        <v>6.8442000700000003</v>
      </c>
      <c r="AA402" s="110">
        <f t="shared" si="347"/>
        <v>0</v>
      </c>
      <c r="AB402" s="121" t="str">
        <f t="shared" si="355"/>
        <v>A+J=</v>
      </c>
      <c r="AC402" s="115">
        <f t="shared" si="356"/>
        <v>44819</v>
      </c>
      <c r="AD402" s="4"/>
      <c r="AF402" s="160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2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109">
        <f t="shared" si="348"/>
        <v>44816</v>
      </c>
      <c r="B403" s="110">
        <f t="shared" si="340"/>
        <v>1079.7176869899999</v>
      </c>
      <c r="C403" s="110">
        <f t="shared" si="334"/>
        <v>958.79914140000005</v>
      </c>
      <c r="D403" s="111">
        <f t="shared" si="349"/>
        <v>6412.88</v>
      </c>
      <c r="E403" s="111">
        <f t="shared" si="337"/>
        <v>6455.85</v>
      </c>
      <c r="F403" s="161">
        <f t="shared" ref="F403:F466" si="357">IF($K403=1,VLOOKUP($A402,$AQ$11:$AV$47,6),F402)</f>
        <v>44727</v>
      </c>
      <c r="G403" s="114">
        <f t="shared" si="341"/>
        <v>6.7005775876050055E-3</v>
      </c>
      <c r="H403" s="115">
        <f t="shared" ref="H403:H466" si="358">IF(Q402&gt;0,VLOOKUP(A403,AJ$119:AP$451,4),H402)</f>
        <v>44819</v>
      </c>
      <c r="I403" s="115">
        <f t="shared" si="342"/>
        <v>44819</v>
      </c>
      <c r="J403" s="116">
        <f t="shared" si="350"/>
        <v>22</v>
      </c>
      <c r="K403" s="116">
        <f t="shared" si="339"/>
        <v>19</v>
      </c>
      <c r="L403" s="8">
        <f t="shared" si="351"/>
        <v>1.00578422</v>
      </c>
      <c r="M403" s="117">
        <f t="shared" si="335"/>
        <v>1.0047000699999999</v>
      </c>
      <c r="N403" s="117">
        <f t="shared" si="332"/>
        <v>1.112541092915498</v>
      </c>
      <c r="O403" s="110">
        <f t="shared" si="336"/>
        <v>1.1189762700000001</v>
      </c>
      <c r="P403" s="110">
        <f t="shared" si="343"/>
        <v>1072.87348692</v>
      </c>
      <c r="Q403" s="148">
        <f t="shared" si="354"/>
        <v>0</v>
      </c>
      <c r="R403" s="170">
        <f t="shared" si="352"/>
        <v>0</v>
      </c>
      <c r="S403" s="110">
        <f t="shared" si="344"/>
        <v>0</v>
      </c>
      <c r="T403" s="92">
        <v>0</v>
      </c>
      <c r="U403" s="180">
        <f t="shared" si="338"/>
        <v>0</v>
      </c>
      <c r="V403" s="120">
        <f t="shared" si="353"/>
        <v>8.7999999999999995E-2</v>
      </c>
      <c r="W403" s="118">
        <f t="shared" si="333"/>
        <v>19</v>
      </c>
      <c r="X403" s="118">
        <v>252</v>
      </c>
      <c r="Y403" s="117">
        <f t="shared" si="345"/>
        <v>1.0063793169999999</v>
      </c>
      <c r="Z403" s="110">
        <f t="shared" si="346"/>
        <v>6.8442000700000003</v>
      </c>
      <c r="AA403" s="110">
        <f t="shared" si="347"/>
        <v>0</v>
      </c>
      <c r="AB403" s="121" t="str">
        <f t="shared" si="355"/>
        <v>A+J=</v>
      </c>
      <c r="AC403" s="115">
        <f t="shared" si="356"/>
        <v>44819</v>
      </c>
      <c r="AD403" s="4"/>
      <c r="AF403" s="160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2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109">
        <f t="shared" si="348"/>
        <v>44817</v>
      </c>
      <c r="B404" s="110">
        <f t="shared" si="340"/>
        <v>1080.4070349800002</v>
      </c>
      <c r="C404" s="110">
        <f t="shared" si="334"/>
        <v>958.79914140000005</v>
      </c>
      <c r="D404" s="111">
        <f t="shared" si="349"/>
        <v>6412.88</v>
      </c>
      <c r="E404" s="111">
        <f t="shared" si="337"/>
        <v>6455.85</v>
      </c>
      <c r="F404" s="161">
        <f t="shared" si="357"/>
        <v>44727</v>
      </c>
      <c r="G404" s="114">
        <f t="shared" si="341"/>
        <v>6.7005775876050055E-3</v>
      </c>
      <c r="H404" s="115">
        <f t="shared" si="358"/>
        <v>44819</v>
      </c>
      <c r="I404" s="115">
        <f t="shared" si="342"/>
        <v>44819</v>
      </c>
      <c r="J404" s="116">
        <f t="shared" si="350"/>
        <v>22</v>
      </c>
      <c r="K404" s="116">
        <f t="shared" si="339"/>
        <v>20</v>
      </c>
      <c r="L404" s="8">
        <f t="shared" si="351"/>
        <v>1.00608958</v>
      </c>
      <c r="M404" s="117">
        <f t="shared" si="335"/>
        <v>1.0047000699999999</v>
      </c>
      <c r="N404" s="117">
        <f t="shared" si="332"/>
        <v>1.112541092915498</v>
      </c>
      <c r="O404" s="110">
        <f t="shared" si="336"/>
        <v>1.119316</v>
      </c>
      <c r="P404" s="110">
        <f t="shared" si="343"/>
        <v>1073.1992197500001</v>
      </c>
      <c r="Q404" s="148">
        <f t="shared" si="354"/>
        <v>0</v>
      </c>
      <c r="R404" s="170">
        <f t="shared" si="352"/>
        <v>0</v>
      </c>
      <c r="S404" s="110">
        <f t="shared" si="344"/>
        <v>0</v>
      </c>
      <c r="T404" s="92">
        <v>0</v>
      </c>
      <c r="U404" s="180">
        <f t="shared" si="338"/>
        <v>0</v>
      </c>
      <c r="V404" s="120">
        <f t="shared" si="353"/>
        <v>8.7999999999999995E-2</v>
      </c>
      <c r="W404" s="118">
        <f t="shared" si="333"/>
        <v>20</v>
      </c>
      <c r="X404" s="118">
        <v>252</v>
      </c>
      <c r="Y404" s="117">
        <f t="shared" si="345"/>
        <v>1.0067161950000001</v>
      </c>
      <c r="Z404" s="110">
        <f t="shared" si="346"/>
        <v>7.2078152299999996</v>
      </c>
      <c r="AA404" s="110">
        <f t="shared" si="347"/>
        <v>0</v>
      </c>
      <c r="AB404" s="121" t="str">
        <f t="shared" si="355"/>
        <v>A+J=</v>
      </c>
      <c r="AC404" s="115">
        <f t="shared" si="356"/>
        <v>44819</v>
      </c>
      <c r="AD404" s="4"/>
      <c r="AF404" s="160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2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109">
        <f t="shared" si="348"/>
        <v>44818</v>
      </c>
      <c r="B405" s="110">
        <f t="shared" si="340"/>
        <v>1081.0968106399998</v>
      </c>
      <c r="C405" s="110">
        <f t="shared" si="334"/>
        <v>958.79914140000005</v>
      </c>
      <c r="D405" s="111">
        <f t="shared" si="349"/>
        <v>6412.88</v>
      </c>
      <c r="E405" s="111">
        <f t="shared" si="337"/>
        <v>6455.85</v>
      </c>
      <c r="F405" s="161">
        <f t="shared" si="357"/>
        <v>44727</v>
      </c>
      <c r="G405" s="114">
        <f t="shared" si="341"/>
        <v>6.7005775876050055E-3</v>
      </c>
      <c r="H405" s="115">
        <f t="shared" si="358"/>
        <v>44819</v>
      </c>
      <c r="I405" s="115">
        <f t="shared" si="342"/>
        <v>44819</v>
      </c>
      <c r="J405" s="116">
        <f t="shared" si="350"/>
        <v>22</v>
      </c>
      <c r="K405" s="116">
        <f t="shared" si="339"/>
        <v>21</v>
      </c>
      <c r="L405" s="8">
        <f t="shared" si="351"/>
        <v>1.00639503</v>
      </c>
      <c r="M405" s="117">
        <f t="shared" si="335"/>
        <v>1.0047000699999999</v>
      </c>
      <c r="N405" s="117">
        <f t="shared" si="332"/>
        <v>1.112541092915498</v>
      </c>
      <c r="O405" s="110">
        <f t="shared" si="336"/>
        <v>1.11965582</v>
      </c>
      <c r="P405" s="110">
        <f t="shared" si="343"/>
        <v>1073.5250388699999</v>
      </c>
      <c r="Q405" s="148">
        <f t="shared" si="354"/>
        <v>0</v>
      </c>
      <c r="R405" s="170">
        <f t="shared" si="352"/>
        <v>0</v>
      </c>
      <c r="S405" s="110">
        <f t="shared" si="344"/>
        <v>0</v>
      </c>
      <c r="T405" s="92">
        <v>0</v>
      </c>
      <c r="U405" s="180">
        <f t="shared" si="338"/>
        <v>0</v>
      </c>
      <c r="V405" s="120">
        <f t="shared" si="353"/>
        <v>8.7999999999999995E-2</v>
      </c>
      <c r="W405" s="118">
        <f t="shared" si="333"/>
        <v>21</v>
      </c>
      <c r="X405" s="118">
        <v>252</v>
      </c>
      <c r="Y405" s="117">
        <f t="shared" si="345"/>
        <v>1.007053186</v>
      </c>
      <c r="Z405" s="110">
        <f t="shared" si="346"/>
        <v>7.5717717699999998</v>
      </c>
      <c r="AA405" s="110">
        <f t="shared" si="347"/>
        <v>0</v>
      </c>
      <c r="AB405" s="121" t="str">
        <f t="shared" si="355"/>
        <v>A+J=</v>
      </c>
      <c r="AC405" s="115">
        <f t="shared" si="356"/>
        <v>44819</v>
      </c>
      <c r="AD405" s="4"/>
      <c r="AF405" s="160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2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109">
        <f t="shared" si="348"/>
        <v>44819</v>
      </c>
      <c r="B406" s="110">
        <f t="shared" si="340"/>
        <v>1081.78703458</v>
      </c>
      <c r="C406" s="110">
        <f t="shared" si="334"/>
        <v>958.79914140000005</v>
      </c>
      <c r="D406" s="111">
        <f t="shared" si="349"/>
        <v>6412.88</v>
      </c>
      <c r="E406" s="111">
        <f t="shared" si="337"/>
        <v>6455.85</v>
      </c>
      <c r="F406" s="161">
        <f t="shared" si="357"/>
        <v>44727</v>
      </c>
      <c r="G406" s="114">
        <f t="shared" si="341"/>
        <v>6.7005775876050055E-3</v>
      </c>
      <c r="H406" s="115">
        <f t="shared" si="358"/>
        <v>44819</v>
      </c>
      <c r="I406" s="115">
        <f t="shared" si="342"/>
        <v>44819</v>
      </c>
      <c r="J406" s="116">
        <f t="shared" si="350"/>
        <v>22</v>
      </c>
      <c r="K406" s="116">
        <f t="shared" si="339"/>
        <v>22</v>
      </c>
      <c r="L406" s="8">
        <f t="shared" si="351"/>
        <v>1.00670057</v>
      </c>
      <c r="M406" s="117">
        <f t="shared" si="335"/>
        <v>1.0047000699999999</v>
      </c>
      <c r="N406" s="117">
        <f t="shared" si="332"/>
        <v>1.112541092915498</v>
      </c>
      <c r="O406" s="110">
        <f t="shared" si="336"/>
        <v>1.11999575</v>
      </c>
      <c r="P406" s="110">
        <f t="shared" si="343"/>
        <v>1073.8509634699999</v>
      </c>
      <c r="Q406" s="148">
        <f t="shared" si="354"/>
        <v>13</v>
      </c>
      <c r="R406" s="170">
        <f t="shared" si="352"/>
        <v>3.5000000000000001E-3</v>
      </c>
      <c r="S406" s="110">
        <f t="shared" si="344"/>
        <v>3.7584783700000002</v>
      </c>
      <c r="T406" s="92">
        <v>0</v>
      </c>
      <c r="U406" s="180">
        <f t="shared" si="338"/>
        <v>3.4999999980025167E-3</v>
      </c>
      <c r="V406" s="120">
        <f t="shared" si="353"/>
        <v>8.7999999999999995E-2</v>
      </c>
      <c r="W406" s="118">
        <f t="shared" si="333"/>
        <v>22</v>
      </c>
      <c r="X406" s="118">
        <v>252</v>
      </c>
      <c r="Y406" s="117">
        <f t="shared" si="345"/>
        <v>1.0073902910000001</v>
      </c>
      <c r="Z406" s="110">
        <f t="shared" si="346"/>
        <v>7.9360711100000003</v>
      </c>
      <c r="AA406" s="110">
        <f t="shared" si="347"/>
        <v>11.694549480000001</v>
      </c>
      <c r="AB406" s="121" t="str">
        <f t="shared" si="355"/>
        <v>A+J=</v>
      </c>
      <c r="AC406" s="115">
        <f t="shared" si="356"/>
        <v>44819</v>
      </c>
      <c r="AD406" s="4"/>
      <c r="AF406" s="160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2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109">
        <f t="shared" si="348"/>
        <v>44820</v>
      </c>
      <c r="B407" s="110">
        <f t="shared" si="340"/>
        <v>1070.1029270699999</v>
      </c>
      <c r="C407" s="110">
        <f t="shared" si="334"/>
        <v>955.44334441000001</v>
      </c>
      <c r="D407" s="111">
        <f t="shared" si="349"/>
        <v>6455.85</v>
      </c>
      <c r="E407" s="111">
        <f t="shared" si="337"/>
        <v>6411.95</v>
      </c>
      <c r="F407" s="161">
        <f t="shared" si="357"/>
        <v>44759</v>
      </c>
      <c r="G407" s="114">
        <f t="shared" si="341"/>
        <v>-6.8000340776196433E-3</v>
      </c>
      <c r="H407" s="115">
        <f t="shared" si="358"/>
        <v>44851</v>
      </c>
      <c r="I407" s="115">
        <f t="shared" si="342"/>
        <v>44851</v>
      </c>
      <c r="J407" s="116">
        <f t="shared" si="350"/>
        <v>21</v>
      </c>
      <c r="K407" s="116">
        <f t="shared" si="339"/>
        <v>1</v>
      </c>
      <c r="L407" s="8">
        <f t="shared" si="351"/>
        <v>0.99967512999999997</v>
      </c>
      <c r="M407" s="117">
        <f t="shared" si="335"/>
        <v>1.00670057</v>
      </c>
      <c r="N407" s="117">
        <f t="shared" si="332"/>
        <v>1.1199957523864548</v>
      </c>
      <c r="O407" s="110">
        <f t="shared" si="336"/>
        <v>1.11963189</v>
      </c>
      <c r="P407" s="110">
        <f t="shared" si="343"/>
        <v>1069.7448374799999</v>
      </c>
      <c r="Q407" s="148">
        <f t="shared" si="354"/>
        <v>0</v>
      </c>
      <c r="R407" s="170">
        <f t="shared" si="352"/>
        <v>0</v>
      </c>
      <c r="S407" s="110">
        <f t="shared" si="344"/>
        <v>0</v>
      </c>
      <c r="T407" s="92">
        <v>0</v>
      </c>
      <c r="U407" s="180">
        <f t="shared" si="338"/>
        <v>0</v>
      </c>
      <c r="V407" s="120">
        <f t="shared" si="353"/>
        <v>8.7999999999999995E-2</v>
      </c>
      <c r="W407" s="118">
        <f t="shared" si="333"/>
        <v>1</v>
      </c>
      <c r="X407" s="118">
        <v>252</v>
      </c>
      <c r="Y407" s="117">
        <f t="shared" si="345"/>
        <v>1.000334743</v>
      </c>
      <c r="Z407" s="110">
        <f t="shared" si="346"/>
        <v>0.35808959000000001</v>
      </c>
      <c r="AA407" s="110">
        <f t="shared" si="347"/>
        <v>0</v>
      </c>
      <c r="AB407" s="121" t="str">
        <f t="shared" si="355"/>
        <v>A+J=</v>
      </c>
      <c r="AC407" s="115">
        <f t="shared" si="356"/>
        <v>44851</v>
      </c>
      <c r="AD407" s="4"/>
      <c r="AF407" s="160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2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109">
        <f t="shared" si="348"/>
        <v>44821</v>
      </c>
      <c r="B408" s="110">
        <f t="shared" si="340"/>
        <v>1070.1133803799999</v>
      </c>
      <c r="C408" s="110">
        <f t="shared" si="334"/>
        <v>955.44334441000001</v>
      </c>
      <c r="D408" s="111">
        <f t="shared" si="349"/>
        <v>6455.85</v>
      </c>
      <c r="E408" s="111">
        <f t="shared" si="337"/>
        <v>6411.95</v>
      </c>
      <c r="F408" s="161">
        <f t="shared" si="357"/>
        <v>44759</v>
      </c>
      <c r="G408" s="114">
        <f t="shared" si="341"/>
        <v>-6.8000340776196433E-3</v>
      </c>
      <c r="H408" s="115">
        <f t="shared" si="358"/>
        <v>44851</v>
      </c>
      <c r="I408" s="115">
        <f t="shared" si="342"/>
        <v>44851</v>
      </c>
      <c r="J408" s="116">
        <f t="shared" si="350"/>
        <v>21</v>
      </c>
      <c r="K408" s="116">
        <f t="shared" si="339"/>
        <v>2</v>
      </c>
      <c r="L408" s="8">
        <f t="shared" si="351"/>
        <v>0.99935037000000004</v>
      </c>
      <c r="M408" s="117">
        <f t="shared" si="335"/>
        <v>1.00670057</v>
      </c>
      <c r="N408" s="117">
        <f t="shared" si="332"/>
        <v>1.1199957523864548</v>
      </c>
      <c r="O408" s="110">
        <f t="shared" si="336"/>
        <v>1.1192681600000001</v>
      </c>
      <c r="P408" s="110">
        <f t="shared" si="343"/>
        <v>1069.3973140799999</v>
      </c>
      <c r="Q408" s="148">
        <f t="shared" si="354"/>
        <v>0</v>
      </c>
      <c r="R408" s="170">
        <f t="shared" si="352"/>
        <v>0</v>
      </c>
      <c r="S408" s="110">
        <f t="shared" si="344"/>
        <v>0</v>
      </c>
      <c r="T408" s="92">
        <v>0</v>
      </c>
      <c r="U408" s="180">
        <f t="shared" si="338"/>
        <v>0</v>
      </c>
      <c r="V408" s="120">
        <f t="shared" si="353"/>
        <v>8.7999999999999995E-2</v>
      </c>
      <c r="W408" s="118">
        <f t="shared" si="333"/>
        <v>2</v>
      </c>
      <c r="X408" s="118">
        <v>252</v>
      </c>
      <c r="Y408" s="117">
        <f t="shared" si="345"/>
        <v>1.000669598</v>
      </c>
      <c r="Z408" s="110">
        <f t="shared" si="346"/>
        <v>0.71606630000000004</v>
      </c>
      <c r="AA408" s="110">
        <f t="shared" si="347"/>
        <v>0</v>
      </c>
      <c r="AB408" s="121" t="str">
        <f t="shared" si="355"/>
        <v>A+J=</v>
      </c>
      <c r="AC408" s="115">
        <f t="shared" si="356"/>
        <v>44851</v>
      </c>
      <c r="AD408" s="4"/>
      <c r="AF408" s="160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2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109">
        <f t="shared" si="348"/>
        <v>44822</v>
      </c>
      <c r="B409" s="110">
        <f t="shared" si="340"/>
        <v>1070.1133803799999</v>
      </c>
      <c r="C409" s="110">
        <f t="shared" si="334"/>
        <v>955.44334441000001</v>
      </c>
      <c r="D409" s="111">
        <f t="shared" si="349"/>
        <v>6455.85</v>
      </c>
      <c r="E409" s="111">
        <f t="shared" si="337"/>
        <v>6411.95</v>
      </c>
      <c r="F409" s="161">
        <f t="shared" si="357"/>
        <v>44759</v>
      </c>
      <c r="G409" s="114">
        <f t="shared" si="341"/>
        <v>-6.8000340776196433E-3</v>
      </c>
      <c r="H409" s="115">
        <f t="shared" si="358"/>
        <v>44851</v>
      </c>
      <c r="I409" s="115">
        <f t="shared" si="342"/>
        <v>44851</v>
      </c>
      <c r="J409" s="116">
        <f t="shared" si="350"/>
        <v>21</v>
      </c>
      <c r="K409" s="116">
        <f t="shared" si="339"/>
        <v>2</v>
      </c>
      <c r="L409" s="8">
        <f t="shared" si="351"/>
        <v>0.99935037000000004</v>
      </c>
      <c r="M409" s="117">
        <f t="shared" si="335"/>
        <v>1.00670057</v>
      </c>
      <c r="N409" s="117">
        <f t="shared" si="332"/>
        <v>1.1199957523864548</v>
      </c>
      <c r="O409" s="110">
        <f t="shared" si="336"/>
        <v>1.1192681600000001</v>
      </c>
      <c r="P409" s="110">
        <f t="shared" si="343"/>
        <v>1069.3973140799999</v>
      </c>
      <c r="Q409" s="148">
        <f t="shared" si="354"/>
        <v>0</v>
      </c>
      <c r="R409" s="170">
        <f t="shared" si="352"/>
        <v>0</v>
      </c>
      <c r="S409" s="110">
        <f t="shared" si="344"/>
        <v>0</v>
      </c>
      <c r="T409" s="92">
        <v>0</v>
      </c>
      <c r="U409" s="180">
        <f t="shared" si="338"/>
        <v>0</v>
      </c>
      <c r="V409" s="120">
        <f t="shared" si="353"/>
        <v>8.7999999999999995E-2</v>
      </c>
      <c r="W409" s="118">
        <f t="shared" si="333"/>
        <v>2</v>
      </c>
      <c r="X409" s="118">
        <v>252</v>
      </c>
      <c r="Y409" s="117">
        <f t="shared" si="345"/>
        <v>1.000669598</v>
      </c>
      <c r="Z409" s="110">
        <f t="shared" si="346"/>
        <v>0.71606630000000004</v>
      </c>
      <c r="AA409" s="110">
        <f t="shared" si="347"/>
        <v>0</v>
      </c>
      <c r="AB409" s="121" t="str">
        <f t="shared" si="355"/>
        <v>A+J=</v>
      </c>
      <c r="AC409" s="115">
        <f t="shared" si="356"/>
        <v>44851</v>
      </c>
      <c r="AD409" s="4"/>
      <c r="AF409" s="160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2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109">
        <f t="shared" si="348"/>
        <v>44823</v>
      </c>
      <c r="B410" s="110">
        <f t="shared" si="340"/>
        <v>1070.1133803799999</v>
      </c>
      <c r="C410" s="110">
        <f t="shared" si="334"/>
        <v>955.44334441000001</v>
      </c>
      <c r="D410" s="111">
        <f t="shared" si="349"/>
        <v>6455.85</v>
      </c>
      <c r="E410" s="111">
        <f t="shared" si="337"/>
        <v>6411.95</v>
      </c>
      <c r="F410" s="161">
        <f t="shared" si="357"/>
        <v>44759</v>
      </c>
      <c r="G410" s="114">
        <f t="shared" si="341"/>
        <v>-6.8000340776196433E-3</v>
      </c>
      <c r="H410" s="115">
        <f t="shared" si="358"/>
        <v>44851</v>
      </c>
      <c r="I410" s="115">
        <f t="shared" si="342"/>
        <v>44851</v>
      </c>
      <c r="J410" s="116">
        <f t="shared" si="350"/>
        <v>21</v>
      </c>
      <c r="K410" s="116">
        <f t="shared" si="339"/>
        <v>2</v>
      </c>
      <c r="L410" s="8">
        <f t="shared" si="351"/>
        <v>0.99935037000000004</v>
      </c>
      <c r="M410" s="117">
        <f t="shared" si="335"/>
        <v>1.00670057</v>
      </c>
      <c r="N410" s="117">
        <f t="shared" si="332"/>
        <v>1.1199957523864548</v>
      </c>
      <c r="O410" s="110">
        <f t="shared" si="336"/>
        <v>1.1192681600000001</v>
      </c>
      <c r="P410" s="110">
        <f t="shared" si="343"/>
        <v>1069.3973140799999</v>
      </c>
      <c r="Q410" s="148">
        <f t="shared" si="354"/>
        <v>0</v>
      </c>
      <c r="R410" s="170">
        <f t="shared" si="352"/>
        <v>0</v>
      </c>
      <c r="S410" s="110">
        <f t="shared" si="344"/>
        <v>0</v>
      </c>
      <c r="T410" s="92">
        <v>0</v>
      </c>
      <c r="U410" s="180">
        <f t="shared" si="338"/>
        <v>0</v>
      </c>
      <c r="V410" s="120">
        <f t="shared" si="353"/>
        <v>8.7999999999999995E-2</v>
      </c>
      <c r="W410" s="118">
        <f t="shared" si="333"/>
        <v>2</v>
      </c>
      <c r="X410" s="118">
        <v>252</v>
      </c>
      <c r="Y410" s="117">
        <f t="shared" si="345"/>
        <v>1.000669598</v>
      </c>
      <c r="Z410" s="110">
        <f t="shared" si="346"/>
        <v>0.71606630000000004</v>
      </c>
      <c r="AA410" s="110">
        <f t="shared" si="347"/>
        <v>0</v>
      </c>
      <c r="AB410" s="121" t="str">
        <f t="shared" si="355"/>
        <v>A+J=</v>
      </c>
      <c r="AC410" s="115">
        <f t="shared" si="356"/>
        <v>44851</v>
      </c>
      <c r="AD410" s="4"/>
      <c r="AF410" s="160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2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109">
        <f t="shared" si="348"/>
        <v>44824</v>
      </c>
      <c r="B411" s="110">
        <f t="shared" si="340"/>
        <v>1070.1238450000001</v>
      </c>
      <c r="C411" s="110">
        <f t="shared" si="334"/>
        <v>955.44334441000001</v>
      </c>
      <c r="D411" s="111">
        <f t="shared" si="349"/>
        <v>6455.85</v>
      </c>
      <c r="E411" s="111">
        <f t="shared" si="337"/>
        <v>6411.95</v>
      </c>
      <c r="F411" s="161">
        <f t="shared" si="357"/>
        <v>44759</v>
      </c>
      <c r="G411" s="114">
        <f t="shared" si="341"/>
        <v>-6.8000340776196433E-3</v>
      </c>
      <c r="H411" s="115">
        <f t="shared" si="358"/>
        <v>44851</v>
      </c>
      <c r="I411" s="115">
        <f t="shared" si="342"/>
        <v>44851</v>
      </c>
      <c r="J411" s="116">
        <f t="shared" si="350"/>
        <v>21</v>
      </c>
      <c r="K411" s="116">
        <f t="shared" si="339"/>
        <v>3</v>
      </c>
      <c r="L411" s="8">
        <f t="shared" si="351"/>
        <v>0.99902572000000001</v>
      </c>
      <c r="M411" s="117">
        <f t="shared" si="335"/>
        <v>1.00670057</v>
      </c>
      <c r="N411" s="117">
        <f t="shared" si="332"/>
        <v>1.1199957523864548</v>
      </c>
      <c r="O411" s="110">
        <f t="shared" si="336"/>
        <v>1.11890456</v>
      </c>
      <c r="P411" s="110">
        <f t="shared" si="343"/>
        <v>1069.04991488</v>
      </c>
      <c r="Q411" s="148">
        <f t="shared" si="354"/>
        <v>0</v>
      </c>
      <c r="R411" s="170">
        <f t="shared" si="352"/>
        <v>0</v>
      </c>
      <c r="S411" s="110">
        <f t="shared" si="344"/>
        <v>0</v>
      </c>
      <c r="T411" s="92">
        <v>0</v>
      </c>
      <c r="U411" s="180">
        <f t="shared" si="338"/>
        <v>0</v>
      </c>
      <c r="V411" s="120">
        <f t="shared" si="353"/>
        <v>8.7999999999999995E-2</v>
      </c>
      <c r="W411" s="118">
        <f t="shared" si="333"/>
        <v>3</v>
      </c>
      <c r="X411" s="118">
        <v>252</v>
      </c>
      <c r="Y411" s="117">
        <f t="shared" si="345"/>
        <v>1.0010045649999999</v>
      </c>
      <c r="Z411" s="110">
        <f t="shared" si="346"/>
        <v>1.07393012</v>
      </c>
      <c r="AA411" s="110">
        <f t="shared" si="347"/>
        <v>0</v>
      </c>
      <c r="AB411" s="121" t="str">
        <f t="shared" si="355"/>
        <v>A+J=</v>
      </c>
      <c r="AC411" s="115">
        <f t="shared" si="356"/>
        <v>44851</v>
      </c>
      <c r="AD411" s="4"/>
      <c r="AF411" s="160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2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109">
        <f t="shared" si="348"/>
        <v>44825</v>
      </c>
      <c r="B412" s="110">
        <f t="shared" si="340"/>
        <v>1070.1342933200001</v>
      </c>
      <c r="C412" s="110">
        <f t="shared" si="334"/>
        <v>955.44334441000001</v>
      </c>
      <c r="D412" s="111">
        <f t="shared" si="349"/>
        <v>6455.85</v>
      </c>
      <c r="E412" s="111">
        <f t="shared" si="337"/>
        <v>6411.95</v>
      </c>
      <c r="F412" s="161">
        <f t="shared" si="357"/>
        <v>44759</v>
      </c>
      <c r="G412" s="114">
        <f t="shared" si="341"/>
        <v>-6.8000340776196433E-3</v>
      </c>
      <c r="H412" s="115">
        <f t="shared" si="358"/>
        <v>44851</v>
      </c>
      <c r="I412" s="115">
        <f t="shared" si="342"/>
        <v>44851</v>
      </c>
      <c r="J412" s="116">
        <f t="shared" si="350"/>
        <v>21</v>
      </c>
      <c r="K412" s="116">
        <f t="shared" si="339"/>
        <v>4</v>
      </c>
      <c r="L412" s="8">
        <f t="shared" si="351"/>
        <v>0.99870117000000003</v>
      </c>
      <c r="M412" s="117">
        <f t="shared" si="335"/>
        <v>1.00670057</v>
      </c>
      <c r="N412" s="117">
        <f t="shared" si="332"/>
        <v>1.1199957523864548</v>
      </c>
      <c r="O412" s="110">
        <f t="shared" si="336"/>
        <v>1.1185410600000001</v>
      </c>
      <c r="P412" s="110">
        <f t="shared" si="343"/>
        <v>1068.7026112200001</v>
      </c>
      <c r="Q412" s="148">
        <f t="shared" si="354"/>
        <v>0</v>
      </c>
      <c r="R412" s="170">
        <f t="shared" si="352"/>
        <v>0</v>
      </c>
      <c r="S412" s="110">
        <f t="shared" si="344"/>
        <v>0</v>
      </c>
      <c r="T412" s="92">
        <v>0</v>
      </c>
      <c r="U412" s="180">
        <f t="shared" si="338"/>
        <v>0</v>
      </c>
      <c r="V412" s="120">
        <f t="shared" si="353"/>
        <v>8.7999999999999995E-2</v>
      </c>
      <c r="W412" s="118">
        <f t="shared" si="333"/>
        <v>4</v>
      </c>
      <c r="X412" s="118">
        <v>252</v>
      </c>
      <c r="Y412" s="117">
        <f t="shared" si="345"/>
        <v>1.0013396450000001</v>
      </c>
      <c r="Z412" s="110">
        <f t="shared" si="346"/>
        <v>1.4316821</v>
      </c>
      <c r="AA412" s="110">
        <f t="shared" si="347"/>
        <v>0</v>
      </c>
      <c r="AB412" s="121" t="str">
        <f t="shared" si="355"/>
        <v>A+J=</v>
      </c>
      <c r="AC412" s="115">
        <f t="shared" si="356"/>
        <v>44851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2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109">
        <f t="shared" si="348"/>
        <v>44826</v>
      </c>
      <c r="B413" s="110">
        <f t="shared" si="340"/>
        <v>1070.1447519000001</v>
      </c>
      <c r="C413" s="110">
        <f t="shared" si="334"/>
        <v>955.44334441000001</v>
      </c>
      <c r="D413" s="111">
        <f t="shared" si="349"/>
        <v>6455.85</v>
      </c>
      <c r="E413" s="111">
        <f t="shared" si="337"/>
        <v>6411.95</v>
      </c>
      <c r="F413" s="161">
        <f t="shared" si="357"/>
        <v>44759</v>
      </c>
      <c r="G413" s="114">
        <f t="shared" si="341"/>
        <v>-6.8000340776196433E-3</v>
      </c>
      <c r="H413" s="115">
        <f t="shared" si="358"/>
        <v>44851</v>
      </c>
      <c r="I413" s="115">
        <f t="shared" si="342"/>
        <v>44851</v>
      </c>
      <c r="J413" s="116">
        <f t="shared" si="350"/>
        <v>21</v>
      </c>
      <c r="K413" s="116">
        <f t="shared" si="339"/>
        <v>5</v>
      </c>
      <c r="L413" s="8">
        <f t="shared" si="351"/>
        <v>0.99837673000000005</v>
      </c>
      <c r="M413" s="117">
        <f t="shared" si="335"/>
        <v>1.00670057</v>
      </c>
      <c r="N413" s="117">
        <f t="shared" si="332"/>
        <v>1.1199957523864548</v>
      </c>
      <c r="O413" s="110">
        <f t="shared" si="336"/>
        <v>1.11817769</v>
      </c>
      <c r="P413" s="110">
        <f t="shared" si="343"/>
        <v>1068.35543177</v>
      </c>
      <c r="Q413" s="148">
        <f t="shared" si="354"/>
        <v>0</v>
      </c>
      <c r="R413" s="170">
        <f t="shared" si="352"/>
        <v>0</v>
      </c>
      <c r="S413" s="110">
        <f t="shared" si="344"/>
        <v>0</v>
      </c>
      <c r="T413" s="92">
        <v>0</v>
      </c>
      <c r="U413" s="180">
        <f t="shared" si="338"/>
        <v>0</v>
      </c>
      <c r="V413" s="120">
        <f t="shared" si="353"/>
        <v>8.7999999999999995E-2</v>
      </c>
      <c r="W413" s="118">
        <f t="shared" si="333"/>
        <v>5</v>
      </c>
      <c r="X413" s="118">
        <v>252</v>
      </c>
      <c r="Y413" s="117">
        <f t="shared" si="345"/>
        <v>1.0016748360000001</v>
      </c>
      <c r="Z413" s="110">
        <f t="shared" si="346"/>
        <v>1.7893201299999999</v>
      </c>
      <c r="AA413" s="110">
        <f t="shared" si="347"/>
        <v>0</v>
      </c>
      <c r="AB413" s="121" t="str">
        <f t="shared" si="355"/>
        <v>A+J=</v>
      </c>
      <c r="AC413" s="115">
        <f t="shared" si="356"/>
        <v>44851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2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109">
        <f t="shared" si="348"/>
        <v>44827</v>
      </c>
      <c r="B414" s="110">
        <f t="shared" si="340"/>
        <v>1070.15520373</v>
      </c>
      <c r="C414" s="110">
        <f t="shared" si="334"/>
        <v>955.44334441000001</v>
      </c>
      <c r="D414" s="111">
        <f t="shared" si="349"/>
        <v>6455.85</v>
      </c>
      <c r="E414" s="111">
        <f t="shared" si="337"/>
        <v>6411.95</v>
      </c>
      <c r="F414" s="161">
        <f t="shared" si="357"/>
        <v>44759</v>
      </c>
      <c r="G414" s="114">
        <f t="shared" si="341"/>
        <v>-6.8000340776196433E-3</v>
      </c>
      <c r="H414" s="115">
        <f t="shared" si="358"/>
        <v>44851</v>
      </c>
      <c r="I414" s="115">
        <f t="shared" si="342"/>
        <v>44851</v>
      </c>
      <c r="J414" s="116">
        <f t="shared" si="350"/>
        <v>21</v>
      </c>
      <c r="K414" s="116">
        <f t="shared" si="339"/>
        <v>6</v>
      </c>
      <c r="L414" s="8">
        <f t="shared" si="351"/>
        <v>0.99805239000000001</v>
      </c>
      <c r="M414" s="117">
        <f t="shared" si="335"/>
        <v>1.00670057</v>
      </c>
      <c r="N414" s="117">
        <f t="shared" si="332"/>
        <v>1.1199957523864548</v>
      </c>
      <c r="O414" s="110">
        <f t="shared" si="336"/>
        <v>1.1178144299999999</v>
      </c>
      <c r="P414" s="110">
        <f t="shared" si="343"/>
        <v>1068.00835742</v>
      </c>
      <c r="Q414" s="148">
        <f t="shared" si="354"/>
        <v>0</v>
      </c>
      <c r="R414" s="170">
        <f t="shared" si="352"/>
        <v>0</v>
      </c>
      <c r="S414" s="110">
        <f t="shared" si="344"/>
        <v>0</v>
      </c>
      <c r="T414" s="92">
        <v>0</v>
      </c>
      <c r="U414" s="180">
        <f t="shared" si="338"/>
        <v>0</v>
      </c>
      <c r="V414" s="120">
        <f t="shared" si="353"/>
        <v>8.7999999999999995E-2</v>
      </c>
      <c r="W414" s="118">
        <f t="shared" si="333"/>
        <v>6</v>
      </c>
      <c r="X414" s="118">
        <v>252</v>
      </c>
      <c r="Y414" s="117">
        <f t="shared" si="345"/>
        <v>1.0020101400000001</v>
      </c>
      <c r="Z414" s="110">
        <f t="shared" si="346"/>
        <v>2.1468463099999999</v>
      </c>
      <c r="AA414" s="110">
        <f t="shared" si="347"/>
        <v>0</v>
      </c>
      <c r="AB414" s="121" t="str">
        <f t="shared" si="355"/>
        <v>A+J=</v>
      </c>
      <c r="AC414" s="115">
        <f t="shared" si="356"/>
        <v>44851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2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109">
        <f t="shared" si="348"/>
        <v>44828</v>
      </c>
      <c r="B415" s="110">
        <f t="shared" si="340"/>
        <v>1070.16566689</v>
      </c>
      <c r="C415" s="110">
        <f t="shared" si="334"/>
        <v>955.44334441000001</v>
      </c>
      <c r="D415" s="111">
        <f t="shared" si="349"/>
        <v>6455.85</v>
      </c>
      <c r="E415" s="111">
        <f t="shared" si="337"/>
        <v>6411.95</v>
      </c>
      <c r="F415" s="161">
        <f t="shared" si="357"/>
        <v>44759</v>
      </c>
      <c r="G415" s="114">
        <f t="shared" si="341"/>
        <v>-6.8000340776196433E-3</v>
      </c>
      <c r="H415" s="115">
        <f t="shared" si="358"/>
        <v>44851</v>
      </c>
      <c r="I415" s="115">
        <f t="shared" si="342"/>
        <v>44851</v>
      </c>
      <c r="J415" s="116">
        <f t="shared" si="350"/>
        <v>21</v>
      </c>
      <c r="K415" s="116">
        <f t="shared" si="339"/>
        <v>7</v>
      </c>
      <c r="L415" s="8">
        <f t="shared" si="351"/>
        <v>0.99772815999999998</v>
      </c>
      <c r="M415" s="117">
        <f t="shared" si="335"/>
        <v>1.00670057</v>
      </c>
      <c r="N415" s="117">
        <f t="shared" si="332"/>
        <v>1.1199957523864548</v>
      </c>
      <c r="O415" s="110">
        <f t="shared" si="336"/>
        <v>1.1174512999999999</v>
      </c>
      <c r="P415" s="110">
        <f t="shared" si="343"/>
        <v>1067.66140728</v>
      </c>
      <c r="Q415" s="148">
        <f t="shared" si="354"/>
        <v>0</v>
      </c>
      <c r="R415" s="170">
        <f t="shared" si="352"/>
        <v>0</v>
      </c>
      <c r="S415" s="110">
        <f t="shared" si="344"/>
        <v>0</v>
      </c>
      <c r="T415" s="92">
        <v>0</v>
      </c>
      <c r="U415" s="180">
        <f t="shared" si="338"/>
        <v>0</v>
      </c>
      <c r="V415" s="120">
        <f t="shared" si="353"/>
        <v>8.7999999999999995E-2</v>
      </c>
      <c r="W415" s="118">
        <f t="shared" si="333"/>
        <v>7</v>
      </c>
      <c r="X415" s="118">
        <v>252</v>
      </c>
      <c r="Y415" s="117">
        <f t="shared" si="345"/>
        <v>1.0023455560000001</v>
      </c>
      <c r="Z415" s="110">
        <f t="shared" si="346"/>
        <v>2.5042596100000001</v>
      </c>
      <c r="AA415" s="110">
        <f t="shared" si="347"/>
        <v>0</v>
      </c>
      <c r="AB415" s="121" t="str">
        <f t="shared" si="355"/>
        <v>A+J=</v>
      </c>
      <c r="AC415" s="115">
        <f t="shared" si="356"/>
        <v>44851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2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109">
        <f t="shared" si="348"/>
        <v>44829</v>
      </c>
      <c r="B416" s="110">
        <f t="shared" si="340"/>
        <v>1070.16566689</v>
      </c>
      <c r="C416" s="110">
        <f t="shared" si="334"/>
        <v>955.44334441000001</v>
      </c>
      <c r="D416" s="111">
        <f t="shared" si="349"/>
        <v>6455.85</v>
      </c>
      <c r="E416" s="111">
        <f t="shared" si="337"/>
        <v>6411.95</v>
      </c>
      <c r="F416" s="161">
        <f t="shared" si="357"/>
        <v>44759</v>
      </c>
      <c r="G416" s="114">
        <f t="shared" si="341"/>
        <v>-6.8000340776196433E-3</v>
      </c>
      <c r="H416" s="115">
        <f t="shared" si="358"/>
        <v>44851</v>
      </c>
      <c r="I416" s="115">
        <f t="shared" si="342"/>
        <v>44851</v>
      </c>
      <c r="J416" s="116">
        <f t="shared" si="350"/>
        <v>21</v>
      </c>
      <c r="K416" s="116">
        <f t="shared" si="339"/>
        <v>7</v>
      </c>
      <c r="L416" s="8">
        <f t="shared" si="351"/>
        <v>0.99772815999999998</v>
      </c>
      <c r="M416" s="117">
        <f t="shared" si="335"/>
        <v>1.00670057</v>
      </c>
      <c r="N416" s="117">
        <f t="shared" ref="N416:N479" si="359">IF(I416&gt;I415,N415*M416,N415)</f>
        <v>1.1199957523864548</v>
      </c>
      <c r="O416" s="110">
        <f t="shared" si="336"/>
        <v>1.1174512999999999</v>
      </c>
      <c r="P416" s="110">
        <f t="shared" si="343"/>
        <v>1067.66140728</v>
      </c>
      <c r="Q416" s="148">
        <f t="shared" si="354"/>
        <v>0</v>
      </c>
      <c r="R416" s="170">
        <f t="shared" si="352"/>
        <v>0</v>
      </c>
      <c r="S416" s="110">
        <f t="shared" si="344"/>
        <v>0</v>
      </c>
      <c r="T416" s="92">
        <v>0</v>
      </c>
      <c r="U416" s="180">
        <f t="shared" si="338"/>
        <v>0</v>
      </c>
      <c r="V416" s="120">
        <f t="shared" si="353"/>
        <v>8.7999999999999995E-2</v>
      </c>
      <c r="W416" s="118">
        <f t="shared" si="333"/>
        <v>7</v>
      </c>
      <c r="X416" s="118">
        <v>252</v>
      </c>
      <c r="Y416" s="117">
        <f t="shared" si="345"/>
        <v>1.0023455560000001</v>
      </c>
      <c r="Z416" s="110">
        <f t="shared" si="346"/>
        <v>2.5042596100000001</v>
      </c>
      <c r="AA416" s="110">
        <f t="shared" si="347"/>
        <v>0</v>
      </c>
      <c r="AB416" s="121" t="str">
        <f t="shared" si="355"/>
        <v>A+J=</v>
      </c>
      <c r="AC416" s="115">
        <f t="shared" si="356"/>
        <v>44851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2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109">
        <f t="shared" si="348"/>
        <v>44830</v>
      </c>
      <c r="B417" s="110">
        <f t="shared" si="340"/>
        <v>1070.16566689</v>
      </c>
      <c r="C417" s="110">
        <f t="shared" si="334"/>
        <v>955.44334441000001</v>
      </c>
      <c r="D417" s="111">
        <f t="shared" si="349"/>
        <v>6455.85</v>
      </c>
      <c r="E417" s="111">
        <f t="shared" si="337"/>
        <v>6411.95</v>
      </c>
      <c r="F417" s="161">
        <f t="shared" si="357"/>
        <v>44759</v>
      </c>
      <c r="G417" s="114">
        <f t="shared" si="341"/>
        <v>-6.8000340776196433E-3</v>
      </c>
      <c r="H417" s="115">
        <f t="shared" si="358"/>
        <v>44851</v>
      </c>
      <c r="I417" s="115">
        <f t="shared" si="342"/>
        <v>44851</v>
      </c>
      <c r="J417" s="116">
        <f t="shared" si="350"/>
        <v>21</v>
      </c>
      <c r="K417" s="116">
        <f t="shared" si="339"/>
        <v>7</v>
      </c>
      <c r="L417" s="8">
        <f t="shared" si="351"/>
        <v>0.99772815999999998</v>
      </c>
      <c r="M417" s="117">
        <f t="shared" si="335"/>
        <v>1.00670057</v>
      </c>
      <c r="N417" s="117">
        <f t="shared" si="359"/>
        <v>1.1199957523864548</v>
      </c>
      <c r="O417" s="110">
        <f t="shared" si="336"/>
        <v>1.1174512999999999</v>
      </c>
      <c r="P417" s="110">
        <f t="shared" si="343"/>
        <v>1067.66140728</v>
      </c>
      <c r="Q417" s="148">
        <f t="shared" si="354"/>
        <v>0</v>
      </c>
      <c r="R417" s="170">
        <f t="shared" si="352"/>
        <v>0</v>
      </c>
      <c r="S417" s="110">
        <f t="shared" si="344"/>
        <v>0</v>
      </c>
      <c r="T417" s="92">
        <v>0</v>
      </c>
      <c r="U417" s="180">
        <f t="shared" si="338"/>
        <v>0</v>
      </c>
      <c r="V417" s="120">
        <f t="shared" si="353"/>
        <v>8.7999999999999995E-2</v>
      </c>
      <c r="W417" s="118">
        <f t="shared" si="333"/>
        <v>7</v>
      </c>
      <c r="X417" s="118">
        <v>252</v>
      </c>
      <c r="Y417" s="117">
        <f t="shared" si="345"/>
        <v>1.0023455560000001</v>
      </c>
      <c r="Z417" s="110">
        <f t="shared" si="346"/>
        <v>2.5042596100000001</v>
      </c>
      <c r="AA417" s="110">
        <f t="shared" si="347"/>
        <v>0</v>
      </c>
      <c r="AB417" s="121" t="str">
        <f t="shared" si="355"/>
        <v>A+J=</v>
      </c>
      <c r="AC417" s="115">
        <f t="shared" si="356"/>
        <v>44851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2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109">
        <f t="shared" si="348"/>
        <v>44831</v>
      </c>
      <c r="B418" s="110">
        <f t="shared" si="340"/>
        <v>1070.1761126499998</v>
      </c>
      <c r="C418" s="110">
        <f t="shared" si="334"/>
        <v>955.44334441000001</v>
      </c>
      <c r="D418" s="111">
        <f t="shared" si="349"/>
        <v>6455.85</v>
      </c>
      <c r="E418" s="111">
        <f t="shared" si="337"/>
        <v>6411.95</v>
      </c>
      <c r="F418" s="161">
        <f t="shared" si="357"/>
        <v>44759</v>
      </c>
      <c r="G418" s="114">
        <f t="shared" si="341"/>
        <v>-6.8000340776196433E-3</v>
      </c>
      <c r="H418" s="115">
        <f t="shared" si="358"/>
        <v>44851</v>
      </c>
      <c r="I418" s="115">
        <f t="shared" si="342"/>
        <v>44851</v>
      </c>
      <c r="J418" s="116">
        <f t="shared" si="350"/>
        <v>21</v>
      </c>
      <c r="K418" s="116">
        <f t="shared" si="339"/>
        <v>8</v>
      </c>
      <c r="L418" s="8">
        <f t="shared" si="351"/>
        <v>0.99740403</v>
      </c>
      <c r="M418" s="117">
        <f t="shared" si="335"/>
        <v>1.00670057</v>
      </c>
      <c r="N418" s="117">
        <f t="shared" si="359"/>
        <v>1.1199957523864548</v>
      </c>
      <c r="O418" s="110">
        <f t="shared" si="336"/>
        <v>1.11708827</v>
      </c>
      <c r="P418" s="110">
        <f t="shared" si="343"/>
        <v>1067.3145526799999</v>
      </c>
      <c r="Q418" s="148">
        <f t="shared" si="354"/>
        <v>0</v>
      </c>
      <c r="R418" s="170">
        <f t="shared" si="352"/>
        <v>0</v>
      </c>
      <c r="S418" s="110">
        <f t="shared" si="344"/>
        <v>0</v>
      </c>
      <c r="T418" s="92">
        <v>0</v>
      </c>
      <c r="U418" s="180">
        <f t="shared" si="338"/>
        <v>0</v>
      </c>
      <c r="V418" s="120">
        <f t="shared" si="353"/>
        <v>8.7999999999999995E-2</v>
      </c>
      <c r="W418" s="118">
        <f t="shared" ref="W418:W481" si="360">IF(A417&lt;K$2,0,IF(Q417&gt;0,1,IF(K418=K417,W417,W417+1)))</f>
        <v>8</v>
      </c>
      <c r="X418" s="118">
        <v>252</v>
      </c>
      <c r="Y418" s="117">
        <f t="shared" si="345"/>
        <v>1.002681084</v>
      </c>
      <c r="Z418" s="110">
        <f t="shared" si="346"/>
        <v>2.8615599700000001</v>
      </c>
      <c r="AA418" s="110">
        <f t="shared" si="347"/>
        <v>0</v>
      </c>
      <c r="AB418" s="121" t="str">
        <f t="shared" si="355"/>
        <v>A+J=</v>
      </c>
      <c r="AC418" s="115">
        <f t="shared" si="356"/>
        <v>44851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2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109">
        <f t="shared" si="348"/>
        <v>44832</v>
      </c>
      <c r="B419" s="110">
        <f t="shared" si="340"/>
        <v>1070.1865708</v>
      </c>
      <c r="C419" s="110">
        <f t="shared" si="334"/>
        <v>955.44334441000001</v>
      </c>
      <c r="D419" s="111">
        <f t="shared" si="349"/>
        <v>6455.85</v>
      </c>
      <c r="E419" s="111">
        <f t="shared" si="337"/>
        <v>6411.95</v>
      </c>
      <c r="F419" s="161">
        <f t="shared" si="357"/>
        <v>44759</v>
      </c>
      <c r="G419" s="114">
        <f t="shared" si="341"/>
        <v>-6.8000340776196433E-3</v>
      </c>
      <c r="H419" s="115">
        <f t="shared" si="358"/>
        <v>44851</v>
      </c>
      <c r="I419" s="115">
        <f t="shared" si="342"/>
        <v>44851</v>
      </c>
      <c r="J419" s="116">
        <f t="shared" si="350"/>
        <v>21</v>
      </c>
      <c r="K419" s="116">
        <f t="shared" si="339"/>
        <v>9</v>
      </c>
      <c r="L419" s="8">
        <f t="shared" si="351"/>
        <v>0.99708001000000002</v>
      </c>
      <c r="M419" s="117">
        <f t="shared" si="335"/>
        <v>1.00670057</v>
      </c>
      <c r="N419" s="117">
        <f t="shared" si="359"/>
        <v>1.1199957523864548</v>
      </c>
      <c r="O419" s="110">
        <f t="shared" si="336"/>
        <v>1.1167253699999999</v>
      </c>
      <c r="P419" s="110">
        <f t="shared" si="343"/>
        <v>1066.9678223000001</v>
      </c>
      <c r="Q419" s="148">
        <f t="shared" si="354"/>
        <v>0</v>
      </c>
      <c r="R419" s="170">
        <f t="shared" si="352"/>
        <v>0</v>
      </c>
      <c r="S419" s="110">
        <f t="shared" si="344"/>
        <v>0</v>
      </c>
      <c r="T419" s="92">
        <v>0</v>
      </c>
      <c r="U419" s="180">
        <f t="shared" si="338"/>
        <v>0</v>
      </c>
      <c r="V419" s="120">
        <f t="shared" si="353"/>
        <v>8.7999999999999995E-2</v>
      </c>
      <c r="W419" s="118">
        <f t="shared" si="360"/>
        <v>9</v>
      </c>
      <c r="X419" s="118">
        <v>252</v>
      </c>
      <c r="Y419" s="117">
        <f t="shared" si="345"/>
        <v>1.0030167249999999</v>
      </c>
      <c r="Z419" s="110">
        <f t="shared" si="346"/>
        <v>3.2187484999999998</v>
      </c>
      <c r="AA419" s="110">
        <f t="shared" si="347"/>
        <v>0</v>
      </c>
      <c r="AB419" s="121" t="str">
        <f t="shared" si="355"/>
        <v>A+J=</v>
      </c>
      <c r="AC419" s="115">
        <f t="shared" si="356"/>
        <v>44851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2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109">
        <f t="shared" si="348"/>
        <v>44833</v>
      </c>
      <c r="B420" s="110">
        <f t="shared" si="340"/>
        <v>1070.1970306800001</v>
      </c>
      <c r="C420" s="110">
        <f t="shared" si="334"/>
        <v>955.44334441000001</v>
      </c>
      <c r="D420" s="111">
        <f t="shared" si="349"/>
        <v>6455.85</v>
      </c>
      <c r="E420" s="111">
        <f t="shared" si="337"/>
        <v>6411.95</v>
      </c>
      <c r="F420" s="161">
        <f t="shared" si="357"/>
        <v>44759</v>
      </c>
      <c r="G420" s="114">
        <f t="shared" si="341"/>
        <v>-6.8000340776196433E-3</v>
      </c>
      <c r="H420" s="115">
        <f t="shared" si="358"/>
        <v>44851</v>
      </c>
      <c r="I420" s="115">
        <f t="shared" si="342"/>
        <v>44851</v>
      </c>
      <c r="J420" s="116">
        <f t="shared" si="350"/>
        <v>21</v>
      </c>
      <c r="K420" s="116">
        <f t="shared" si="339"/>
        <v>10</v>
      </c>
      <c r="L420" s="8">
        <f t="shared" si="351"/>
        <v>0.99675610000000003</v>
      </c>
      <c r="M420" s="117">
        <f t="shared" si="335"/>
        <v>1.00670057</v>
      </c>
      <c r="N420" s="117">
        <f t="shared" si="359"/>
        <v>1.1199957523864548</v>
      </c>
      <c r="O420" s="110">
        <f t="shared" si="336"/>
        <v>1.11636259</v>
      </c>
      <c r="P420" s="110">
        <f t="shared" si="343"/>
        <v>1066.62120656</v>
      </c>
      <c r="Q420" s="148">
        <f t="shared" si="354"/>
        <v>0</v>
      </c>
      <c r="R420" s="170">
        <f t="shared" si="352"/>
        <v>0</v>
      </c>
      <c r="S420" s="110">
        <f t="shared" si="344"/>
        <v>0</v>
      </c>
      <c r="T420" s="92">
        <v>0</v>
      </c>
      <c r="U420" s="180">
        <f t="shared" si="338"/>
        <v>0</v>
      </c>
      <c r="V420" s="120">
        <f t="shared" si="353"/>
        <v>8.7999999999999995E-2</v>
      </c>
      <c r="W420" s="118">
        <f t="shared" si="360"/>
        <v>10</v>
      </c>
      <c r="X420" s="118">
        <v>252</v>
      </c>
      <c r="Y420" s="117">
        <f t="shared" si="345"/>
        <v>1.003352478</v>
      </c>
      <c r="Z420" s="110">
        <f t="shared" si="346"/>
        <v>3.5758241200000001</v>
      </c>
      <c r="AA420" s="110">
        <f t="shared" si="347"/>
        <v>0</v>
      </c>
      <c r="AB420" s="121" t="str">
        <f t="shared" si="355"/>
        <v>A+J=</v>
      </c>
      <c r="AC420" s="115">
        <f t="shared" si="356"/>
        <v>44851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2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109">
        <f t="shared" si="348"/>
        <v>44834</v>
      </c>
      <c r="B421" s="110">
        <f t="shared" si="340"/>
        <v>1070.20749232</v>
      </c>
      <c r="C421" s="110">
        <f t="shared" ref="C421:C484" si="361">TRUNC(IF(Q420&gt;0,VLOOKUP(A420,$AF$13:$AG$141,2),C420),8)</f>
        <v>955.44334441000001</v>
      </c>
      <c r="D421" s="111">
        <f t="shared" si="349"/>
        <v>6455.85</v>
      </c>
      <c r="E421" s="111">
        <f t="shared" si="337"/>
        <v>6411.95</v>
      </c>
      <c r="F421" s="161">
        <f t="shared" si="357"/>
        <v>44759</v>
      </c>
      <c r="G421" s="114">
        <f t="shared" si="341"/>
        <v>-6.8000340776196433E-3</v>
      </c>
      <c r="H421" s="115">
        <f t="shared" si="358"/>
        <v>44851</v>
      </c>
      <c r="I421" s="115">
        <f t="shared" si="342"/>
        <v>44851</v>
      </c>
      <c r="J421" s="116">
        <f t="shared" si="350"/>
        <v>21</v>
      </c>
      <c r="K421" s="116">
        <f t="shared" si="339"/>
        <v>11</v>
      </c>
      <c r="L421" s="8">
        <f t="shared" si="351"/>
        <v>0.99643229</v>
      </c>
      <c r="M421" s="117">
        <f t="shared" ref="M421:M484" si="362">IF(I421&gt;I420,L420,M420)</f>
        <v>1.00670057</v>
      </c>
      <c r="N421" s="117">
        <f t="shared" si="359"/>
        <v>1.1199957523864548</v>
      </c>
      <c r="O421" s="110">
        <f t="shared" si="336"/>
        <v>1.1159999300000001</v>
      </c>
      <c r="P421" s="110">
        <f t="shared" si="343"/>
        <v>1066.27470548</v>
      </c>
      <c r="Q421" s="148">
        <f t="shared" si="354"/>
        <v>0</v>
      </c>
      <c r="R421" s="170">
        <f t="shared" si="352"/>
        <v>0</v>
      </c>
      <c r="S421" s="110">
        <f t="shared" si="344"/>
        <v>0</v>
      </c>
      <c r="T421" s="92">
        <v>0</v>
      </c>
      <c r="U421" s="180">
        <f t="shared" si="338"/>
        <v>0</v>
      </c>
      <c r="V421" s="120">
        <f t="shared" si="353"/>
        <v>8.7999999999999995E-2</v>
      </c>
      <c r="W421" s="118">
        <f t="shared" si="360"/>
        <v>11</v>
      </c>
      <c r="X421" s="118">
        <v>252</v>
      </c>
      <c r="Y421" s="117">
        <f t="shared" si="345"/>
        <v>1.0036883430000001</v>
      </c>
      <c r="Z421" s="110">
        <f t="shared" si="346"/>
        <v>3.9327868399999999</v>
      </c>
      <c r="AA421" s="110">
        <f t="shared" si="347"/>
        <v>0</v>
      </c>
      <c r="AB421" s="121" t="str">
        <f t="shared" si="355"/>
        <v>A+J=</v>
      </c>
      <c r="AC421" s="115">
        <f t="shared" si="356"/>
        <v>44851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2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109">
        <f t="shared" si="348"/>
        <v>44835</v>
      </c>
      <c r="B422" s="110">
        <f t="shared" si="340"/>
        <v>1070.2179375799999</v>
      </c>
      <c r="C422" s="110">
        <f t="shared" si="361"/>
        <v>955.44334441000001</v>
      </c>
      <c r="D422" s="111">
        <f t="shared" si="349"/>
        <v>6455.85</v>
      </c>
      <c r="E422" s="111">
        <f t="shared" si="337"/>
        <v>6411.95</v>
      </c>
      <c r="F422" s="161">
        <f t="shared" si="357"/>
        <v>44759</v>
      </c>
      <c r="G422" s="114">
        <f t="shared" si="341"/>
        <v>-6.8000340776196433E-3</v>
      </c>
      <c r="H422" s="115">
        <f t="shared" si="358"/>
        <v>44851</v>
      </c>
      <c r="I422" s="115">
        <f t="shared" si="342"/>
        <v>44851</v>
      </c>
      <c r="J422" s="116">
        <f t="shared" si="350"/>
        <v>21</v>
      </c>
      <c r="K422" s="116">
        <f t="shared" si="339"/>
        <v>12</v>
      </c>
      <c r="L422" s="8">
        <f t="shared" si="351"/>
        <v>0.99610858000000002</v>
      </c>
      <c r="M422" s="117">
        <f t="shared" si="362"/>
        <v>1.00670057</v>
      </c>
      <c r="N422" s="117">
        <f t="shared" si="359"/>
        <v>1.1199957523864548</v>
      </c>
      <c r="O422" s="110">
        <f t="shared" si="336"/>
        <v>1.11563737</v>
      </c>
      <c r="P422" s="110">
        <f t="shared" si="343"/>
        <v>1065.92829994</v>
      </c>
      <c r="Q422" s="148">
        <f t="shared" si="354"/>
        <v>0</v>
      </c>
      <c r="R422" s="170">
        <f t="shared" si="352"/>
        <v>0</v>
      </c>
      <c r="S422" s="110">
        <f t="shared" si="344"/>
        <v>0</v>
      </c>
      <c r="T422" s="92">
        <v>0</v>
      </c>
      <c r="U422" s="180">
        <f t="shared" si="338"/>
        <v>0</v>
      </c>
      <c r="V422" s="120">
        <f t="shared" si="353"/>
        <v>8.7999999999999995E-2</v>
      </c>
      <c r="W422" s="118">
        <f t="shared" si="360"/>
        <v>12</v>
      </c>
      <c r="X422" s="118">
        <v>252</v>
      </c>
      <c r="Y422" s="117">
        <f t="shared" si="345"/>
        <v>1.0040243209999999</v>
      </c>
      <c r="Z422" s="110">
        <f t="shared" si="346"/>
        <v>4.2896376399999996</v>
      </c>
      <c r="AA422" s="110">
        <f t="shared" si="347"/>
        <v>0</v>
      </c>
      <c r="AB422" s="121" t="str">
        <f t="shared" si="355"/>
        <v>A+J=</v>
      </c>
      <c r="AC422" s="115">
        <f t="shared" si="356"/>
        <v>44851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2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109">
        <f t="shared" si="348"/>
        <v>44836</v>
      </c>
      <c r="B423" s="110">
        <f t="shared" si="340"/>
        <v>1070.2179375799999</v>
      </c>
      <c r="C423" s="110">
        <f t="shared" si="361"/>
        <v>955.44334441000001</v>
      </c>
      <c r="D423" s="111">
        <f t="shared" si="349"/>
        <v>6455.85</v>
      </c>
      <c r="E423" s="111">
        <f t="shared" si="337"/>
        <v>6411.95</v>
      </c>
      <c r="F423" s="161">
        <f t="shared" si="357"/>
        <v>44759</v>
      </c>
      <c r="G423" s="114">
        <f t="shared" si="341"/>
        <v>-6.8000340776196433E-3</v>
      </c>
      <c r="H423" s="115">
        <f t="shared" si="358"/>
        <v>44851</v>
      </c>
      <c r="I423" s="115">
        <f t="shared" si="342"/>
        <v>44851</v>
      </c>
      <c r="J423" s="116">
        <f t="shared" si="350"/>
        <v>21</v>
      </c>
      <c r="K423" s="116">
        <f t="shared" si="339"/>
        <v>12</v>
      </c>
      <c r="L423" s="8">
        <f t="shared" si="351"/>
        <v>0.99610858000000002</v>
      </c>
      <c r="M423" s="117">
        <f t="shared" si="362"/>
        <v>1.00670057</v>
      </c>
      <c r="N423" s="117">
        <f t="shared" si="359"/>
        <v>1.1199957523864548</v>
      </c>
      <c r="O423" s="110">
        <f t="shared" si="336"/>
        <v>1.11563737</v>
      </c>
      <c r="P423" s="110">
        <f t="shared" si="343"/>
        <v>1065.92829994</v>
      </c>
      <c r="Q423" s="148">
        <f t="shared" si="354"/>
        <v>0</v>
      </c>
      <c r="R423" s="170">
        <f t="shared" si="352"/>
        <v>0</v>
      </c>
      <c r="S423" s="110">
        <f t="shared" si="344"/>
        <v>0</v>
      </c>
      <c r="T423" s="92">
        <v>0</v>
      </c>
      <c r="U423" s="180">
        <f t="shared" si="338"/>
        <v>0</v>
      </c>
      <c r="V423" s="120">
        <f t="shared" si="353"/>
        <v>8.7999999999999995E-2</v>
      </c>
      <c r="W423" s="118">
        <f t="shared" si="360"/>
        <v>12</v>
      </c>
      <c r="X423" s="118">
        <v>252</v>
      </c>
      <c r="Y423" s="117">
        <f t="shared" si="345"/>
        <v>1.0040243209999999</v>
      </c>
      <c r="Z423" s="110">
        <f t="shared" si="346"/>
        <v>4.2896376399999996</v>
      </c>
      <c r="AA423" s="110">
        <f t="shared" si="347"/>
        <v>0</v>
      </c>
      <c r="AB423" s="121" t="str">
        <f t="shared" si="355"/>
        <v>A+J=</v>
      </c>
      <c r="AC423" s="115">
        <f t="shared" si="356"/>
        <v>44851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2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109">
        <f t="shared" si="348"/>
        <v>44837</v>
      </c>
      <c r="B424" s="110">
        <f t="shared" si="340"/>
        <v>1070.2179375799999</v>
      </c>
      <c r="C424" s="110">
        <f t="shared" si="361"/>
        <v>955.44334441000001</v>
      </c>
      <c r="D424" s="111">
        <f t="shared" si="349"/>
        <v>6455.85</v>
      </c>
      <c r="E424" s="111">
        <f t="shared" si="337"/>
        <v>6411.95</v>
      </c>
      <c r="F424" s="161">
        <f t="shared" si="357"/>
        <v>44759</v>
      </c>
      <c r="G424" s="114">
        <f t="shared" si="341"/>
        <v>-6.8000340776196433E-3</v>
      </c>
      <c r="H424" s="115">
        <f t="shared" si="358"/>
        <v>44851</v>
      </c>
      <c r="I424" s="115">
        <f t="shared" si="342"/>
        <v>44851</v>
      </c>
      <c r="J424" s="116">
        <f t="shared" si="350"/>
        <v>21</v>
      </c>
      <c r="K424" s="116">
        <f t="shared" si="339"/>
        <v>12</v>
      </c>
      <c r="L424" s="8">
        <f t="shared" si="351"/>
        <v>0.99610858000000002</v>
      </c>
      <c r="M424" s="117">
        <f t="shared" si="362"/>
        <v>1.00670057</v>
      </c>
      <c r="N424" s="117">
        <f t="shared" si="359"/>
        <v>1.1199957523864548</v>
      </c>
      <c r="O424" s="110">
        <f t="shared" si="336"/>
        <v>1.11563737</v>
      </c>
      <c r="P424" s="110">
        <f t="shared" si="343"/>
        <v>1065.92829994</v>
      </c>
      <c r="Q424" s="148">
        <f t="shared" si="354"/>
        <v>0</v>
      </c>
      <c r="R424" s="170">
        <f t="shared" si="352"/>
        <v>0</v>
      </c>
      <c r="S424" s="110">
        <f t="shared" si="344"/>
        <v>0</v>
      </c>
      <c r="T424" s="92">
        <v>0</v>
      </c>
      <c r="U424" s="180">
        <f t="shared" si="338"/>
        <v>0</v>
      </c>
      <c r="V424" s="120">
        <f t="shared" si="353"/>
        <v>8.7999999999999995E-2</v>
      </c>
      <c r="W424" s="118">
        <f t="shared" si="360"/>
        <v>12</v>
      </c>
      <c r="X424" s="118">
        <v>252</v>
      </c>
      <c r="Y424" s="117">
        <f t="shared" si="345"/>
        <v>1.0040243209999999</v>
      </c>
      <c r="Z424" s="110">
        <f t="shared" si="346"/>
        <v>4.2896376399999996</v>
      </c>
      <c r="AA424" s="110">
        <f t="shared" si="347"/>
        <v>0</v>
      </c>
      <c r="AB424" s="121" t="str">
        <f t="shared" si="355"/>
        <v>A+J=</v>
      </c>
      <c r="AC424" s="115">
        <f t="shared" si="356"/>
        <v>44851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2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109">
        <f t="shared" si="348"/>
        <v>44838</v>
      </c>
      <c r="B425" s="110">
        <f t="shared" si="340"/>
        <v>1070.2283941599999</v>
      </c>
      <c r="C425" s="110">
        <f t="shared" si="361"/>
        <v>955.44334441000001</v>
      </c>
      <c r="D425" s="111">
        <f t="shared" si="349"/>
        <v>6455.85</v>
      </c>
      <c r="E425" s="111">
        <f t="shared" si="337"/>
        <v>6411.95</v>
      </c>
      <c r="F425" s="161">
        <f t="shared" si="357"/>
        <v>44759</v>
      </c>
      <c r="G425" s="114">
        <f t="shared" si="341"/>
        <v>-6.8000340776196433E-3</v>
      </c>
      <c r="H425" s="115">
        <f t="shared" si="358"/>
        <v>44851</v>
      </c>
      <c r="I425" s="115">
        <f t="shared" si="342"/>
        <v>44851</v>
      </c>
      <c r="J425" s="116">
        <f t="shared" si="350"/>
        <v>21</v>
      </c>
      <c r="K425" s="116">
        <f t="shared" si="339"/>
        <v>13</v>
      </c>
      <c r="L425" s="8">
        <f t="shared" si="351"/>
        <v>0.99578498000000004</v>
      </c>
      <c r="M425" s="117">
        <f t="shared" si="362"/>
        <v>1.00670057</v>
      </c>
      <c r="N425" s="117">
        <f t="shared" si="359"/>
        <v>1.1199957523864548</v>
      </c>
      <c r="O425" s="110">
        <f t="shared" si="336"/>
        <v>1.1152749399999999</v>
      </c>
      <c r="P425" s="110">
        <f t="shared" si="343"/>
        <v>1065.58201861</v>
      </c>
      <c r="Q425" s="148">
        <f t="shared" si="354"/>
        <v>0</v>
      </c>
      <c r="R425" s="170">
        <f t="shared" si="352"/>
        <v>0</v>
      </c>
      <c r="S425" s="110">
        <f t="shared" si="344"/>
        <v>0</v>
      </c>
      <c r="T425" s="92">
        <v>0</v>
      </c>
      <c r="U425" s="180">
        <f t="shared" si="338"/>
        <v>0</v>
      </c>
      <c r="V425" s="120">
        <f t="shared" si="353"/>
        <v>8.7999999999999995E-2</v>
      </c>
      <c r="W425" s="118">
        <f t="shared" si="360"/>
        <v>13</v>
      </c>
      <c r="X425" s="118">
        <v>252</v>
      </c>
      <c r="Y425" s="117">
        <f t="shared" si="345"/>
        <v>1.004360411</v>
      </c>
      <c r="Z425" s="110">
        <f t="shared" si="346"/>
        <v>4.6463755500000001</v>
      </c>
      <c r="AA425" s="110">
        <f t="shared" si="347"/>
        <v>0</v>
      </c>
      <c r="AB425" s="121" t="str">
        <f t="shared" si="355"/>
        <v>A+J=</v>
      </c>
      <c r="AC425" s="115">
        <f t="shared" si="356"/>
        <v>44851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2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109">
        <f t="shared" si="348"/>
        <v>44839</v>
      </c>
      <c r="B426" s="110">
        <f t="shared" si="340"/>
        <v>1070.2388631400001</v>
      </c>
      <c r="C426" s="110">
        <f t="shared" si="361"/>
        <v>955.44334441000001</v>
      </c>
      <c r="D426" s="111">
        <f t="shared" si="349"/>
        <v>6455.85</v>
      </c>
      <c r="E426" s="111">
        <f t="shared" si="337"/>
        <v>6411.95</v>
      </c>
      <c r="F426" s="161">
        <f t="shared" si="357"/>
        <v>44759</v>
      </c>
      <c r="G426" s="114">
        <f t="shared" si="341"/>
        <v>-6.8000340776196433E-3</v>
      </c>
      <c r="H426" s="115">
        <f t="shared" si="358"/>
        <v>44851</v>
      </c>
      <c r="I426" s="115">
        <f t="shared" si="342"/>
        <v>44851</v>
      </c>
      <c r="J426" s="116">
        <f t="shared" si="350"/>
        <v>21</v>
      </c>
      <c r="K426" s="116">
        <f t="shared" si="339"/>
        <v>14</v>
      </c>
      <c r="L426" s="8">
        <f t="shared" si="351"/>
        <v>0.99546148999999995</v>
      </c>
      <c r="M426" s="117">
        <f t="shared" si="362"/>
        <v>1.00670057</v>
      </c>
      <c r="N426" s="117">
        <f t="shared" si="359"/>
        <v>1.1199957523864548</v>
      </c>
      <c r="O426" s="110">
        <f t="shared" ref="O426:O489" si="363">TRUNC(TRUNC((L426*N426),15),8)</f>
        <v>1.11491264</v>
      </c>
      <c r="P426" s="110">
        <f t="shared" si="343"/>
        <v>1065.23586148</v>
      </c>
      <c r="Q426" s="148">
        <f t="shared" si="354"/>
        <v>0</v>
      </c>
      <c r="R426" s="170">
        <f t="shared" si="352"/>
        <v>0</v>
      </c>
      <c r="S426" s="110">
        <f t="shared" si="344"/>
        <v>0</v>
      </c>
      <c r="T426" s="92">
        <v>0</v>
      </c>
      <c r="U426" s="180">
        <f t="shared" si="338"/>
        <v>0</v>
      </c>
      <c r="V426" s="120">
        <f t="shared" si="353"/>
        <v>8.7999999999999995E-2</v>
      </c>
      <c r="W426" s="118">
        <f t="shared" si="360"/>
        <v>14</v>
      </c>
      <c r="X426" s="118">
        <v>252</v>
      </c>
      <c r="Y426" s="117">
        <f t="shared" si="345"/>
        <v>1.004696614</v>
      </c>
      <c r="Z426" s="110">
        <f t="shared" si="346"/>
        <v>5.0030016599999998</v>
      </c>
      <c r="AA426" s="110">
        <f t="shared" si="347"/>
        <v>0</v>
      </c>
      <c r="AB426" s="121" t="str">
        <f t="shared" si="355"/>
        <v>A+J=</v>
      </c>
      <c r="AC426" s="115">
        <f t="shared" si="356"/>
        <v>44851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2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109">
        <f t="shared" si="348"/>
        <v>44840</v>
      </c>
      <c r="B427" s="110">
        <f t="shared" si="340"/>
        <v>1070.2493146500001</v>
      </c>
      <c r="C427" s="110">
        <f t="shared" si="361"/>
        <v>955.44334441000001</v>
      </c>
      <c r="D427" s="111">
        <f t="shared" si="349"/>
        <v>6455.85</v>
      </c>
      <c r="E427" s="111">
        <f t="shared" ref="E427:E490" si="364">IF($K427=1,VLOOKUP($A426,AQ$11:AU$131,5),E426)</f>
        <v>6411.95</v>
      </c>
      <c r="F427" s="161">
        <f t="shared" si="357"/>
        <v>44759</v>
      </c>
      <c r="G427" s="114">
        <f t="shared" si="341"/>
        <v>-6.8000340776196433E-3</v>
      </c>
      <c r="H427" s="115">
        <f t="shared" si="358"/>
        <v>44851</v>
      </c>
      <c r="I427" s="115">
        <f t="shared" si="342"/>
        <v>44851</v>
      </c>
      <c r="J427" s="116">
        <f t="shared" si="350"/>
        <v>21</v>
      </c>
      <c r="K427" s="116">
        <f t="shared" si="339"/>
        <v>15</v>
      </c>
      <c r="L427" s="8">
        <f t="shared" si="351"/>
        <v>0.99513810000000003</v>
      </c>
      <c r="M427" s="117">
        <f t="shared" si="362"/>
        <v>1.00670057</v>
      </c>
      <c r="N427" s="117">
        <f t="shared" si="359"/>
        <v>1.1199957523864548</v>
      </c>
      <c r="O427" s="110">
        <f t="shared" si="363"/>
        <v>1.1145504399999999</v>
      </c>
      <c r="P427" s="110">
        <f t="shared" si="343"/>
        <v>1064.8897999000001</v>
      </c>
      <c r="Q427" s="148">
        <f t="shared" si="354"/>
        <v>0</v>
      </c>
      <c r="R427" s="170">
        <f t="shared" si="352"/>
        <v>0</v>
      </c>
      <c r="S427" s="110">
        <f t="shared" si="344"/>
        <v>0</v>
      </c>
      <c r="T427" s="92">
        <v>0</v>
      </c>
      <c r="U427" s="180">
        <f t="shared" si="338"/>
        <v>0</v>
      </c>
      <c r="V427" s="120">
        <f t="shared" si="353"/>
        <v>8.7999999999999995E-2</v>
      </c>
      <c r="W427" s="118">
        <f t="shared" si="360"/>
        <v>15</v>
      </c>
      <c r="X427" s="118">
        <v>252</v>
      </c>
      <c r="Y427" s="117">
        <f t="shared" si="345"/>
        <v>1.005032929</v>
      </c>
      <c r="Z427" s="110">
        <f t="shared" si="346"/>
        <v>5.3595147499999998</v>
      </c>
      <c r="AA427" s="110">
        <f t="shared" si="347"/>
        <v>0</v>
      </c>
      <c r="AB427" s="121" t="str">
        <f t="shared" si="355"/>
        <v>A+J=</v>
      </c>
      <c r="AC427" s="115">
        <f t="shared" si="356"/>
        <v>44851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2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109">
        <f t="shared" si="348"/>
        <v>44841</v>
      </c>
      <c r="B428" s="110">
        <f t="shared" si="340"/>
        <v>1070.2597689600002</v>
      </c>
      <c r="C428" s="110">
        <f t="shared" si="361"/>
        <v>955.44334441000001</v>
      </c>
      <c r="D428" s="111">
        <f t="shared" si="349"/>
        <v>6455.85</v>
      </c>
      <c r="E428" s="111">
        <f t="shared" si="364"/>
        <v>6411.95</v>
      </c>
      <c r="F428" s="161">
        <f t="shared" si="357"/>
        <v>44759</v>
      </c>
      <c r="G428" s="114">
        <f t="shared" si="341"/>
        <v>-6.8000340776196433E-3</v>
      </c>
      <c r="H428" s="115">
        <f t="shared" si="358"/>
        <v>44851</v>
      </c>
      <c r="I428" s="115">
        <f t="shared" si="342"/>
        <v>44851</v>
      </c>
      <c r="J428" s="116">
        <f t="shared" si="350"/>
        <v>21</v>
      </c>
      <c r="K428" s="116">
        <f t="shared" si="339"/>
        <v>16</v>
      </c>
      <c r="L428" s="8">
        <f t="shared" si="351"/>
        <v>0.99481481000000005</v>
      </c>
      <c r="M428" s="117">
        <f t="shared" si="362"/>
        <v>1.00670057</v>
      </c>
      <c r="N428" s="117">
        <f t="shared" si="359"/>
        <v>1.1199957523864548</v>
      </c>
      <c r="O428" s="110">
        <f t="shared" si="363"/>
        <v>1.11418836</v>
      </c>
      <c r="P428" s="110">
        <f t="shared" si="343"/>
        <v>1064.5438529800001</v>
      </c>
      <c r="Q428" s="148">
        <f t="shared" si="354"/>
        <v>0</v>
      </c>
      <c r="R428" s="170">
        <f t="shared" si="352"/>
        <v>0</v>
      </c>
      <c r="S428" s="110">
        <f t="shared" si="344"/>
        <v>0</v>
      </c>
      <c r="T428" s="92">
        <v>0</v>
      </c>
      <c r="U428" s="180">
        <f t="shared" ref="U428:U491" si="365">IF(Q428&gt;0,(S428+T428)/P428,0)</f>
        <v>0</v>
      </c>
      <c r="V428" s="120">
        <f t="shared" si="353"/>
        <v>8.7999999999999995E-2</v>
      </c>
      <c r="W428" s="118">
        <f t="shared" si="360"/>
        <v>16</v>
      </c>
      <c r="X428" s="118">
        <v>252</v>
      </c>
      <c r="Y428" s="117">
        <f t="shared" si="345"/>
        <v>1.005369357</v>
      </c>
      <c r="Z428" s="110">
        <f t="shared" si="346"/>
        <v>5.7159159800000001</v>
      </c>
      <c r="AA428" s="110">
        <f t="shared" si="347"/>
        <v>0</v>
      </c>
      <c r="AB428" s="121" t="str">
        <f t="shared" si="355"/>
        <v>A+J=</v>
      </c>
      <c r="AC428" s="115">
        <f t="shared" si="356"/>
        <v>44851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2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109">
        <f t="shared" si="348"/>
        <v>44842</v>
      </c>
      <c r="B429" s="110">
        <f t="shared" si="340"/>
        <v>1070.27022605</v>
      </c>
      <c r="C429" s="110">
        <f t="shared" si="361"/>
        <v>955.44334441000001</v>
      </c>
      <c r="D429" s="111">
        <f t="shared" si="349"/>
        <v>6455.85</v>
      </c>
      <c r="E429" s="111">
        <f t="shared" si="364"/>
        <v>6411.95</v>
      </c>
      <c r="F429" s="161">
        <f t="shared" si="357"/>
        <v>44759</v>
      </c>
      <c r="G429" s="114">
        <f t="shared" si="341"/>
        <v>-6.8000340776196433E-3</v>
      </c>
      <c r="H429" s="115">
        <f t="shared" si="358"/>
        <v>44851</v>
      </c>
      <c r="I429" s="115">
        <f t="shared" si="342"/>
        <v>44851</v>
      </c>
      <c r="J429" s="116">
        <f t="shared" si="350"/>
        <v>21</v>
      </c>
      <c r="K429" s="116">
        <f t="shared" si="339"/>
        <v>17</v>
      </c>
      <c r="L429" s="8">
        <f t="shared" si="351"/>
        <v>0.99449162999999996</v>
      </c>
      <c r="M429" s="117">
        <f t="shared" si="362"/>
        <v>1.00670057</v>
      </c>
      <c r="N429" s="117">
        <f t="shared" si="359"/>
        <v>1.1199957523864548</v>
      </c>
      <c r="O429" s="110">
        <f t="shared" si="363"/>
        <v>1.1138264</v>
      </c>
      <c r="P429" s="110">
        <f t="shared" si="343"/>
        <v>1064.1980206999999</v>
      </c>
      <c r="Q429" s="148">
        <f t="shared" si="354"/>
        <v>0</v>
      </c>
      <c r="R429" s="170">
        <f t="shared" si="352"/>
        <v>0</v>
      </c>
      <c r="S429" s="110">
        <f t="shared" si="344"/>
        <v>0</v>
      </c>
      <c r="T429" s="92">
        <v>0</v>
      </c>
      <c r="U429" s="180">
        <f t="shared" si="365"/>
        <v>0</v>
      </c>
      <c r="V429" s="120">
        <f t="shared" si="353"/>
        <v>8.7999999999999995E-2</v>
      </c>
      <c r="W429" s="118">
        <f t="shared" si="360"/>
        <v>17</v>
      </c>
      <c r="X429" s="118">
        <v>252</v>
      </c>
      <c r="Y429" s="117">
        <f t="shared" si="345"/>
        <v>1.005705898</v>
      </c>
      <c r="Z429" s="110">
        <f t="shared" si="346"/>
        <v>6.0722053499999999</v>
      </c>
      <c r="AA429" s="110">
        <f t="shared" si="347"/>
        <v>0</v>
      </c>
      <c r="AB429" s="121" t="str">
        <f t="shared" si="355"/>
        <v>A+J=</v>
      </c>
      <c r="AC429" s="115">
        <f t="shared" si="356"/>
        <v>44851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2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109">
        <f t="shared" si="348"/>
        <v>44843</v>
      </c>
      <c r="B430" s="110">
        <f t="shared" si="340"/>
        <v>1070.27022605</v>
      </c>
      <c r="C430" s="110">
        <f t="shared" si="361"/>
        <v>955.44334441000001</v>
      </c>
      <c r="D430" s="111">
        <f t="shared" si="349"/>
        <v>6455.85</v>
      </c>
      <c r="E430" s="111">
        <f t="shared" si="364"/>
        <v>6411.95</v>
      </c>
      <c r="F430" s="161">
        <f t="shared" si="357"/>
        <v>44759</v>
      </c>
      <c r="G430" s="114">
        <f t="shared" si="341"/>
        <v>-6.8000340776196433E-3</v>
      </c>
      <c r="H430" s="115">
        <f t="shared" si="358"/>
        <v>44851</v>
      </c>
      <c r="I430" s="115">
        <f t="shared" si="342"/>
        <v>44851</v>
      </c>
      <c r="J430" s="116">
        <f t="shared" si="350"/>
        <v>21</v>
      </c>
      <c r="K430" s="116">
        <f t="shared" si="339"/>
        <v>17</v>
      </c>
      <c r="L430" s="8">
        <f t="shared" si="351"/>
        <v>0.99449162999999996</v>
      </c>
      <c r="M430" s="117">
        <f t="shared" si="362"/>
        <v>1.00670057</v>
      </c>
      <c r="N430" s="117">
        <f t="shared" si="359"/>
        <v>1.1199957523864548</v>
      </c>
      <c r="O430" s="110">
        <f t="shared" si="363"/>
        <v>1.1138264</v>
      </c>
      <c r="P430" s="110">
        <f t="shared" si="343"/>
        <v>1064.1980206999999</v>
      </c>
      <c r="Q430" s="148">
        <f t="shared" si="354"/>
        <v>0</v>
      </c>
      <c r="R430" s="170">
        <f t="shared" si="352"/>
        <v>0</v>
      </c>
      <c r="S430" s="110">
        <f t="shared" si="344"/>
        <v>0</v>
      </c>
      <c r="T430" s="92">
        <v>0</v>
      </c>
      <c r="U430" s="180">
        <f t="shared" si="365"/>
        <v>0</v>
      </c>
      <c r="V430" s="120">
        <f t="shared" si="353"/>
        <v>8.7999999999999995E-2</v>
      </c>
      <c r="W430" s="118">
        <f t="shared" si="360"/>
        <v>17</v>
      </c>
      <c r="X430" s="118">
        <v>252</v>
      </c>
      <c r="Y430" s="117">
        <f t="shared" si="345"/>
        <v>1.005705898</v>
      </c>
      <c r="Z430" s="110">
        <f t="shared" si="346"/>
        <v>6.0722053499999999</v>
      </c>
      <c r="AA430" s="110">
        <f t="shared" si="347"/>
        <v>0</v>
      </c>
      <c r="AB430" s="121" t="str">
        <f t="shared" si="355"/>
        <v>A+J=</v>
      </c>
      <c r="AC430" s="115">
        <f t="shared" si="356"/>
        <v>44851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2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109">
        <f t="shared" si="348"/>
        <v>44844</v>
      </c>
      <c r="B431" s="110">
        <f t="shared" si="340"/>
        <v>1070.27022605</v>
      </c>
      <c r="C431" s="110">
        <f t="shared" si="361"/>
        <v>955.44334441000001</v>
      </c>
      <c r="D431" s="111">
        <f t="shared" si="349"/>
        <v>6455.85</v>
      </c>
      <c r="E431" s="111">
        <f t="shared" si="364"/>
        <v>6411.95</v>
      </c>
      <c r="F431" s="161">
        <f t="shared" si="357"/>
        <v>44759</v>
      </c>
      <c r="G431" s="114">
        <f t="shared" si="341"/>
        <v>-6.8000340776196433E-3</v>
      </c>
      <c r="H431" s="115">
        <f t="shared" si="358"/>
        <v>44851</v>
      </c>
      <c r="I431" s="115">
        <f t="shared" si="342"/>
        <v>44851</v>
      </c>
      <c r="J431" s="116">
        <f t="shared" si="350"/>
        <v>21</v>
      </c>
      <c r="K431" s="116">
        <f t="shared" ref="K431:K494" si="366">(J431-(NETWORKDAYS(A431,I431,AF$149:AF$503)-1))</f>
        <v>17</v>
      </c>
      <c r="L431" s="8">
        <f t="shared" si="351"/>
        <v>0.99449162999999996</v>
      </c>
      <c r="M431" s="117">
        <f t="shared" si="362"/>
        <v>1.00670057</v>
      </c>
      <c r="N431" s="117">
        <f t="shared" si="359"/>
        <v>1.1199957523864548</v>
      </c>
      <c r="O431" s="110">
        <f t="shared" si="363"/>
        <v>1.1138264</v>
      </c>
      <c r="P431" s="110">
        <f t="shared" si="343"/>
        <v>1064.1980206999999</v>
      </c>
      <c r="Q431" s="148">
        <f t="shared" si="354"/>
        <v>0</v>
      </c>
      <c r="R431" s="170">
        <f t="shared" si="352"/>
        <v>0</v>
      </c>
      <c r="S431" s="110">
        <f t="shared" si="344"/>
        <v>0</v>
      </c>
      <c r="T431" s="92">
        <v>0</v>
      </c>
      <c r="U431" s="180">
        <f t="shared" si="365"/>
        <v>0</v>
      </c>
      <c r="V431" s="120">
        <f t="shared" si="353"/>
        <v>8.7999999999999995E-2</v>
      </c>
      <c r="W431" s="118">
        <f t="shared" si="360"/>
        <v>17</v>
      </c>
      <c r="X431" s="118">
        <v>252</v>
      </c>
      <c r="Y431" s="117">
        <f t="shared" si="345"/>
        <v>1.005705898</v>
      </c>
      <c r="Z431" s="110">
        <f t="shared" si="346"/>
        <v>6.0722053499999999</v>
      </c>
      <c r="AA431" s="110">
        <f t="shared" si="347"/>
        <v>0</v>
      </c>
      <c r="AB431" s="121" t="str">
        <f t="shared" si="355"/>
        <v>A+J=</v>
      </c>
      <c r="AC431" s="115">
        <f t="shared" si="356"/>
        <v>44851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2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109">
        <f t="shared" si="348"/>
        <v>44845</v>
      </c>
      <c r="B432" s="110">
        <f t="shared" si="340"/>
        <v>1070.28068487</v>
      </c>
      <c r="C432" s="110">
        <f t="shared" si="361"/>
        <v>955.44334441000001</v>
      </c>
      <c r="D432" s="111">
        <f t="shared" si="349"/>
        <v>6455.85</v>
      </c>
      <c r="E432" s="111">
        <f t="shared" si="364"/>
        <v>6411.95</v>
      </c>
      <c r="F432" s="161">
        <f t="shared" si="357"/>
        <v>44759</v>
      </c>
      <c r="G432" s="114">
        <f t="shared" si="341"/>
        <v>-6.8000340776196433E-3</v>
      </c>
      <c r="H432" s="115">
        <f t="shared" si="358"/>
        <v>44851</v>
      </c>
      <c r="I432" s="115">
        <f t="shared" si="342"/>
        <v>44851</v>
      </c>
      <c r="J432" s="116">
        <f t="shared" si="350"/>
        <v>21</v>
      </c>
      <c r="K432" s="116">
        <f t="shared" si="366"/>
        <v>18</v>
      </c>
      <c r="L432" s="8">
        <f t="shared" si="351"/>
        <v>0.99416855999999998</v>
      </c>
      <c r="M432" s="117">
        <f t="shared" si="362"/>
        <v>1.00670057</v>
      </c>
      <c r="N432" s="117">
        <f t="shared" si="359"/>
        <v>1.1199957523864548</v>
      </c>
      <c r="O432" s="110">
        <f t="shared" si="363"/>
        <v>1.1134645599999999</v>
      </c>
      <c r="P432" s="110">
        <f t="shared" si="343"/>
        <v>1063.85230308</v>
      </c>
      <c r="Q432" s="148">
        <f t="shared" si="354"/>
        <v>0</v>
      </c>
      <c r="R432" s="170">
        <f t="shared" si="352"/>
        <v>0</v>
      </c>
      <c r="S432" s="110">
        <f t="shared" si="344"/>
        <v>0</v>
      </c>
      <c r="T432" s="92">
        <v>0</v>
      </c>
      <c r="U432" s="180">
        <f t="shared" si="365"/>
        <v>0</v>
      </c>
      <c r="V432" s="120">
        <f t="shared" si="353"/>
        <v>8.7999999999999995E-2</v>
      </c>
      <c r="W432" s="118">
        <f t="shared" si="360"/>
        <v>18</v>
      </c>
      <c r="X432" s="118">
        <v>252</v>
      </c>
      <c r="Y432" s="117">
        <f t="shared" si="345"/>
        <v>1.006042551</v>
      </c>
      <c r="Z432" s="110">
        <f t="shared" si="346"/>
        <v>6.4283817900000004</v>
      </c>
      <c r="AA432" s="110">
        <f t="shared" si="347"/>
        <v>0</v>
      </c>
      <c r="AB432" s="121" t="str">
        <f t="shared" si="355"/>
        <v>A+J=</v>
      </c>
      <c r="AC432" s="115">
        <f t="shared" si="356"/>
        <v>44851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2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109">
        <f t="shared" si="348"/>
        <v>44846</v>
      </c>
      <c r="B433" s="110">
        <f t="shared" si="340"/>
        <v>1070.2911368699999</v>
      </c>
      <c r="C433" s="110">
        <f t="shared" si="361"/>
        <v>955.44334441000001</v>
      </c>
      <c r="D433" s="111">
        <f t="shared" si="349"/>
        <v>6455.85</v>
      </c>
      <c r="E433" s="111">
        <f t="shared" si="364"/>
        <v>6411.95</v>
      </c>
      <c r="F433" s="161">
        <f t="shared" si="357"/>
        <v>44759</v>
      </c>
      <c r="G433" s="114">
        <f t="shared" si="341"/>
        <v>-6.8000340776196433E-3</v>
      </c>
      <c r="H433" s="115">
        <f t="shared" si="358"/>
        <v>44851</v>
      </c>
      <c r="I433" s="115">
        <f t="shared" si="342"/>
        <v>44851</v>
      </c>
      <c r="J433" s="116">
        <f t="shared" si="350"/>
        <v>21</v>
      </c>
      <c r="K433" s="116">
        <f t="shared" si="366"/>
        <v>19</v>
      </c>
      <c r="L433" s="8">
        <f t="shared" si="351"/>
        <v>0.99384558999999995</v>
      </c>
      <c r="M433" s="117">
        <f t="shared" si="362"/>
        <v>1.00670057</v>
      </c>
      <c r="N433" s="117">
        <f t="shared" si="359"/>
        <v>1.1199957523864548</v>
      </c>
      <c r="O433" s="110">
        <f t="shared" si="363"/>
        <v>1.1131028300000001</v>
      </c>
      <c r="P433" s="110">
        <f t="shared" si="343"/>
        <v>1063.5066905599999</v>
      </c>
      <c r="Q433" s="148">
        <f t="shared" si="354"/>
        <v>0</v>
      </c>
      <c r="R433" s="170">
        <f t="shared" si="352"/>
        <v>0</v>
      </c>
      <c r="S433" s="110">
        <f t="shared" si="344"/>
        <v>0</v>
      </c>
      <c r="T433" s="92">
        <v>0</v>
      </c>
      <c r="U433" s="180">
        <f t="shared" si="365"/>
        <v>0</v>
      </c>
      <c r="V433" s="120">
        <f t="shared" si="353"/>
        <v>8.7999999999999995E-2</v>
      </c>
      <c r="W433" s="118">
        <f t="shared" si="360"/>
        <v>19</v>
      </c>
      <c r="X433" s="118">
        <v>252</v>
      </c>
      <c r="Y433" s="117">
        <f t="shared" si="345"/>
        <v>1.0063793169999999</v>
      </c>
      <c r="Z433" s="110">
        <f t="shared" si="346"/>
        <v>6.7844463099999999</v>
      </c>
      <c r="AA433" s="110">
        <f t="shared" si="347"/>
        <v>0</v>
      </c>
      <c r="AB433" s="121" t="str">
        <f t="shared" si="355"/>
        <v>A+J=</v>
      </c>
      <c r="AC433" s="115">
        <f t="shared" si="356"/>
        <v>44851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2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109">
        <f t="shared" si="348"/>
        <v>44847</v>
      </c>
      <c r="B434" s="110">
        <f t="shared" si="340"/>
        <v>1070.2911368699999</v>
      </c>
      <c r="C434" s="110">
        <f t="shared" si="361"/>
        <v>955.44334441000001</v>
      </c>
      <c r="D434" s="111">
        <f t="shared" si="349"/>
        <v>6455.85</v>
      </c>
      <c r="E434" s="111">
        <f t="shared" si="364"/>
        <v>6411.95</v>
      </c>
      <c r="F434" s="161">
        <f t="shared" si="357"/>
        <v>44759</v>
      </c>
      <c r="G434" s="114">
        <f t="shared" si="341"/>
        <v>-6.8000340776196433E-3</v>
      </c>
      <c r="H434" s="115">
        <f t="shared" si="358"/>
        <v>44851</v>
      </c>
      <c r="I434" s="115">
        <f t="shared" si="342"/>
        <v>44851</v>
      </c>
      <c r="J434" s="116">
        <f t="shared" si="350"/>
        <v>21</v>
      </c>
      <c r="K434" s="116">
        <f t="shared" si="366"/>
        <v>19</v>
      </c>
      <c r="L434" s="8">
        <f t="shared" si="351"/>
        <v>0.99384558999999995</v>
      </c>
      <c r="M434" s="117">
        <f t="shared" si="362"/>
        <v>1.00670057</v>
      </c>
      <c r="N434" s="117">
        <f t="shared" si="359"/>
        <v>1.1199957523864548</v>
      </c>
      <c r="O434" s="110">
        <f t="shared" si="363"/>
        <v>1.1131028300000001</v>
      </c>
      <c r="P434" s="110">
        <f t="shared" si="343"/>
        <v>1063.5066905599999</v>
      </c>
      <c r="Q434" s="148">
        <f t="shared" si="354"/>
        <v>0</v>
      </c>
      <c r="R434" s="170">
        <f t="shared" si="352"/>
        <v>0</v>
      </c>
      <c r="S434" s="110">
        <f t="shared" si="344"/>
        <v>0</v>
      </c>
      <c r="T434" s="92">
        <v>0</v>
      </c>
      <c r="U434" s="180">
        <f t="shared" si="365"/>
        <v>0</v>
      </c>
      <c r="V434" s="120">
        <f t="shared" si="353"/>
        <v>8.7999999999999995E-2</v>
      </c>
      <c r="W434" s="118">
        <f t="shared" si="360"/>
        <v>19</v>
      </c>
      <c r="X434" s="118">
        <v>252</v>
      </c>
      <c r="Y434" s="117">
        <f t="shared" si="345"/>
        <v>1.0063793169999999</v>
      </c>
      <c r="Z434" s="110">
        <f t="shared" si="346"/>
        <v>6.7844463099999999</v>
      </c>
      <c r="AA434" s="110">
        <f t="shared" si="347"/>
        <v>0</v>
      </c>
      <c r="AB434" s="121" t="str">
        <f t="shared" si="355"/>
        <v>A+J=</v>
      </c>
      <c r="AC434" s="115">
        <f t="shared" si="356"/>
        <v>44851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2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109">
        <f t="shared" si="348"/>
        <v>44848</v>
      </c>
      <c r="B435" s="110">
        <f t="shared" si="340"/>
        <v>1070.3015905699999</v>
      </c>
      <c r="C435" s="110">
        <f t="shared" si="361"/>
        <v>955.44334441000001</v>
      </c>
      <c r="D435" s="111">
        <f t="shared" si="349"/>
        <v>6455.85</v>
      </c>
      <c r="E435" s="111">
        <f t="shared" si="364"/>
        <v>6411.95</v>
      </c>
      <c r="F435" s="161">
        <f t="shared" si="357"/>
        <v>44759</v>
      </c>
      <c r="G435" s="114">
        <f t="shared" si="341"/>
        <v>-6.8000340776196433E-3</v>
      </c>
      <c r="H435" s="115">
        <f t="shared" si="358"/>
        <v>44851</v>
      </c>
      <c r="I435" s="115">
        <f t="shared" si="342"/>
        <v>44851</v>
      </c>
      <c r="J435" s="116">
        <f t="shared" si="350"/>
        <v>21</v>
      </c>
      <c r="K435" s="116">
        <f t="shared" si="366"/>
        <v>20</v>
      </c>
      <c r="L435" s="8">
        <f t="shared" si="351"/>
        <v>0.99352271999999997</v>
      </c>
      <c r="M435" s="117">
        <f t="shared" si="362"/>
        <v>1.00670057</v>
      </c>
      <c r="N435" s="117">
        <f t="shared" si="359"/>
        <v>1.1199957523864548</v>
      </c>
      <c r="O435" s="110">
        <f t="shared" si="363"/>
        <v>1.11274122</v>
      </c>
      <c r="P435" s="110">
        <f t="shared" si="343"/>
        <v>1063.16119269</v>
      </c>
      <c r="Q435" s="148">
        <f t="shared" si="354"/>
        <v>0</v>
      </c>
      <c r="R435" s="170">
        <f t="shared" si="352"/>
        <v>0</v>
      </c>
      <c r="S435" s="110">
        <f t="shared" si="344"/>
        <v>0</v>
      </c>
      <c r="T435" s="92">
        <v>0</v>
      </c>
      <c r="U435" s="180">
        <f t="shared" si="365"/>
        <v>0</v>
      </c>
      <c r="V435" s="120">
        <f t="shared" si="353"/>
        <v>8.7999999999999995E-2</v>
      </c>
      <c r="W435" s="118">
        <f t="shared" si="360"/>
        <v>20</v>
      </c>
      <c r="X435" s="118">
        <v>252</v>
      </c>
      <c r="Y435" s="117">
        <f t="shared" si="345"/>
        <v>1.0067161950000001</v>
      </c>
      <c r="Z435" s="110">
        <f t="shared" si="346"/>
        <v>7.1403978800000001</v>
      </c>
      <c r="AA435" s="110">
        <f t="shared" si="347"/>
        <v>0</v>
      </c>
      <c r="AB435" s="121" t="str">
        <f t="shared" si="355"/>
        <v>A+J=</v>
      </c>
      <c r="AC435" s="115">
        <f t="shared" si="356"/>
        <v>44851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2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109">
        <f t="shared" si="348"/>
        <v>44849</v>
      </c>
      <c r="B436" s="110">
        <f t="shared" si="340"/>
        <v>1070.3120470600002</v>
      </c>
      <c r="C436" s="110">
        <f t="shared" si="361"/>
        <v>955.44334441000001</v>
      </c>
      <c r="D436" s="111">
        <f t="shared" si="349"/>
        <v>6455.85</v>
      </c>
      <c r="E436" s="111">
        <f t="shared" si="364"/>
        <v>6411.95</v>
      </c>
      <c r="F436" s="161">
        <f t="shared" si="357"/>
        <v>44759</v>
      </c>
      <c r="G436" s="114">
        <f t="shared" si="341"/>
        <v>-6.8000340776196433E-3</v>
      </c>
      <c r="H436" s="115">
        <f t="shared" si="358"/>
        <v>44851</v>
      </c>
      <c r="I436" s="115">
        <f t="shared" si="342"/>
        <v>44851</v>
      </c>
      <c r="J436" s="116">
        <f t="shared" si="350"/>
        <v>21</v>
      </c>
      <c r="K436" s="116">
        <f t="shared" si="366"/>
        <v>21</v>
      </c>
      <c r="L436" s="8">
        <f t="shared" si="351"/>
        <v>0.99319995999999999</v>
      </c>
      <c r="M436" s="117">
        <f t="shared" si="362"/>
        <v>1.00670057</v>
      </c>
      <c r="N436" s="117">
        <f t="shared" si="359"/>
        <v>1.1199957523864548</v>
      </c>
      <c r="O436" s="110">
        <f t="shared" si="363"/>
        <v>1.11237973</v>
      </c>
      <c r="P436" s="110">
        <f t="shared" si="343"/>
        <v>1062.8158094800001</v>
      </c>
      <c r="Q436" s="148">
        <f t="shared" si="354"/>
        <v>0</v>
      </c>
      <c r="R436" s="170">
        <f t="shared" si="352"/>
        <v>0</v>
      </c>
      <c r="S436" s="110">
        <f t="shared" si="344"/>
        <v>0</v>
      </c>
      <c r="T436" s="92">
        <v>0</v>
      </c>
      <c r="U436" s="180">
        <f t="shared" si="365"/>
        <v>0</v>
      </c>
      <c r="V436" s="120">
        <f t="shared" si="353"/>
        <v>8.7999999999999995E-2</v>
      </c>
      <c r="W436" s="118">
        <f t="shared" si="360"/>
        <v>21</v>
      </c>
      <c r="X436" s="118">
        <v>252</v>
      </c>
      <c r="Y436" s="117">
        <f t="shared" si="345"/>
        <v>1.007053186</v>
      </c>
      <c r="Z436" s="110">
        <f t="shared" si="346"/>
        <v>7.4962375799999998</v>
      </c>
      <c r="AA436" s="110">
        <f t="shared" si="347"/>
        <v>0</v>
      </c>
      <c r="AB436" s="121" t="str">
        <f t="shared" si="355"/>
        <v>A+J=</v>
      </c>
      <c r="AC436" s="115">
        <f t="shared" si="356"/>
        <v>44851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2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109">
        <f t="shared" si="348"/>
        <v>44850</v>
      </c>
      <c r="B437" s="110">
        <f t="shared" si="340"/>
        <v>1070.3120470600002</v>
      </c>
      <c r="C437" s="110">
        <f t="shared" si="361"/>
        <v>955.44334441000001</v>
      </c>
      <c r="D437" s="111">
        <f t="shared" si="349"/>
        <v>6455.85</v>
      </c>
      <c r="E437" s="111">
        <f t="shared" si="364"/>
        <v>6411.95</v>
      </c>
      <c r="F437" s="161">
        <f t="shared" si="357"/>
        <v>44759</v>
      </c>
      <c r="G437" s="114">
        <f t="shared" si="341"/>
        <v>-6.8000340776196433E-3</v>
      </c>
      <c r="H437" s="115">
        <f t="shared" si="358"/>
        <v>44851</v>
      </c>
      <c r="I437" s="115">
        <f t="shared" si="342"/>
        <v>44851</v>
      </c>
      <c r="J437" s="116">
        <f t="shared" si="350"/>
        <v>21</v>
      </c>
      <c r="K437" s="116">
        <f t="shared" si="366"/>
        <v>21</v>
      </c>
      <c r="L437" s="8">
        <f t="shared" si="351"/>
        <v>0.99319995999999999</v>
      </c>
      <c r="M437" s="117">
        <f t="shared" si="362"/>
        <v>1.00670057</v>
      </c>
      <c r="N437" s="117">
        <f t="shared" si="359"/>
        <v>1.1199957523864548</v>
      </c>
      <c r="O437" s="110">
        <f t="shared" si="363"/>
        <v>1.11237973</v>
      </c>
      <c r="P437" s="110">
        <f t="shared" si="343"/>
        <v>1062.8158094800001</v>
      </c>
      <c r="Q437" s="148">
        <f t="shared" si="354"/>
        <v>0</v>
      </c>
      <c r="R437" s="170">
        <f t="shared" si="352"/>
        <v>0</v>
      </c>
      <c r="S437" s="110">
        <f t="shared" si="344"/>
        <v>0</v>
      </c>
      <c r="T437" s="92">
        <v>0</v>
      </c>
      <c r="U437" s="180">
        <f t="shared" si="365"/>
        <v>0</v>
      </c>
      <c r="V437" s="120">
        <f t="shared" si="353"/>
        <v>8.7999999999999995E-2</v>
      </c>
      <c r="W437" s="118">
        <f t="shared" si="360"/>
        <v>21</v>
      </c>
      <c r="X437" s="118">
        <v>252</v>
      </c>
      <c r="Y437" s="117">
        <f t="shared" si="345"/>
        <v>1.007053186</v>
      </c>
      <c r="Z437" s="110">
        <f t="shared" si="346"/>
        <v>7.4962375799999998</v>
      </c>
      <c r="AA437" s="110">
        <f t="shared" si="347"/>
        <v>0</v>
      </c>
      <c r="AB437" s="121" t="str">
        <f t="shared" si="355"/>
        <v>A+J=</v>
      </c>
      <c r="AC437" s="115">
        <f t="shared" si="356"/>
        <v>44851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2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109">
        <f t="shared" si="348"/>
        <v>44851</v>
      </c>
      <c r="B438" s="110">
        <f t="shared" si="340"/>
        <v>1070.3120470600002</v>
      </c>
      <c r="C438" s="110">
        <f t="shared" si="361"/>
        <v>955.44334441000001</v>
      </c>
      <c r="D438" s="111">
        <f t="shared" si="349"/>
        <v>6455.85</v>
      </c>
      <c r="E438" s="111">
        <f t="shared" si="364"/>
        <v>6411.95</v>
      </c>
      <c r="F438" s="161">
        <f t="shared" si="357"/>
        <v>44759</v>
      </c>
      <c r="G438" s="114">
        <f t="shared" si="341"/>
        <v>-6.8000340776196433E-3</v>
      </c>
      <c r="H438" s="115">
        <f t="shared" si="358"/>
        <v>44851</v>
      </c>
      <c r="I438" s="115">
        <f t="shared" si="342"/>
        <v>44851</v>
      </c>
      <c r="J438" s="116">
        <f t="shared" si="350"/>
        <v>21</v>
      </c>
      <c r="K438" s="116">
        <f t="shared" si="366"/>
        <v>21</v>
      </c>
      <c r="L438" s="8">
        <f t="shared" si="351"/>
        <v>0.99319995999999999</v>
      </c>
      <c r="M438" s="117">
        <f t="shared" si="362"/>
        <v>1.00670057</v>
      </c>
      <c r="N438" s="117">
        <f t="shared" si="359"/>
        <v>1.1199957523864548</v>
      </c>
      <c r="O438" s="110">
        <f t="shared" si="363"/>
        <v>1.11237973</v>
      </c>
      <c r="P438" s="110">
        <f t="shared" si="343"/>
        <v>1062.8158094800001</v>
      </c>
      <c r="Q438" s="148">
        <f t="shared" si="354"/>
        <v>14</v>
      </c>
      <c r="R438" s="170">
        <f t="shared" si="352"/>
        <v>3.5000000000000001E-3</v>
      </c>
      <c r="S438" s="110">
        <f t="shared" si="344"/>
        <v>3.7198553300000001</v>
      </c>
      <c r="T438" s="92">
        <v>0</v>
      </c>
      <c r="U438" s="180">
        <f t="shared" si="365"/>
        <v>3.4999999970079482E-3</v>
      </c>
      <c r="V438" s="120">
        <f t="shared" si="353"/>
        <v>8.7999999999999995E-2</v>
      </c>
      <c r="W438" s="118">
        <f t="shared" si="360"/>
        <v>21</v>
      </c>
      <c r="X438" s="118">
        <v>252</v>
      </c>
      <c r="Y438" s="117">
        <f t="shared" si="345"/>
        <v>1.007053186</v>
      </c>
      <c r="Z438" s="110">
        <f t="shared" si="346"/>
        <v>7.4962375799999998</v>
      </c>
      <c r="AA438" s="110">
        <f t="shared" si="347"/>
        <v>11.21609291</v>
      </c>
      <c r="AB438" s="121" t="str">
        <f t="shared" si="355"/>
        <v>A+J=</v>
      </c>
      <c r="AC438" s="115">
        <f t="shared" si="356"/>
        <v>44851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2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109">
        <f t="shared" si="348"/>
        <v>44852</v>
      </c>
      <c r="B439" s="110">
        <f t="shared" si="340"/>
        <v>1059.25947167</v>
      </c>
      <c r="C439" s="110">
        <f t="shared" si="361"/>
        <v>952.09929270999999</v>
      </c>
      <c r="D439" s="111">
        <f t="shared" si="349"/>
        <v>6411.95</v>
      </c>
      <c r="E439" s="111">
        <f t="shared" si="364"/>
        <v>6388.87</v>
      </c>
      <c r="F439" s="161">
        <f t="shared" si="357"/>
        <v>44789</v>
      </c>
      <c r="G439" s="114">
        <f t="shared" si="341"/>
        <v>-3.599529004437052E-3</v>
      </c>
      <c r="H439" s="115">
        <f t="shared" si="358"/>
        <v>44881</v>
      </c>
      <c r="I439" s="115">
        <f t="shared" si="342"/>
        <v>44881</v>
      </c>
      <c r="J439" s="116">
        <f t="shared" si="350"/>
        <v>20</v>
      </c>
      <c r="K439" s="116">
        <f t="shared" si="366"/>
        <v>1</v>
      </c>
      <c r="L439" s="8">
        <f t="shared" si="351"/>
        <v>0.99981971000000003</v>
      </c>
      <c r="M439" s="117">
        <f t="shared" si="362"/>
        <v>0.99319995999999999</v>
      </c>
      <c r="N439" s="117">
        <f t="shared" si="359"/>
        <v>1.1123797364703967</v>
      </c>
      <c r="O439" s="110">
        <f t="shared" si="363"/>
        <v>1.11217918</v>
      </c>
      <c r="P439" s="110">
        <f t="shared" si="343"/>
        <v>1058.90501064</v>
      </c>
      <c r="Q439" s="148">
        <f t="shared" si="354"/>
        <v>0</v>
      </c>
      <c r="R439" s="170">
        <f t="shared" si="352"/>
        <v>0</v>
      </c>
      <c r="S439" s="110">
        <f t="shared" si="344"/>
        <v>0</v>
      </c>
      <c r="T439" s="92">
        <v>0</v>
      </c>
      <c r="U439" s="180">
        <f t="shared" si="365"/>
        <v>0</v>
      </c>
      <c r="V439" s="120">
        <f t="shared" si="353"/>
        <v>8.7999999999999995E-2</v>
      </c>
      <c r="W439" s="118">
        <f t="shared" si="360"/>
        <v>1</v>
      </c>
      <c r="X439" s="118">
        <v>252</v>
      </c>
      <c r="Y439" s="117">
        <f t="shared" si="345"/>
        <v>1.000334743</v>
      </c>
      <c r="Z439" s="110">
        <f t="shared" si="346"/>
        <v>0.35446103000000001</v>
      </c>
      <c r="AA439" s="110">
        <f t="shared" si="347"/>
        <v>0</v>
      </c>
      <c r="AB439" s="121" t="str">
        <f t="shared" si="355"/>
        <v>A+J=</v>
      </c>
      <c r="AC439" s="115">
        <f t="shared" si="356"/>
        <v>44881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2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109">
        <f t="shared" si="348"/>
        <v>44853</v>
      </c>
      <c r="B440" s="110">
        <f t="shared" si="340"/>
        <v>1059.4230180500001</v>
      </c>
      <c r="C440" s="110">
        <f t="shared" si="361"/>
        <v>952.09929270999999</v>
      </c>
      <c r="D440" s="111">
        <f t="shared" si="349"/>
        <v>6411.95</v>
      </c>
      <c r="E440" s="111">
        <f t="shared" si="364"/>
        <v>6388.87</v>
      </c>
      <c r="F440" s="161">
        <f t="shared" si="357"/>
        <v>44789</v>
      </c>
      <c r="G440" s="114">
        <f t="shared" si="341"/>
        <v>-3.599529004437052E-3</v>
      </c>
      <c r="H440" s="115">
        <f t="shared" si="358"/>
        <v>44881</v>
      </c>
      <c r="I440" s="115">
        <f t="shared" si="342"/>
        <v>44881</v>
      </c>
      <c r="J440" s="116">
        <f t="shared" si="350"/>
        <v>20</v>
      </c>
      <c r="K440" s="116">
        <f t="shared" si="366"/>
        <v>2</v>
      </c>
      <c r="L440" s="8">
        <f t="shared" si="351"/>
        <v>0.99963946000000004</v>
      </c>
      <c r="M440" s="117">
        <f t="shared" si="362"/>
        <v>0.99319995999999999</v>
      </c>
      <c r="N440" s="117">
        <f t="shared" si="359"/>
        <v>1.1123797364703967</v>
      </c>
      <c r="O440" s="110">
        <f t="shared" si="363"/>
        <v>1.1119786700000001</v>
      </c>
      <c r="P440" s="110">
        <f t="shared" si="343"/>
        <v>1058.7141052100001</v>
      </c>
      <c r="Q440" s="148">
        <f t="shared" si="354"/>
        <v>0</v>
      </c>
      <c r="R440" s="170">
        <f t="shared" si="352"/>
        <v>0</v>
      </c>
      <c r="S440" s="110">
        <f t="shared" si="344"/>
        <v>0</v>
      </c>
      <c r="T440" s="92">
        <v>0</v>
      </c>
      <c r="U440" s="180">
        <f t="shared" si="365"/>
        <v>0</v>
      </c>
      <c r="V440" s="120">
        <f t="shared" si="353"/>
        <v>8.7999999999999995E-2</v>
      </c>
      <c r="W440" s="118">
        <f t="shared" si="360"/>
        <v>2</v>
      </c>
      <c r="X440" s="118">
        <v>252</v>
      </c>
      <c r="Y440" s="117">
        <f t="shared" si="345"/>
        <v>1.000669598</v>
      </c>
      <c r="Z440" s="110">
        <f t="shared" si="346"/>
        <v>0.70891283999999999</v>
      </c>
      <c r="AA440" s="110">
        <f t="shared" si="347"/>
        <v>0</v>
      </c>
      <c r="AB440" s="121" t="str">
        <f t="shared" si="355"/>
        <v>A+J=</v>
      </c>
      <c r="AC440" s="115">
        <f t="shared" si="356"/>
        <v>44881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2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109">
        <f t="shared" si="348"/>
        <v>44854</v>
      </c>
      <c r="B441" s="110">
        <f t="shared" si="340"/>
        <v>1059.58659326</v>
      </c>
      <c r="C441" s="110">
        <f t="shared" si="361"/>
        <v>952.09929270999999</v>
      </c>
      <c r="D441" s="111">
        <f t="shared" si="349"/>
        <v>6411.95</v>
      </c>
      <c r="E441" s="111">
        <f t="shared" si="364"/>
        <v>6388.87</v>
      </c>
      <c r="F441" s="161">
        <f t="shared" si="357"/>
        <v>44789</v>
      </c>
      <c r="G441" s="114">
        <f t="shared" si="341"/>
        <v>-3.599529004437052E-3</v>
      </c>
      <c r="H441" s="115">
        <f t="shared" si="358"/>
        <v>44881</v>
      </c>
      <c r="I441" s="115">
        <f t="shared" si="342"/>
        <v>44881</v>
      </c>
      <c r="J441" s="116">
        <f t="shared" si="350"/>
        <v>20</v>
      </c>
      <c r="K441" s="116">
        <f t="shared" si="366"/>
        <v>3</v>
      </c>
      <c r="L441" s="8">
        <f t="shared" si="351"/>
        <v>0.99945923999999997</v>
      </c>
      <c r="M441" s="117">
        <f t="shared" si="362"/>
        <v>0.99319995999999999</v>
      </c>
      <c r="N441" s="117">
        <f t="shared" si="359"/>
        <v>1.1123797364703967</v>
      </c>
      <c r="O441" s="110">
        <f t="shared" si="363"/>
        <v>1.1117782</v>
      </c>
      <c r="P441" s="110">
        <f t="shared" si="343"/>
        <v>1058.52323787</v>
      </c>
      <c r="Q441" s="148">
        <f t="shared" si="354"/>
        <v>0</v>
      </c>
      <c r="R441" s="170">
        <f t="shared" si="352"/>
        <v>0</v>
      </c>
      <c r="S441" s="110">
        <f t="shared" si="344"/>
        <v>0</v>
      </c>
      <c r="T441" s="92">
        <v>0</v>
      </c>
      <c r="U441" s="180">
        <f t="shared" si="365"/>
        <v>0</v>
      </c>
      <c r="V441" s="120">
        <f t="shared" si="353"/>
        <v>8.7999999999999995E-2</v>
      </c>
      <c r="W441" s="118">
        <f t="shared" si="360"/>
        <v>3</v>
      </c>
      <c r="X441" s="118">
        <v>252</v>
      </c>
      <c r="Y441" s="117">
        <f t="shared" si="345"/>
        <v>1.0010045649999999</v>
      </c>
      <c r="Z441" s="110">
        <f t="shared" si="346"/>
        <v>1.0633553899999999</v>
      </c>
      <c r="AA441" s="110">
        <f t="shared" si="347"/>
        <v>0</v>
      </c>
      <c r="AB441" s="121" t="str">
        <f t="shared" si="355"/>
        <v>A+J=</v>
      </c>
      <c r="AC441" s="115">
        <f t="shared" si="356"/>
        <v>44881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2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109">
        <f t="shared" si="348"/>
        <v>44855</v>
      </c>
      <c r="B442" s="110">
        <f t="shared" si="340"/>
        <v>1059.7501887799999</v>
      </c>
      <c r="C442" s="110">
        <f t="shared" si="361"/>
        <v>952.09929270999999</v>
      </c>
      <c r="D442" s="111">
        <f t="shared" si="349"/>
        <v>6411.95</v>
      </c>
      <c r="E442" s="111">
        <f t="shared" si="364"/>
        <v>6388.87</v>
      </c>
      <c r="F442" s="161">
        <f t="shared" si="357"/>
        <v>44789</v>
      </c>
      <c r="G442" s="114">
        <f t="shared" si="341"/>
        <v>-3.599529004437052E-3</v>
      </c>
      <c r="H442" s="115">
        <f t="shared" si="358"/>
        <v>44881</v>
      </c>
      <c r="I442" s="115">
        <f t="shared" si="342"/>
        <v>44881</v>
      </c>
      <c r="J442" s="116">
        <f t="shared" si="350"/>
        <v>20</v>
      </c>
      <c r="K442" s="116">
        <f t="shared" si="366"/>
        <v>4</v>
      </c>
      <c r="L442" s="8">
        <f t="shared" si="351"/>
        <v>0.99927904999999995</v>
      </c>
      <c r="M442" s="117">
        <f t="shared" si="362"/>
        <v>0.99319995999999999</v>
      </c>
      <c r="N442" s="117">
        <f t="shared" si="359"/>
        <v>1.1123797364703967</v>
      </c>
      <c r="O442" s="110">
        <f t="shared" si="363"/>
        <v>1.1115777600000001</v>
      </c>
      <c r="P442" s="110">
        <f t="shared" si="343"/>
        <v>1058.33239908</v>
      </c>
      <c r="Q442" s="148">
        <f t="shared" si="354"/>
        <v>0</v>
      </c>
      <c r="R442" s="170">
        <f t="shared" si="352"/>
        <v>0</v>
      </c>
      <c r="S442" s="110">
        <f t="shared" si="344"/>
        <v>0</v>
      </c>
      <c r="T442" s="92">
        <v>0</v>
      </c>
      <c r="U442" s="180">
        <f t="shared" si="365"/>
        <v>0</v>
      </c>
      <c r="V442" s="120">
        <f t="shared" si="353"/>
        <v>8.7999999999999995E-2</v>
      </c>
      <c r="W442" s="118">
        <f t="shared" si="360"/>
        <v>4</v>
      </c>
      <c r="X442" s="118">
        <v>252</v>
      </c>
      <c r="Y442" s="117">
        <f t="shared" si="345"/>
        <v>1.0013396450000001</v>
      </c>
      <c r="Z442" s="110">
        <f t="shared" si="346"/>
        <v>1.4177896999999999</v>
      </c>
      <c r="AA442" s="110">
        <f t="shared" si="347"/>
        <v>0</v>
      </c>
      <c r="AB442" s="121" t="str">
        <f t="shared" si="355"/>
        <v>A+J=</v>
      </c>
      <c r="AC442" s="115">
        <f t="shared" si="356"/>
        <v>44881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2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109">
        <f t="shared" si="348"/>
        <v>44856</v>
      </c>
      <c r="B443" s="110">
        <f t="shared" si="340"/>
        <v>1059.9138215599999</v>
      </c>
      <c r="C443" s="110">
        <f t="shared" si="361"/>
        <v>952.09929270999999</v>
      </c>
      <c r="D443" s="111">
        <f t="shared" si="349"/>
        <v>6411.95</v>
      </c>
      <c r="E443" s="111">
        <f t="shared" si="364"/>
        <v>6388.87</v>
      </c>
      <c r="F443" s="161">
        <f t="shared" si="357"/>
        <v>44789</v>
      </c>
      <c r="G443" s="114">
        <f t="shared" si="341"/>
        <v>-3.599529004437052E-3</v>
      </c>
      <c r="H443" s="115">
        <f t="shared" si="358"/>
        <v>44881</v>
      </c>
      <c r="I443" s="115">
        <f t="shared" si="342"/>
        <v>44881</v>
      </c>
      <c r="J443" s="116">
        <f t="shared" si="350"/>
        <v>20</v>
      </c>
      <c r="K443" s="116">
        <f t="shared" si="366"/>
        <v>5</v>
      </c>
      <c r="L443" s="8">
        <f t="shared" si="351"/>
        <v>0.99909890000000001</v>
      </c>
      <c r="M443" s="117">
        <f t="shared" si="362"/>
        <v>0.99319995999999999</v>
      </c>
      <c r="N443" s="117">
        <f t="shared" si="359"/>
        <v>1.1123797364703967</v>
      </c>
      <c r="O443" s="110">
        <f t="shared" si="363"/>
        <v>1.11137737</v>
      </c>
      <c r="P443" s="110">
        <f t="shared" si="343"/>
        <v>1058.1416079099999</v>
      </c>
      <c r="Q443" s="148">
        <f t="shared" si="354"/>
        <v>0</v>
      </c>
      <c r="R443" s="170">
        <f t="shared" si="352"/>
        <v>0</v>
      </c>
      <c r="S443" s="110">
        <f t="shared" si="344"/>
        <v>0</v>
      </c>
      <c r="T443" s="92">
        <v>0</v>
      </c>
      <c r="U443" s="180">
        <f t="shared" si="365"/>
        <v>0</v>
      </c>
      <c r="V443" s="120">
        <f t="shared" si="353"/>
        <v>8.7999999999999995E-2</v>
      </c>
      <c r="W443" s="118">
        <f t="shared" si="360"/>
        <v>5</v>
      </c>
      <c r="X443" s="118">
        <v>252</v>
      </c>
      <c r="Y443" s="117">
        <f t="shared" si="345"/>
        <v>1.0016748360000001</v>
      </c>
      <c r="Z443" s="110">
        <f t="shared" si="346"/>
        <v>1.7722136500000001</v>
      </c>
      <c r="AA443" s="110">
        <f t="shared" si="347"/>
        <v>0</v>
      </c>
      <c r="AB443" s="121" t="str">
        <f t="shared" si="355"/>
        <v>A+J=</v>
      </c>
      <c r="AC443" s="115">
        <f t="shared" si="356"/>
        <v>44881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2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109">
        <f t="shared" si="348"/>
        <v>44857</v>
      </c>
      <c r="B444" s="110">
        <f t="shared" si="340"/>
        <v>1059.9138215599999</v>
      </c>
      <c r="C444" s="110">
        <f t="shared" si="361"/>
        <v>952.09929270999999</v>
      </c>
      <c r="D444" s="111">
        <f t="shared" si="349"/>
        <v>6411.95</v>
      </c>
      <c r="E444" s="111">
        <f t="shared" si="364"/>
        <v>6388.87</v>
      </c>
      <c r="F444" s="161">
        <f t="shared" si="357"/>
        <v>44789</v>
      </c>
      <c r="G444" s="114">
        <f t="shared" si="341"/>
        <v>-3.599529004437052E-3</v>
      </c>
      <c r="H444" s="115">
        <f t="shared" si="358"/>
        <v>44881</v>
      </c>
      <c r="I444" s="115">
        <f t="shared" si="342"/>
        <v>44881</v>
      </c>
      <c r="J444" s="116">
        <f t="shared" si="350"/>
        <v>20</v>
      </c>
      <c r="K444" s="116">
        <f t="shared" si="366"/>
        <v>5</v>
      </c>
      <c r="L444" s="8">
        <f t="shared" si="351"/>
        <v>0.99909890000000001</v>
      </c>
      <c r="M444" s="117">
        <f t="shared" si="362"/>
        <v>0.99319995999999999</v>
      </c>
      <c r="N444" s="117">
        <f t="shared" si="359"/>
        <v>1.1123797364703967</v>
      </c>
      <c r="O444" s="110">
        <f t="shared" si="363"/>
        <v>1.11137737</v>
      </c>
      <c r="P444" s="110">
        <f t="shared" si="343"/>
        <v>1058.1416079099999</v>
      </c>
      <c r="Q444" s="148">
        <f t="shared" si="354"/>
        <v>0</v>
      </c>
      <c r="R444" s="170">
        <f t="shared" si="352"/>
        <v>0</v>
      </c>
      <c r="S444" s="110">
        <f t="shared" si="344"/>
        <v>0</v>
      </c>
      <c r="T444" s="92">
        <v>0</v>
      </c>
      <c r="U444" s="180">
        <f t="shared" si="365"/>
        <v>0</v>
      </c>
      <c r="V444" s="120">
        <f t="shared" si="353"/>
        <v>8.7999999999999995E-2</v>
      </c>
      <c r="W444" s="118">
        <f t="shared" si="360"/>
        <v>5</v>
      </c>
      <c r="X444" s="118">
        <v>252</v>
      </c>
      <c r="Y444" s="117">
        <f t="shared" si="345"/>
        <v>1.0016748360000001</v>
      </c>
      <c r="Z444" s="110">
        <f t="shared" si="346"/>
        <v>1.7722136500000001</v>
      </c>
      <c r="AA444" s="110">
        <f t="shared" si="347"/>
        <v>0</v>
      </c>
      <c r="AB444" s="121" t="str">
        <f t="shared" si="355"/>
        <v>A+J=</v>
      </c>
      <c r="AC444" s="115">
        <f t="shared" si="356"/>
        <v>44881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2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109">
        <f t="shared" si="348"/>
        <v>44858</v>
      </c>
      <c r="B445" s="110">
        <f t="shared" si="340"/>
        <v>1059.9138215599999</v>
      </c>
      <c r="C445" s="110">
        <f t="shared" si="361"/>
        <v>952.09929270999999</v>
      </c>
      <c r="D445" s="111">
        <f t="shared" si="349"/>
        <v>6411.95</v>
      </c>
      <c r="E445" s="111">
        <f t="shared" si="364"/>
        <v>6388.87</v>
      </c>
      <c r="F445" s="161">
        <f t="shared" si="357"/>
        <v>44789</v>
      </c>
      <c r="G445" s="114">
        <f t="shared" si="341"/>
        <v>-3.599529004437052E-3</v>
      </c>
      <c r="H445" s="115">
        <f t="shared" si="358"/>
        <v>44881</v>
      </c>
      <c r="I445" s="115">
        <f t="shared" si="342"/>
        <v>44881</v>
      </c>
      <c r="J445" s="116">
        <f t="shared" si="350"/>
        <v>20</v>
      </c>
      <c r="K445" s="116">
        <f t="shared" si="366"/>
        <v>5</v>
      </c>
      <c r="L445" s="8">
        <f t="shared" si="351"/>
        <v>0.99909890000000001</v>
      </c>
      <c r="M445" s="117">
        <f t="shared" si="362"/>
        <v>0.99319995999999999</v>
      </c>
      <c r="N445" s="117">
        <f t="shared" si="359"/>
        <v>1.1123797364703967</v>
      </c>
      <c r="O445" s="110">
        <f t="shared" si="363"/>
        <v>1.11137737</v>
      </c>
      <c r="P445" s="110">
        <f t="shared" si="343"/>
        <v>1058.1416079099999</v>
      </c>
      <c r="Q445" s="148">
        <f t="shared" si="354"/>
        <v>0</v>
      </c>
      <c r="R445" s="170">
        <f t="shared" si="352"/>
        <v>0</v>
      </c>
      <c r="S445" s="110">
        <f t="shared" si="344"/>
        <v>0</v>
      </c>
      <c r="T445" s="92">
        <v>0</v>
      </c>
      <c r="U445" s="180">
        <f t="shared" si="365"/>
        <v>0</v>
      </c>
      <c r="V445" s="120">
        <f t="shared" si="353"/>
        <v>8.7999999999999995E-2</v>
      </c>
      <c r="W445" s="118">
        <f t="shared" si="360"/>
        <v>5</v>
      </c>
      <c r="X445" s="118">
        <v>252</v>
      </c>
      <c r="Y445" s="117">
        <f t="shared" si="345"/>
        <v>1.0016748360000001</v>
      </c>
      <c r="Z445" s="110">
        <f t="shared" si="346"/>
        <v>1.7722136500000001</v>
      </c>
      <c r="AA445" s="110">
        <f t="shared" si="347"/>
        <v>0</v>
      </c>
      <c r="AB445" s="121" t="str">
        <f t="shared" si="355"/>
        <v>A+J=</v>
      </c>
      <c r="AC445" s="115">
        <f t="shared" si="356"/>
        <v>44881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2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109">
        <f t="shared" si="348"/>
        <v>44859</v>
      </c>
      <c r="B446" s="110">
        <f t="shared" si="340"/>
        <v>1060.0774555200001</v>
      </c>
      <c r="C446" s="110">
        <f t="shared" si="361"/>
        <v>952.09929270999999</v>
      </c>
      <c r="D446" s="111">
        <f t="shared" si="349"/>
        <v>6411.95</v>
      </c>
      <c r="E446" s="111">
        <f t="shared" si="364"/>
        <v>6388.87</v>
      </c>
      <c r="F446" s="161">
        <f t="shared" si="357"/>
        <v>44789</v>
      </c>
      <c r="G446" s="114">
        <f t="shared" si="341"/>
        <v>-3.599529004437052E-3</v>
      </c>
      <c r="H446" s="115">
        <f t="shared" si="358"/>
        <v>44881</v>
      </c>
      <c r="I446" s="115">
        <f t="shared" si="342"/>
        <v>44881</v>
      </c>
      <c r="J446" s="116">
        <f t="shared" si="350"/>
        <v>20</v>
      </c>
      <c r="K446" s="116">
        <f t="shared" si="366"/>
        <v>6</v>
      </c>
      <c r="L446" s="8">
        <f t="shared" si="351"/>
        <v>0.99891876999999996</v>
      </c>
      <c r="M446" s="117">
        <f t="shared" si="362"/>
        <v>0.99319995999999999</v>
      </c>
      <c r="N446" s="117">
        <f t="shared" si="359"/>
        <v>1.1123797364703967</v>
      </c>
      <c r="O446" s="110">
        <f t="shared" si="363"/>
        <v>1.1111769899999999</v>
      </c>
      <c r="P446" s="110">
        <f t="shared" si="343"/>
        <v>1057.9508262500001</v>
      </c>
      <c r="Q446" s="148">
        <f t="shared" si="354"/>
        <v>0</v>
      </c>
      <c r="R446" s="170">
        <f t="shared" si="352"/>
        <v>0</v>
      </c>
      <c r="S446" s="110">
        <f t="shared" si="344"/>
        <v>0</v>
      </c>
      <c r="T446" s="92">
        <v>0</v>
      </c>
      <c r="U446" s="180">
        <f t="shared" si="365"/>
        <v>0</v>
      </c>
      <c r="V446" s="120">
        <f t="shared" si="353"/>
        <v>8.7999999999999995E-2</v>
      </c>
      <c r="W446" s="118">
        <f t="shared" si="360"/>
        <v>6</v>
      </c>
      <c r="X446" s="118">
        <v>252</v>
      </c>
      <c r="Y446" s="117">
        <f t="shared" si="345"/>
        <v>1.0020101400000001</v>
      </c>
      <c r="Z446" s="110">
        <f t="shared" si="346"/>
        <v>2.12662927</v>
      </c>
      <c r="AA446" s="110">
        <f t="shared" si="347"/>
        <v>0</v>
      </c>
      <c r="AB446" s="121" t="str">
        <f t="shared" si="355"/>
        <v>A+J=</v>
      </c>
      <c r="AC446" s="115">
        <f t="shared" si="356"/>
        <v>44881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2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109">
        <f t="shared" si="348"/>
        <v>44860</v>
      </c>
      <c r="B447" s="110">
        <f t="shared" si="340"/>
        <v>1060.24112773</v>
      </c>
      <c r="C447" s="110">
        <f t="shared" si="361"/>
        <v>952.09929270999999</v>
      </c>
      <c r="D447" s="111">
        <f t="shared" si="349"/>
        <v>6411.95</v>
      </c>
      <c r="E447" s="111">
        <f t="shared" si="364"/>
        <v>6388.87</v>
      </c>
      <c r="F447" s="161">
        <f t="shared" si="357"/>
        <v>44789</v>
      </c>
      <c r="G447" s="114">
        <f t="shared" si="341"/>
        <v>-3.599529004437052E-3</v>
      </c>
      <c r="H447" s="115">
        <f t="shared" si="358"/>
        <v>44881</v>
      </c>
      <c r="I447" s="115">
        <f t="shared" si="342"/>
        <v>44881</v>
      </c>
      <c r="J447" s="116">
        <f t="shared" si="350"/>
        <v>20</v>
      </c>
      <c r="K447" s="116">
        <f t="shared" si="366"/>
        <v>7</v>
      </c>
      <c r="L447" s="8">
        <f t="shared" si="351"/>
        <v>0.99873867999999999</v>
      </c>
      <c r="M447" s="117">
        <f t="shared" si="362"/>
        <v>0.99319995999999999</v>
      </c>
      <c r="N447" s="117">
        <f t="shared" si="359"/>
        <v>1.1123797364703967</v>
      </c>
      <c r="O447" s="110">
        <f t="shared" si="363"/>
        <v>1.1109766599999999</v>
      </c>
      <c r="P447" s="110">
        <f t="shared" si="343"/>
        <v>1057.7600921999999</v>
      </c>
      <c r="Q447" s="148">
        <f t="shared" si="354"/>
        <v>0</v>
      </c>
      <c r="R447" s="170">
        <f t="shared" si="352"/>
        <v>0</v>
      </c>
      <c r="S447" s="110">
        <f t="shared" si="344"/>
        <v>0</v>
      </c>
      <c r="T447" s="92">
        <v>0</v>
      </c>
      <c r="U447" s="180">
        <f t="shared" si="365"/>
        <v>0</v>
      </c>
      <c r="V447" s="120">
        <f t="shared" si="353"/>
        <v>8.7999999999999995E-2</v>
      </c>
      <c r="W447" s="118">
        <f t="shared" si="360"/>
        <v>7</v>
      </c>
      <c r="X447" s="118">
        <v>252</v>
      </c>
      <c r="Y447" s="117">
        <f t="shared" si="345"/>
        <v>1.0023455560000001</v>
      </c>
      <c r="Z447" s="110">
        <f t="shared" si="346"/>
        <v>2.4810355300000002</v>
      </c>
      <c r="AA447" s="110">
        <f t="shared" si="347"/>
        <v>0</v>
      </c>
      <c r="AB447" s="121" t="str">
        <f t="shared" si="355"/>
        <v>A+J=</v>
      </c>
      <c r="AC447" s="115">
        <f t="shared" si="356"/>
        <v>44881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2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109">
        <f t="shared" si="348"/>
        <v>44861</v>
      </c>
      <c r="B448" s="110">
        <f t="shared" si="340"/>
        <v>1060.4048381600001</v>
      </c>
      <c r="C448" s="110">
        <f t="shared" si="361"/>
        <v>952.09929270999999</v>
      </c>
      <c r="D448" s="111">
        <f t="shared" si="349"/>
        <v>6411.95</v>
      </c>
      <c r="E448" s="111">
        <f t="shared" si="364"/>
        <v>6388.87</v>
      </c>
      <c r="F448" s="161">
        <f t="shared" si="357"/>
        <v>44789</v>
      </c>
      <c r="G448" s="114">
        <f t="shared" si="341"/>
        <v>-3.599529004437052E-3</v>
      </c>
      <c r="H448" s="115">
        <f t="shared" si="358"/>
        <v>44881</v>
      </c>
      <c r="I448" s="115">
        <f t="shared" si="342"/>
        <v>44881</v>
      </c>
      <c r="J448" s="116">
        <f t="shared" si="350"/>
        <v>20</v>
      </c>
      <c r="K448" s="116">
        <f t="shared" si="366"/>
        <v>8</v>
      </c>
      <c r="L448" s="8">
        <f t="shared" si="351"/>
        <v>0.99855863</v>
      </c>
      <c r="M448" s="117">
        <f t="shared" si="362"/>
        <v>0.99319995999999999</v>
      </c>
      <c r="N448" s="117">
        <f t="shared" si="359"/>
        <v>1.1123797364703967</v>
      </c>
      <c r="O448" s="110">
        <f t="shared" si="363"/>
        <v>1.1107763799999999</v>
      </c>
      <c r="P448" s="110">
        <f t="shared" si="343"/>
        <v>1057.56940575</v>
      </c>
      <c r="Q448" s="148">
        <f t="shared" si="354"/>
        <v>0</v>
      </c>
      <c r="R448" s="170">
        <f t="shared" si="352"/>
        <v>0</v>
      </c>
      <c r="S448" s="110">
        <f t="shared" si="344"/>
        <v>0</v>
      </c>
      <c r="T448" s="92">
        <v>0</v>
      </c>
      <c r="U448" s="180">
        <f t="shared" si="365"/>
        <v>0</v>
      </c>
      <c r="V448" s="120">
        <f t="shared" si="353"/>
        <v>8.7999999999999995E-2</v>
      </c>
      <c r="W448" s="118">
        <f t="shared" si="360"/>
        <v>8</v>
      </c>
      <c r="X448" s="118">
        <v>252</v>
      </c>
      <c r="Y448" s="117">
        <f t="shared" si="345"/>
        <v>1.002681084</v>
      </c>
      <c r="Z448" s="110">
        <f t="shared" si="346"/>
        <v>2.8354324100000001</v>
      </c>
      <c r="AA448" s="110">
        <f t="shared" si="347"/>
        <v>0</v>
      </c>
      <c r="AB448" s="121" t="str">
        <f t="shared" si="355"/>
        <v>A+J=</v>
      </c>
      <c r="AC448" s="115">
        <f t="shared" si="356"/>
        <v>44881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2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109">
        <f t="shared" si="348"/>
        <v>44862</v>
      </c>
      <c r="B449" s="110">
        <f t="shared" si="340"/>
        <v>1060.56855922</v>
      </c>
      <c r="C449" s="110">
        <f t="shared" si="361"/>
        <v>952.09929270999999</v>
      </c>
      <c r="D449" s="111">
        <f t="shared" si="349"/>
        <v>6411.95</v>
      </c>
      <c r="E449" s="111">
        <f t="shared" si="364"/>
        <v>6388.87</v>
      </c>
      <c r="F449" s="161">
        <f t="shared" si="357"/>
        <v>44789</v>
      </c>
      <c r="G449" s="114">
        <f t="shared" si="341"/>
        <v>-3.599529004437052E-3</v>
      </c>
      <c r="H449" s="115">
        <f t="shared" si="358"/>
        <v>44881</v>
      </c>
      <c r="I449" s="115">
        <f t="shared" si="342"/>
        <v>44881</v>
      </c>
      <c r="J449" s="116">
        <f t="shared" si="350"/>
        <v>20</v>
      </c>
      <c r="K449" s="116">
        <f t="shared" si="366"/>
        <v>9</v>
      </c>
      <c r="L449" s="8">
        <f t="shared" si="351"/>
        <v>0.9983786</v>
      </c>
      <c r="M449" s="117">
        <f t="shared" si="362"/>
        <v>0.99319995999999999</v>
      </c>
      <c r="N449" s="117">
        <f t="shared" si="359"/>
        <v>1.1123797364703967</v>
      </c>
      <c r="O449" s="110">
        <f t="shared" si="363"/>
        <v>1.1105761199999999</v>
      </c>
      <c r="P449" s="110">
        <f t="shared" si="343"/>
        <v>1057.37873835</v>
      </c>
      <c r="Q449" s="148">
        <f t="shared" si="354"/>
        <v>0</v>
      </c>
      <c r="R449" s="170">
        <f t="shared" si="352"/>
        <v>0</v>
      </c>
      <c r="S449" s="110">
        <f t="shared" si="344"/>
        <v>0</v>
      </c>
      <c r="T449" s="92">
        <v>0</v>
      </c>
      <c r="U449" s="180">
        <f t="shared" si="365"/>
        <v>0</v>
      </c>
      <c r="V449" s="120">
        <f t="shared" si="353"/>
        <v>8.7999999999999995E-2</v>
      </c>
      <c r="W449" s="118">
        <f t="shared" si="360"/>
        <v>9</v>
      </c>
      <c r="X449" s="118">
        <v>252</v>
      </c>
      <c r="Y449" s="117">
        <f t="shared" si="345"/>
        <v>1.0030167249999999</v>
      </c>
      <c r="Z449" s="110">
        <f t="shared" si="346"/>
        <v>3.1898208700000001</v>
      </c>
      <c r="AA449" s="110">
        <f t="shared" si="347"/>
        <v>0</v>
      </c>
      <c r="AB449" s="121" t="str">
        <f t="shared" si="355"/>
        <v>A+J=</v>
      </c>
      <c r="AC449" s="115">
        <f t="shared" si="356"/>
        <v>44881</v>
      </c>
      <c r="AD449" s="4"/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2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109">
        <f t="shared" si="348"/>
        <v>44863</v>
      </c>
      <c r="B450" s="110">
        <f t="shared" si="340"/>
        <v>1060.7323089000001</v>
      </c>
      <c r="C450" s="110">
        <f t="shared" si="361"/>
        <v>952.09929270999999</v>
      </c>
      <c r="D450" s="111">
        <f t="shared" si="349"/>
        <v>6411.95</v>
      </c>
      <c r="E450" s="111">
        <f t="shared" si="364"/>
        <v>6388.87</v>
      </c>
      <c r="F450" s="161">
        <f t="shared" si="357"/>
        <v>44789</v>
      </c>
      <c r="G450" s="114">
        <f t="shared" si="341"/>
        <v>-3.599529004437052E-3</v>
      </c>
      <c r="H450" s="115">
        <f t="shared" si="358"/>
        <v>44881</v>
      </c>
      <c r="I450" s="115">
        <f t="shared" si="342"/>
        <v>44881</v>
      </c>
      <c r="J450" s="116">
        <f t="shared" si="350"/>
        <v>20</v>
      </c>
      <c r="K450" s="116">
        <f t="shared" si="366"/>
        <v>10</v>
      </c>
      <c r="L450" s="8">
        <f t="shared" si="351"/>
        <v>0.99819860999999999</v>
      </c>
      <c r="M450" s="117">
        <f t="shared" si="362"/>
        <v>0.99319995999999999</v>
      </c>
      <c r="N450" s="117">
        <f t="shared" si="359"/>
        <v>1.1123797364703967</v>
      </c>
      <c r="O450" s="110">
        <f t="shared" si="363"/>
        <v>1.1103759</v>
      </c>
      <c r="P450" s="110">
        <f t="shared" si="343"/>
        <v>1057.1881090300001</v>
      </c>
      <c r="Q450" s="148">
        <f t="shared" si="354"/>
        <v>0</v>
      </c>
      <c r="R450" s="170">
        <f t="shared" si="352"/>
        <v>0</v>
      </c>
      <c r="S450" s="110">
        <f t="shared" si="344"/>
        <v>0</v>
      </c>
      <c r="T450" s="92">
        <v>0</v>
      </c>
      <c r="U450" s="180">
        <f t="shared" si="365"/>
        <v>0</v>
      </c>
      <c r="V450" s="120">
        <f t="shared" si="353"/>
        <v>8.7999999999999995E-2</v>
      </c>
      <c r="W450" s="118">
        <f t="shared" si="360"/>
        <v>10</v>
      </c>
      <c r="X450" s="118">
        <v>252</v>
      </c>
      <c r="Y450" s="117">
        <f t="shared" si="345"/>
        <v>1.003352478</v>
      </c>
      <c r="Z450" s="110">
        <f t="shared" si="346"/>
        <v>3.5441998699999999</v>
      </c>
      <c r="AA450" s="110">
        <f t="shared" si="347"/>
        <v>0</v>
      </c>
      <c r="AB450" s="121" t="str">
        <f t="shared" si="355"/>
        <v>A+J=</v>
      </c>
      <c r="AC450" s="115">
        <f t="shared" si="356"/>
        <v>44881</v>
      </c>
      <c r="AD450" s="4"/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2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109">
        <f t="shared" si="348"/>
        <v>44864</v>
      </c>
      <c r="B451" s="110">
        <f t="shared" si="340"/>
        <v>1060.7323089000001</v>
      </c>
      <c r="C451" s="110">
        <f t="shared" si="361"/>
        <v>952.09929270999999</v>
      </c>
      <c r="D451" s="111">
        <f t="shared" si="349"/>
        <v>6411.95</v>
      </c>
      <c r="E451" s="111">
        <f t="shared" si="364"/>
        <v>6388.87</v>
      </c>
      <c r="F451" s="161">
        <f t="shared" si="357"/>
        <v>44789</v>
      </c>
      <c r="G451" s="114">
        <f t="shared" si="341"/>
        <v>-3.599529004437052E-3</v>
      </c>
      <c r="H451" s="115">
        <f t="shared" si="358"/>
        <v>44881</v>
      </c>
      <c r="I451" s="115">
        <f t="shared" si="342"/>
        <v>44881</v>
      </c>
      <c r="J451" s="116">
        <f t="shared" si="350"/>
        <v>20</v>
      </c>
      <c r="K451" s="116">
        <f t="shared" si="366"/>
        <v>10</v>
      </c>
      <c r="L451" s="8">
        <f t="shared" si="351"/>
        <v>0.99819860999999999</v>
      </c>
      <c r="M451" s="117">
        <f t="shared" si="362"/>
        <v>0.99319995999999999</v>
      </c>
      <c r="N451" s="117">
        <f t="shared" si="359"/>
        <v>1.1123797364703967</v>
      </c>
      <c r="O451" s="110">
        <f t="shared" si="363"/>
        <v>1.1103759</v>
      </c>
      <c r="P451" s="110">
        <f t="shared" si="343"/>
        <v>1057.1881090300001</v>
      </c>
      <c r="Q451" s="148">
        <f t="shared" si="354"/>
        <v>0</v>
      </c>
      <c r="R451" s="170">
        <f t="shared" si="352"/>
        <v>0</v>
      </c>
      <c r="S451" s="110">
        <f t="shared" si="344"/>
        <v>0</v>
      </c>
      <c r="T451" s="92">
        <v>0</v>
      </c>
      <c r="U451" s="180">
        <f t="shared" si="365"/>
        <v>0</v>
      </c>
      <c r="V451" s="120">
        <f t="shared" si="353"/>
        <v>8.7999999999999995E-2</v>
      </c>
      <c r="W451" s="118">
        <f t="shared" si="360"/>
        <v>10</v>
      </c>
      <c r="X451" s="118">
        <v>252</v>
      </c>
      <c r="Y451" s="117">
        <f t="shared" si="345"/>
        <v>1.003352478</v>
      </c>
      <c r="Z451" s="110">
        <f t="shared" si="346"/>
        <v>3.5441998699999999</v>
      </c>
      <c r="AA451" s="110">
        <f t="shared" si="347"/>
        <v>0</v>
      </c>
      <c r="AB451" s="121" t="str">
        <f t="shared" si="355"/>
        <v>A+J=</v>
      </c>
      <c r="AC451" s="115">
        <f t="shared" si="356"/>
        <v>44881</v>
      </c>
      <c r="AD451" s="4"/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2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109">
        <f t="shared" si="348"/>
        <v>44865</v>
      </c>
      <c r="B452" s="110">
        <f t="shared" si="340"/>
        <v>1060.7323089000001</v>
      </c>
      <c r="C452" s="110">
        <f t="shared" si="361"/>
        <v>952.09929270999999</v>
      </c>
      <c r="D452" s="111">
        <f t="shared" si="349"/>
        <v>6411.95</v>
      </c>
      <c r="E452" s="111">
        <f t="shared" si="364"/>
        <v>6388.87</v>
      </c>
      <c r="F452" s="161">
        <f t="shared" si="357"/>
        <v>44789</v>
      </c>
      <c r="G452" s="114">
        <f t="shared" si="341"/>
        <v>-3.599529004437052E-3</v>
      </c>
      <c r="H452" s="115">
        <f t="shared" si="358"/>
        <v>44881</v>
      </c>
      <c r="I452" s="115">
        <f t="shared" si="342"/>
        <v>44881</v>
      </c>
      <c r="J452" s="116">
        <f t="shared" si="350"/>
        <v>20</v>
      </c>
      <c r="K452" s="116">
        <f t="shared" si="366"/>
        <v>10</v>
      </c>
      <c r="L452" s="8">
        <f t="shared" si="351"/>
        <v>0.99819860999999999</v>
      </c>
      <c r="M452" s="117">
        <f t="shared" si="362"/>
        <v>0.99319995999999999</v>
      </c>
      <c r="N452" s="117">
        <f t="shared" si="359"/>
        <v>1.1123797364703967</v>
      </c>
      <c r="O452" s="110">
        <f t="shared" si="363"/>
        <v>1.1103759</v>
      </c>
      <c r="P452" s="110">
        <f t="shared" si="343"/>
        <v>1057.1881090300001</v>
      </c>
      <c r="Q452" s="148">
        <f t="shared" si="354"/>
        <v>0</v>
      </c>
      <c r="R452" s="170">
        <f t="shared" si="352"/>
        <v>0</v>
      </c>
      <c r="S452" s="110">
        <f t="shared" si="344"/>
        <v>0</v>
      </c>
      <c r="T452" s="92">
        <v>0</v>
      </c>
      <c r="U452" s="180">
        <f t="shared" si="365"/>
        <v>0</v>
      </c>
      <c r="V452" s="120">
        <f t="shared" si="353"/>
        <v>8.7999999999999995E-2</v>
      </c>
      <c r="W452" s="118">
        <f t="shared" si="360"/>
        <v>10</v>
      </c>
      <c r="X452" s="118">
        <v>252</v>
      </c>
      <c r="Y452" s="117">
        <f t="shared" si="345"/>
        <v>1.003352478</v>
      </c>
      <c r="Z452" s="110">
        <f t="shared" si="346"/>
        <v>3.5441998699999999</v>
      </c>
      <c r="AA452" s="110">
        <f t="shared" si="347"/>
        <v>0</v>
      </c>
      <c r="AB452" s="121" t="str">
        <f t="shared" si="355"/>
        <v>A+J=</v>
      </c>
      <c r="AC452" s="115">
        <f t="shared" si="356"/>
        <v>44881</v>
      </c>
      <c r="AD452" s="4"/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2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109">
        <f t="shared" si="348"/>
        <v>44866</v>
      </c>
      <c r="B453" s="110">
        <f t="shared" si="340"/>
        <v>1060.89608718</v>
      </c>
      <c r="C453" s="110">
        <f t="shared" si="361"/>
        <v>952.09929270999999</v>
      </c>
      <c r="D453" s="111">
        <f t="shared" si="349"/>
        <v>6411.95</v>
      </c>
      <c r="E453" s="111">
        <f t="shared" si="364"/>
        <v>6388.87</v>
      </c>
      <c r="F453" s="161">
        <f t="shared" si="357"/>
        <v>44789</v>
      </c>
      <c r="G453" s="114">
        <f t="shared" si="341"/>
        <v>-3.599529004437052E-3</v>
      </c>
      <c r="H453" s="115">
        <f t="shared" si="358"/>
        <v>44881</v>
      </c>
      <c r="I453" s="115">
        <f t="shared" si="342"/>
        <v>44881</v>
      </c>
      <c r="J453" s="116">
        <f t="shared" si="350"/>
        <v>20</v>
      </c>
      <c r="K453" s="116">
        <f t="shared" si="366"/>
        <v>11</v>
      </c>
      <c r="L453" s="8">
        <f t="shared" si="351"/>
        <v>0.99801865000000001</v>
      </c>
      <c r="M453" s="117">
        <f t="shared" si="362"/>
        <v>0.99319995999999999</v>
      </c>
      <c r="N453" s="117">
        <f t="shared" si="359"/>
        <v>1.1123797364703967</v>
      </c>
      <c r="O453" s="110">
        <f t="shared" si="363"/>
        <v>1.11017572</v>
      </c>
      <c r="P453" s="110">
        <f t="shared" si="343"/>
        <v>1056.9975177900001</v>
      </c>
      <c r="Q453" s="148">
        <f t="shared" si="354"/>
        <v>0</v>
      </c>
      <c r="R453" s="170">
        <f t="shared" si="352"/>
        <v>0</v>
      </c>
      <c r="S453" s="110">
        <f t="shared" si="344"/>
        <v>0</v>
      </c>
      <c r="T453" s="92">
        <v>0</v>
      </c>
      <c r="U453" s="180">
        <f t="shared" si="365"/>
        <v>0</v>
      </c>
      <c r="V453" s="120">
        <f t="shared" si="353"/>
        <v>8.7999999999999995E-2</v>
      </c>
      <c r="W453" s="118">
        <f t="shared" si="360"/>
        <v>11</v>
      </c>
      <c r="X453" s="118">
        <v>252</v>
      </c>
      <c r="Y453" s="117">
        <f t="shared" si="345"/>
        <v>1.0036883430000001</v>
      </c>
      <c r="Z453" s="110">
        <f t="shared" si="346"/>
        <v>3.89856939</v>
      </c>
      <c r="AA453" s="110">
        <f t="shared" si="347"/>
        <v>0</v>
      </c>
      <c r="AB453" s="121" t="str">
        <f t="shared" si="355"/>
        <v>A+J=</v>
      </c>
      <c r="AC453" s="115">
        <f t="shared" si="356"/>
        <v>44881</v>
      </c>
      <c r="AD453" s="4"/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2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109">
        <f t="shared" si="348"/>
        <v>44867</v>
      </c>
      <c r="B454" s="110">
        <f t="shared" si="340"/>
        <v>1061.0598855400001</v>
      </c>
      <c r="C454" s="110">
        <f t="shared" si="361"/>
        <v>952.09929270999999</v>
      </c>
      <c r="D454" s="111">
        <f t="shared" si="349"/>
        <v>6411.95</v>
      </c>
      <c r="E454" s="111">
        <f t="shared" si="364"/>
        <v>6388.87</v>
      </c>
      <c r="F454" s="161">
        <f t="shared" si="357"/>
        <v>44789</v>
      </c>
      <c r="G454" s="114">
        <f t="shared" si="341"/>
        <v>-3.599529004437052E-3</v>
      </c>
      <c r="H454" s="115">
        <f t="shared" si="358"/>
        <v>44881</v>
      </c>
      <c r="I454" s="115">
        <f t="shared" si="342"/>
        <v>44881</v>
      </c>
      <c r="J454" s="116">
        <f t="shared" si="350"/>
        <v>20</v>
      </c>
      <c r="K454" s="116">
        <f t="shared" si="366"/>
        <v>12</v>
      </c>
      <c r="L454" s="8">
        <f t="shared" si="351"/>
        <v>0.99783871999999996</v>
      </c>
      <c r="M454" s="117">
        <f t="shared" si="362"/>
        <v>0.99319995999999999</v>
      </c>
      <c r="N454" s="117">
        <f t="shared" si="359"/>
        <v>1.1123797364703967</v>
      </c>
      <c r="O454" s="110">
        <f t="shared" si="363"/>
        <v>1.10997557</v>
      </c>
      <c r="P454" s="110">
        <f t="shared" si="343"/>
        <v>1056.8069551200001</v>
      </c>
      <c r="Q454" s="148">
        <f t="shared" si="354"/>
        <v>0</v>
      </c>
      <c r="R454" s="170">
        <f t="shared" si="352"/>
        <v>0</v>
      </c>
      <c r="S454" s="110">
        <f t="shared" si="344"/>
        <v>0</v>
      </c>
      <c r="T454" s="92">
        <v>0</v>
      </c>
      <c r="U454" s="180">
        <f t="shared" si="365"/>
        <v>0</v>
      </c>
      <c r="V454" s="120">
        <f t="shared" si="353"/>
        <v>8.7999999999999995E-2</v>
      </c>
      <c r="W454" s="118">
        <f t="shared" si="360"/>
        <v>12</v>
      </c>
      <c r="X454" s="118">
        <v>252</v>
      </c>
      <c r="Y454" s="117">
        <f t="shared" si="345"/>
        <v>1.0040243209999999</v>
      </c>
      <c r="Z454" s="110">
        <f t="shared" si="346"/>
        <v>4.2529304200000002</v>
      </c>
      <c r="AA454" s="110">
        <f t="shared" si="347"/>
        <v>0</v>
      </c>
      <c r="AB454" s="121" t="str">
        <f t="shared" si="355"/>
        <v>A+J=</v>
      </c>
      <c r="AC454" s="115">
        <f t="shared" si="356"/>
        <v>44881</v>
      </c>
      <c r="AD454" s="4"/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2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109">
        <f t="shared" si="348"/>
        <v>44868</v>
      </c>
      <c r="B455" s="110">
        <f t="shared" si="340"/>
        <v>1061.0598855400001</v>
      </c>
      <c r="C455" s="110">
        <f t="shared" si="361"/>
        <v>952.09929270999999</v>
      </c>
      <c r="D455" s="111">
        <f t="shared" si="349"/>
        <v>6411.95</v>
      </c>
      <c r="E455" s="111">
        <f t="shared" si="364"/>
        <v>6388.87</v>
      </c>
      <c r="F455" s="161">
        <f t="shared" si="357"/>
        <v>44789</v>
      </c>
      <c r="G455" s="114">
        <f t="shared" si="341"/>
        <v>-3.599529004437052E-3</v>
      </c>
      <c r="H455" s="115">
        <f t="shared" si="358"/>
        <v>44881</v>
      </c>
      <c r="I455" s="115">
        <f t="shared" si="342"/>
        <v>44881</v>
      </c>
      <c r="J455" s="116">
        <f t="shared" si="350"/>
        <v>20</v>
      </c>
      <c r="K455" s="116">
        <f t="shared" si="366"/>
        <v>12</v>
      </c>
      <c r="L455" s="8">
        <f t="shared" si="351"/>
        <v>0.99783871999999996</v>
      </c>
      <c r="M455" s="117">
        <f t="shared" si="362"/>
        <v>0.99319995999999999</v>
      </c>
      <c r="N455" s="117">
        <f t="shared" si="359"/>
        <v>1.1123797364703967</v>
      </c>
      <c r="O455" s="110">
        <f t="shared" si="363"/>
        <v>1.10997557</v>
      </c>
      <c r="P455" s="110">
        <f t="shared" si="343"/>
        <v>1056.8069551200001</v>
      </c>
      <c r="Q455" s="148">
        <f t="shared" si="354"/>
        <v>0</v>
      </c>
      <c r="R455" s="170">
        <f t="shared" si="352"/>
        <v>0</v>
      </c>
      <c r="S455" s="110">
        <f t="shared" si="344"/>
        <v>0</v>
      </c>
      <c r="T455" s="92">
        <v>0</v>
      </c>
      <c r="U455" s="180">
        <f t="shared" si="365"/>
        <v>0</v>
      </c>
      <c r="V455" s="120">
        <f t="shared" si="353"/>
        <v>8.7999999999999995E-2</v>
      </c>
      <c r="W455" s="118">
        <f t="shared" si="360"/>
        <v>12</v>
      </c>
      <c r="X455" s="118">
        <v>252</v>
      </c>
      <c r="Y455" s="117">
        <f t="shared" si="345"/>
        <v>1.0040243209999999</v>
      </c>
      <c r="Z455" s="110">
        <f t="shared" si="346"/>
        <v>4.2529304200000002</v>
      </c>
      <c r="AA455" s="110">
        <f t="shared" si="347"/>
        <v>0</v>
      </c>
      <c r="AB455" s="121" t="str">
        <f t="shared" si="355"/>
        <v>A+J=</v>
      </c>
      <c r="AC455" s="115">
        <f t="shared" si="356"/>
        <v>44881</v>
      </c>
      <c r="AD455" s="4"/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2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109">
        <f t="shared" si="348"/>
        <v>44869</v>
      </c>
      <c r="B456" s="110">
        <f t="shared" si="340"/>
        <v>1061.2237028700001</v>
      </c>
      <c r="C456" s="110">
        <f t="shared" si="361"/>
        <v>952.09929270999999</v>
      </c>
      <c r="D456" s="111">
        <f t="shared" si="349"/>
        <v>6411.95</v>
      </c>
      <c r="E456" s="111">
        <f t="shared" si="364"/>
        <v>6388.87</v>
      </c>
      <c r="F456" s="161">
        <f t="shared" si="357"/>
        <v>44789</v>
      </c>
      <c r="G456" s="114">
        <f t="shared" si="341"/>
        <v>-3.599529004437052E-3</v>
      </c>
      <c r="H456" s="115">
        <f t="shared" si="358"/>
        <v>44881</v>
      </c>
      <c r="I456" s="115">
        <f t="shared" si="342"/>
        <v>44881</v>
      </c>
      <c r="J456" s="116">
        <f t="shared" si="350"/>
        <v>20</v>
      </c>
      <c r="K456" s="116">
        <f t="shared" si="366"/>
        <v>13</v>
      </c>
      <c r="L456" s="8">
        <f t="shared" si="351"/>
        <v>0.99765881999999995</v>
      </c>
      <c r="M456" s="117">
        <f t="shared" si="362"/>
        <v>0.99319995999999999</v>
      </c>
      <c r="N456" s="117">
        <f t="shared" si="359"/>
        <v>1.1123797364703967</v>
      </c>
      <c r="O456" s="110">
        <f t="shared" si="363"/>
        <v>1.1097754500000001</v>
      </c>
      <c r="P456" s="110">
        <f t="shared" si="343"/>
        <v>1056.6164210100001</v>
      </c>
      <c r="Q456" s="148">
        <f t="shared" si="354"/>
        <v>0</v>
      </c>
      <c r="R456" s="170">
        <f t="shared" si="352"/>
        <v>0</v>
      </c>
      <c r="S456" s="110">
        <f t="shared" si="344"/>
        <v>0</v>
      </c>
      <c r="T456" s="92">
        <v>0</v>
      </c>
      <c r="U456" s="180">
        <f t="shared" si="365"/>
        <v>0</v>
      </c>
      <c r="V456" s="120">
        <f t="shared" si="353"/>
        <v>8.7999999999999995E-2</v>
      </c>
      <c r="W456" s="118">
        <f t="shared" si="360"/>
        <v>13</v>
      </c>
      <c r="X456" s="118">
        <v>252</v>
      </c>
      <c r="Y456" s="117">
        <f t="shared" si="345"/>
        <v>1.004360411</v>
      </c>
      <c r="Z456" s="110">
        <f t="shared" si="346"/>
        <v>4.6072818599999996</v>
      </c>
      <c r="AA456" s="110">
        <f t="shared" si="347"/>
        <v>0</v>
      </c>
      <c r="AB456" s="121" t="str">
        <f t="shared" si="355"/>
        <v>A+J=</v>
      </c>
      <c r="AC456" s="115">
        <f t="shared" si="356"/>
        <v>44881</v>
      </c>
      <c r="AD456" s="4"/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2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109">
        <f t="shared" si="348"/>
        <v>44870</v>
      </c>
      <c r="B457" s="110">
        <f t="shared" si="340"/>
        <v>1061.3875593299999</v>
      </c>
      <c r="C457" s="110">
        <f t="shared" si="361"/>
        <v>952.09929270999999</v>
      </c>
      <c r="D457" s="111">
        <f t="shared" si="349"/>
        <v>6411.95</v>
      </c>
      <c r="E457" s="111">
        <f t="shared" si="364"/>
        <v>6388.87</v>
      </c>
      <c r="F457" s="161">
        <f t="shared" si="357"/>
        <v>44789</v>
      </c>
      <c r="G457" s="114">
        <f t="shared" si="341"/>
        <v>-3.599529004437052E-3</v>
      </c>
      <c r="H457" s="115">
        <f t="shared" si="358"/>
        <v>44881</v>
      </c>
      <c r="I457" s="115">
        <f t="shared" si="342"/>
        <v>44881</v>
      </c>
      <c r="J457" s="116">
        <f t="shared" si="350"/>
        <v>20</v>
      </c>
      <c r="K457" s="116">
        <f t="shared" si="366"/>
        <v>14</v>
      </c>
      <c r="L457" s="8">
        <f t="shared" si="351"/>
        <v>0.99747896000000003</v>
      </c>
      <c r="M457" s="117">
        <f t="shared" si="362"/>
        <v>0.99319995999999999</v>
      </c>
      <c r="N457" s="117">
        <f t="shared" si="359"/>
        <v>1.1123797364703967</v>
      </c>
      <c r="O457" s="110">
        <f t="shared" si="363"/>
        <v>1.1095753799999999</v>
      </c>
      <c r="P457" s="110">
        <f t="shared" si="343"/>
        <v>1056.4259345</v>
      </c>
      <c r="Q457" s="148">
        <f t="shared" si="354"/>
        <v>0</v>
      </c>
      <c r="R457" s="170">
        <f t="shared" si="352"/>
        <v>0</v>
      </c>
      <c r="S457" s="110">
        <f t="shared" si="344"/>
        <v>0</v>
      </c>
      <c r="T457" s="92">
        <v>0</v>
      </c>
      <c r="U457" s="180">
        <f t="shared" si="365"/>
        <v>0</v>
      </c>
      <c r="V457" s="120">
        <f t="shared" si="353"/>
        <v>8.7999999999999995E-2</v>
      </c>
      <c r="W457" s="118">
        <f t="shared" si="360"/>
        <v>14</v>
      </c>
      <c r="X457" s="118">
        <v>252</v>
      </c>
      <c r="Y457" s="117">
        <f t="shared" si="345"/>
        <v>1.004696614</v>
      </c>
      <c r="Z457" s="110">
        <f t="shared" si="346"/>
        <v>4.9616248299999999</v>
      </c>
      <c r="AA457" s="110">
        <f t="shared" si="347"/>
        <v>0</v>
      </c>
      <c r="AB457" s="121" t="str">
        <f t="shared" si="355"/>
        <v>A+J=</v>
      </c>
      <c r="AC457" s="115">
        <f t="shared" si="356"/>
        <v>44881</v>
      </c>
      <c r="AD457" s="4"/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2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109">
        <f t="shared" si="348"/>
        <v>44871</v>
      </c>
      <c r="B458" s="110">
        <f t="shared" si="340"/>
        <v>1061.3875593299999</v>
      </c>
      <c r="C458" s="110">
        <f t="shared" si="361"/>
        <v>952.09929270999999</v>
      </c>
      <c r="D458" s="111">
        <f t="shared" si="349"/>
        <v>6411.95</v>
      </c>
      <c r="E458" s="111">
        <f t="shared" si="364"/>
        <v>6388.87</v>
      </c>
      <c r="F458" s="161">
        <f t="shared" si="357"/>
        <v>44789</v>
      </c>
      <c r="G458" s="114">
        <f t="shared" si="341"/>
        <v>-3.599529004437052E-3</v>
      </c>
      <c r="H458" s="115">
        <f t="shared" si="358"/>
        <v>44881</v>
      </c>
      <c r="I458" s="115">
        <f t="shared" si="342"/>
        <v>44881</v>
      </c>
      <c r="J458" s="116">
        <f t="shared" si="350"/>
        <v>20</v>
      </c>
      <c r="K458" s="116">
        <f t="shared" si="366"/>
        <v>14</v>
      </c>
      <c r="L458" s="8">
        <f t="shared" si="351"/>
        <v>0.99747896000000003</v>
      </c>
      <c r="M458" s="117">
        <f t="shared" si="362"/>
        <v>0.99319995999999999</v>
      </c>
      <c r="N458" s="117">
        <f t="shared" si="359"/>
        <v>1.1123797364703967</v>
      </c>
      <c r="O458" s="110">
        <f t="shared" si="363"/>
        <v>1.1095753799999999</v>
      </c>
      <c r="P458" s="110">
        <f t="shared" si="343"/>
        <v>1056.4259345</v>
      </c>
      <c r="Q458" s="148">
        <f t="shared" si="354"/>
        <v>0</v>
      </c>
      <c r="R458" s="170">
        <f t="shared" si="352"/>
        <v>0</v>
      </c>
      <c r="S458" s="110">
        <f t="shared" si="344"/>
        <v>0</v>
      </c>
      <c r="T458" s="92">
        <v>0</v>
      </c>
      <c r="U458" s="180">
        <f t="shared" si="365"/>
        <v>0</v>
      </c>
      <c r="V458" s="120">
        <f t="shared" si="353"/>
        <v>8.7999999999999995E-2</v>
      </c>
      <c r="W458" s="118">
        <f t="shared" si="360"/>
        <v>14</v>
      </c>
      <c r="X458" s="118">
        <v>252</v>
      </c>
      <c r="Y458" s="117">
        <f t="shared" si="345"/>
        <v>1.004696614</v>
      </c>
      <c r="Z458" s="110">
        <f t="shared" si="346"/>
        <v>4.9616248299999999</v>
      </c>
      <c r="AA458" s="110">
        <f t="shared" si="347"/>
        <v>0</v>
      </c>
      <c r="AB458" s="121" t="str">
        <f t="shared" si="355"/>
        <v>A+J=</v>
      </c>
      <c r="AC458" s="115">
        <f t="shared" si="356"/>
        <v>44881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2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109">
        <f t="shared" si="348"/>
        <v>44872</v>
      </c>
      <c r="B459" s="110">
        <f t="shared" ref="B459:B522" si="367">(P459+Z459)</f>
        <v>1061.3875593299999</v>
      </c>
      <c r="C459" s="110">
        <f t="shared" si="361"/>
        <v>952.09929270999999</v>
      </c>
      <c r="D459" s="111">
        <f t="shared" si="349"/>
        <v>6411.95</v>
      </c>
      <c r="E459" s="111">
        <f t="shared" si="364"/>
        <v>6388.87</v>
      </c>
      <c r="F459" s="161">
        <f t="shared" si="357"/>
        <v>44789</v>
      </c>
      <c r="G459" s="114">
        <f t="shared" ref="G459:G522" si="368">(E459/D459)-1</f>
        <v>-3.599529004437052E-3</v>
      </c>
      <c r="H459" s="115">
        <f t="shared" si="358"/>
        <v>44881</v>
      </c>
      <c r="I459" s="115">
        <f t="shared" ref="I459:I522" si="369">IF(A459&gt;I458,H459,I458)</f>
        <v>44881</v>
      </c>
      <c r="J459" s="116">
        <f t="shared" si="350"/>
        <v>20</v>
      </c>
      <c r="K459" s="116">
        <f t="shared" si="366"/>
        <v>14</v>
      </c>
      <c r="L459" s="8">
        <f t="shared" si="351"/>
        <v>0.99747896000000003</v>
      </c>
      <c r="M459" s="117">
        <f t="shared" si="362"/>
        <v>0.99319995999999999</v>
      </c>
      <c r="N459" s="117">
        <f t="shared" si="359"/>
        <v>1.1123797364703967</v>
      </c>
      <c r="O459" s="110">
        <f t="shared" si="363"/>
        <v>1.1095753799999999</v>
      </c>
      <c r="P459" s="110">
        <f t="shared" ref="P459:P522" si="370">TRUNC(C459*O459,8)</f>
        <v>1056.4259345</v>
      </c>
      <c r="Q459" s="148">
        <f t="shared" si="354"/>
        <v>0</v>
      </c>
      <c r="R459" s="170">
        <f t="shared" si="352"/>
        <v>0</v>
      </c>
      <c r="S459" s="110">
        <f t="shared" ref="S459:S522" si="371">IF(R459&gt;0,TRUNC(R459*P459,8),0)</f>
        <v>0</v>
      </c>
      <c r="T459" s="92">
        <v>0</v>
      </c>
      <c r="U459" s="180">
        <f t="shared" si="365"/>
        <v>0</v>
      </c>
      <c r="V459" s="120">
        <f t="shared" si="353"/>
        <v>8.7999999999999995E-2</v>
      </c>
      <c r="W459" s="118">
        <f t="shared" si="360"/>
        <v>14</v>
      </c>
      <c r="X459" s="118">
        <v>252</v>
      </c>
      <c r="Y459" s="117">
        <f t="shared" ref="Y459:Y522" si="372">ROUND((1+V459)^TRUNC((W459/X459),9),9)</f>
        <v>1.004696614</v>
      </c>
      <c r="Z459" s="110">
        <f t="shared" ref="Z459:Z522" si="373">TRUNC((P459*(Y459-1)),8)</f>
        <v>4.9616248299999999</v>
      </c>
      <c r="AA459" s="110">
        <f t="shared" ref="AA459:AA522" si="374">IF(Q459&gt;0,S459+Z459,0)</f>
        <v>0</v>
      </c>
      <c r="AB459" s="121" t="str">
        <f t="shared" si="355"/>
        <v>A+J=</v>
      </c>
      <c r="AC459" s="115">
        <f t="shared" si="356"/>
        <v>44881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2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109">
        <f t="shared" ref="A460:A523" si="375">(A459+1)</f>
        <v>44873</v>
      </c>
      <c r="B460" s="110">
        <f t="shared" si="367"/>
        <v>1061.5514347200001</v>
      </c>
      <c r="C460" s="110">
        <f t="shared" si="361"/>
        <v>952.09929270999999</v>
      </c>
      <c r="D460" s="111">
        <f t="shared" ref="D460:D523" si="376">IF(E460=E459,D459,E459)</f>
        <v>6411.95</v>
      </c>
      <c r="E460" s="111">
        <f t="shared" si="364"/>
        <v>6388.87</v>
      </c>
      <c r="F460" s="161">
        <f t="shared" si="357"/>
        <v>44789</v>
      </c>
      <c r="G460" s="114">
        <f t="shared" si="368"/>
        <v>-3.599529004437052E-3</v>
      </c>
      <c r="H460" s="115">
        <f t="shared" si="358"/>
        <v>44881</v>
      </c>
      <c r="I460" s="115">
        <f t="shared" si="369"/>
        <v>44881</v>
      </c>
      <c r="J460" s="116">
        <f t="shared" ref="J460:J523" si="377">IF(I460=I459,J459,NETWORKDAYS(I459,I460,$AF$149:$AF$503)-1)</f>
        <v>20</v>
      </c>
      <c r="K460" s="116">
        <f t="shared" si="366"/>
        <v>15</v>
      </c>
      <c r="L460" s="8">
        <f t="shared" ref="L460:L523" si="378">TRUNC((E460/D460)^TRUNC((K460/J460),9),8)</f>
        <v>0.99729913000000003</v>
      </c>
      <c r="M460" s="117">
        <f t="shared" si="362"/>
        <v>0.99319995999999999</v>
      </c>
      <c r="N460" s="117">
        <f t="shared" si="359"/>
        <v>1.1123797364703967</v>
      </c>
      <c r="O460" s="110">
        <f t="shared" si="363"/>
        <v>1.1093753399999999</v>
      </c>
      <c r="P460" s="110">
        <f t="shared" si="370"/>
        <v>1056.2354765600001</v>
      </c>
      <c r="Q460" s="148">
        <f t="shared" si="354"/>
        <v>0</v>
      </c>
      <c r="R460" s="170">
        <f t="shared" ref="R460:R523" si="379">IF(Q460&gt;0,VLOOKUP($A460,$AF$11:$AK$141,6),0)</f>
        <v>0</v>
      </c>
      <c r="S460" s="110">
        <f t="shared" si="371"/>
        <v>0</v>
      </c>
      <c r="T460" s="92">
        <v>0</v>
      </c>
      <c r="U460" s="180">
        <f t="shared" si="365"/>
        <v>0</v>
      </c>
      <c r="V460" s="120">
        <f t="shared" ref="V460:V523" si="380">(V459)</f>
        <v>8.7999999999999995E-2</v>
      </c>
      <c r="W460" s="118">
        <f t="shared" si="360"/>
        <v>15</v>
      </c>
      <c r="X460" s="118">
        <v>252</v>
      </c>
      <c r="Y460" s="117">
        <f t="shared" si="372"/>
        <v>1.005032929</v>
      </c>
      <c r="Z460" s="110">
        <f t="shared" si="373"/>
        <v>5.3159581600000001</v>
      </c>
      <c r="AA460" s="110">
        <f t="shared" si="374"/>
        <v>0</v>
      </c>
      <c r="AB460" s="121" t="str">
        <f t="shared" si="355"/>
        <v>A+J=</v>
      </c>
      <c r="AC460" s="115">
        <f t="shared" si="356"/>
        <v>44881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2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109">
        <f t="shared" si="375"/>
        <v>44874</v>
      </c>
      <c r="B461" s="110">
        <f t="shared" si="367"/>
        <v>1061.71533004</v>
      </c>
      <c r="C461" s="110">
        <f t="shared" si="361"/>
        <v>952.09929270999999</v>
      </c>
      <c r="D461" s="111">
        <f t="shared" si="376"/>
        <v>6411.95</v>
      </c>
      <c r="E461" s="111">
        <f t="shared" si="364"/>
        <v>6388.87</v>
      </c>
      <c r="F461" s="161">
        <f t="shared" si="357"/>
        <v>44789</v>
      </c>
      <c r="G461" s="114">
        <f t="shared" si="368"/>
        <v>-3.599529004437052E-3</v>
      </c>
      <c r="H461" s="115">
        <f t="shared" si="358"/>
        <v>44881</v>
      </c>
      <c r="I461" s="115">
        <f t="shared" si="369"/>
        <v>44881</v>
      </c>
      <c r="J461" s="116">
        <f t="shared" si="377"/>
        <v>20</v>
      </c>
      <c r="K461" s="116">
        <f t="shared" si="366"/>
        <v>16</v>
      </c>
      <c r="L461" s="8">
        <f t="shared" si="378"/>
        <v>0.99711932999999997</v>
      </c>
      <c r="M461" s="117">
        <f t="shared" si="362"/>
        <v>0.99319995999999999</v>
      </c>
      <c r="N461" s="117">
        <f t="shared" si="359"/>
        <v>1.1123797364703967</v>
      </c>
      <c r="O461" s="110">
        <f t="shared" si="363"/>
        <v>1.10917533</v>
      </c>
      <c r="P461" s="110">
        <f t="shared" si="370"/>
        <v>1056.04504718</v>
      </c>
      <c r="Q461" s="148">
        <f t="shared" ref="Q461:Q524" si="381">IF(VLOOKUP(A461,AF$11:AM$141,8)=VLOOKUP(A460,AF$11:AM$141,8),0,VLOOKUP(A461,AF$11:AM$141,8))</f>
        <v>0</v>
      </c>
      <c r="R461" s="170">
        <f t="shared" si="379"/>
        <v>0</v>
      </c>
      <c r="S461" s="110">
        <f t="shared" si="371"/>
        <v>0</v>
      </c>
      <c r="T461" s="92">
        <v>0</v>
      </c>
      <c r="U461" s="180">
        <f t="shared" si="365"/>
        <v>0</v>
      </c>
      <c r="V461" s="120">
        <f t="shared" si="380"/>
        <v>8.7999999999999995E-2</v>
      </c>
      <c r="W461" s="118">
        <f t="shared" si="360"/>
        <v>16</v>
      </c>
      <c r="X461" s="118">
        <v>252</v>
      </c>
      <c r="Y461" s="117">
        <f t="shared" si="372"/>
        <v>1.005369357</v>
      </c>
      <c r="Z461" s="110">
        <f t="shared" si="373"/>
        <v>5.6702828600000004</v>
      </c>
      <c r="AA461" s="110">
        <f t="shared" si="374"/>
        <v>0</v>
      </c>
      <c r="AB461" s="121" t="str">
        <f t="shared" ref="AB461:AB524" si="382">IF($Q460&gt;0,VLOOKUP($A460,$AF$11:$AO$141,9),AB460)</f>
        <v>A+J=</v>
      </c>
      <c r="AC461" s="115">
        <f t="shared" ref="AC461:AC524" si="383">IF($Q460&gt;0,VLOOKUP($A460,$AF$11:$AO$141,10),AC460)</f>
        <v>44881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2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109">
        <f t="shared" si="375"/>
        <v>44875</v>
      </c>
      <c r="B462" s="110">
        <f t="shared" si="367"/>
        <v>1061.87926442</v>
      </c>
      <c r="C462" s="110">
        <f t="shared" si="361"/>
        <v>952.09929270999999</v>
      </c>
      <c r="D462" s="111">
        <f t="shared" si="376"/>
        <v>6411.95</v>
      </c>
      <c r="E462" s="111">
        <f t="shared" si="364"/>
        <v>6388.87</v>
      </c>
      <c r="F462" s="161">
        <f t="shared" si="357"/>
        <v>44789</v>
      </c>
      <c r="G462" s="114">
        <f t="shared" si="368"/>
        <v>-3.599529004437052E-3</v>
      </c>
      <c r="H462" s="115">
        <f t="shared" si="358"/>
        <v>44881</v>
      </c>
      <c r="I462" s="115">
        <f t="shared" si="369"/>
        <v>44881</v>
      </c>
      <c r="J462" s="116">
        <f t="shared" si="377"/>
        <v>20</v>
      </c>
      <c r="K462" s="116">
        <f t="shared" si="366"/>
        <v>17</v>
      </c>
      <c r="L462" s="8">
        <f t="shared" si="378"/>
        <v>0.99693957</v>
      </c>
      <c r="M462" s="117">
        <f t="shared" si="362"/>
        <v>0.99319995999999999</v>
      </c>
      <c r="N462" s="117">
        <f t="shared" si="359"/>
        <v>1.1123797364703967</v>
      </c>
      <c r="O462" s="110">
        <f t="shared" si="363"/>
        <v>1.10897537</v>
      </c>
      <c r="P462" s="110">
        <f t="shared" si="370"/>
        <v>1055.8546653999999</v>
      </c>
      <c r="Q462" s="148">
        <f t="shared" si="381"/>
        <v>0</v>
      </c>
      <c r="R462" s="170">
        <f t="shared" si="379"/>
        <v>0</v>
      </c>
      <c r="S462" s="110">
        <f t="shared" si="371"/>
        <v>0</v>
      </c>
      <c r="T462" s="92">
        <v>0</v>
      </c>
      <c r="U462" s="180">
        <f t="shared" si="365"/>
        <v>0</v>
      </c>
      <c r="V462" s="120">
        <f t="shared" si="380"/>
        <v>8.7999999999999995E-2</v>
      </c>
      <c r="W462" s="118">
        <f t="shared" si="360"/>
        <v>17</v>
      </c>
      <c r="X462" s="118">
        <v>252</v>
      </c>
      <c r="Y462" s="117">
        <f t="shared" si="372"/>
        <v>1.005705898</v>
      </c>
      <c r="Z462" s="110">
        <f t="shared" si="373"/>
        <v>6.0245990200000001</v>
      </c>
      <c r="AA462" s="110">
        <f t="shared" si="374"/>
        <v>0</v>
      </c>
      <c r="AB462" s="121" t="str">
        <f t="shared" si="382"/>
        <v>A+J=</v>
      </c>
      <c r="AC462" s="115">
        <f t="shared" si="383"/>
        <v>44881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2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109">
        <f t="shared" si="375"/>
        <v>44876</v>
      </c>
      <c r="B463" s="110">
        <f t="shared" si="367"/>
        <v>1062.0432176299998</v>
      </c>
      <c r="C463" s="110">
        <f t="shared" si="361"/>
        <v>952.09929270999999</v>
      </c>
      <c r="D463" s="111">
        <f t="shared" si="376"/>
        <v>6411.95</v>
      </c>
      <c r="E463" s="111">
        <f t="shared" si="364"/>
        <v>6388.87</v>
      </c>
      <c r="F463" s="161">
        <f t="shared" si="357"/>
        <v>44789</v>
      </c>
      <c r="G463" s="114">
        <f t="shared" si="368"/>
        <v>-3.599529004437052E-3</v>
      </c>
      <c r="H463" s="115">
        <f t="shared" si="358"/>
        <v>44881</v>
      </c>
      <c r="I463" s="115">
        <f t="shared" si="369"/>
        <v>44881</v>
      </c>
      <c r="J463" s="116">
        <f t="shared" si="377"/>
        <v>20</v>
      </c>
      <c r="K463" s="116">
        <f t="shared" si="366"/>
        <v>18</v>
      </c>
      <c r="L463" s="8">
        <f t="shared" si="378"/>
        <v>0.99675983999999995</v>
      </c>
      <c r="M463" s="117">
        <f t="shared" si="362"/>
        <v>0.99319995999999999</v>
      </c>
      <c r="N463" s="117">
        <f t="shared" si="359"/>
        <v>1.1123797364703967</v>
      </c>
      <c r="O463" s="110">
        <f t="shared" si="363"/>
        <v>1.1087754400000001</v>
      </c>
      <c r="P463" s="110">
        <f t="shared" si="370"/>
        <v>1055.6643121899999</v>
      </c>
      <c r="Q463" s="148">
        <f t="shared" si="381"/>
        <v>0</v>
      </c>
      <c r="R463" s="170">
        <f t="shared" si="379"/>
        <v>0</v>
      </c>
      <c r="S463" s="110">
        <f t="shared" si="371"/>
        <v>0</v>
      </c>
      <c r="T463" s="92">
        <v>0</v>
      </c>
      <c r="U463" s="180">
        <f t="shared" si="365"/>
        <v>0</v>
      </c>
      <c r="V463" s="120">
        <f t="shared" si="380"/>
        <v>8.7999999999999995E-2</v>
      </c>
      <c r="W463" s="118">
        <f t="shared" si="360"/>
        <v>18</v>
      </c>
      <c r="X463" s="118">
        <v>252</v>
      </c>
      <c r="Y463" s="117">
        <f t="shared" si="372"/>
        <v>1.006042551</v>
      </c>
      <c r="Z463" s="110">
        <f t="shared" si="373"/>
        <v>6.3789054399999996</v>
      </c>
      <c r="AA463" s="110">
        <f t="shared" si="374"/>
        <v>0</v>
      </c>
      <c r="AB463" s="121" t="str">
        <f t="shared" si="382"/>
        <v>A+J=</v>
      </c>
      <c r="AC463" s="115">
        <f t="shared" si="383"/>
        <v>44881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2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109">
        <f t="shared" si="375"/>
        <v>44877</v>
      </c>
      <c r="B464" s="110">
        <f t="shared" si="367"/>
        <v>1062.2071906900001</v>
      </c>
      <c r="C464" s="110">
        <f t="shared" si="361"/>
        <v>952.09929270999999</v>
      </c>
      <c r="D464" s="111">
        <f t="shared" si="376"/>
        <v>6411.95</v>
      </c>
      <c r="E464" s="111">
        <f t="shared" si="364"/>
        <v>6388.87</v>
      </c>
      <c r="F464" s="161">
        <f t="shared" si="357"/>
        <v>44789</v>
      </c>
      <c r="G464" s="114">
        <f t="shared" si="368"/>
        <v>-3.599529004437052E-3</v>
      </c>
      <c r="H464" s="115">
        <f t="shared" si="358"/>
        <v>44881</v>
      </c>
      <c r="I464" s="115">
        <f t="shared" si="369"/>
        <v>44881</v>
      </c>
      <c r="J464" s="116">
        <f t="shared" si="377"/>
        <v>20</v>
      </c>
      <c r="K464" s="116">
        <f t="shared" si="366"/>
        <v>19</v>
      </c>
      <c r="L464" s="8">
        <f t="shared" si="378"/>
        <v>0.99658013000000001</v>
      </c>
      <c r="M464" s="117">
        <f t="shared" si="362"/>
        <v>0.99319995999999999</v>
      </c>
      <c r="N464" s="117">
        <f t="shared" si="359"/>
        <v>1.1123797364703967</v>
      </c>
      <c r="O464" s="110">
        <f t="shared" si="363"/>
        <v>1.1085755399999999</v>
      </c>
      <c r="P464" s="110">
        <f t="shared" si="370"/>
        <v>1055.4739875400001</v>
      </c>
      <c r="Q464" s="148">
        <f t="shared" si="381"/>
        <v>0</v>
      </c>
      <c r="R464" s="170">
        <f t="shared" si="379"/>
        <v>0</v>
      </c>
      <c r="S464" s="110">
        <f t="shared" si="371"/>
        <v>0</v>
      </c>
      <c r="T464" s="92">
        <v>0</v>
      </c>
      <c r="U464" s="180">
        <f t="shared" si="365"/>
        <v>0</v>
      </c>
      <c r="V464" s="120">
        <f t="shared" si="380"/>
        <v>8.7999999999999995E-2</v>
      </c>
      <c r="W464" s="118">
        <f t="shared" si="360"/>
        <v>19</v>
      </c>
      <c r="X464" s="118">
        <v>252</v>
      </c>
      <c r="Y464" s="117">
        <f t="shared" si="372"/>
        <v>1.0063793169999999</v>
      </c>
      <c r="Z464" s="110">
        <f t="shared" si="373"/>
        <v>6.7332031499999996</v>
      </c>
      <c r="AA464" s="110">
        <f t="shared" si="374"/>
        <v>0</v>
      </c>
      <c r="AB464" s="121" t="str">
        <f t="shared" si="382"/>
        <v>A+J=</v>
      </c>
      <c r="AC464" s="115">
        <f t="shared" si="383"/>
        <v>44881</v>
      </c>
      <c r="AD464" s="4"/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2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109">
        <f t="shared" si="375"/>
        <v>44878</v>
      </c>
      <c r="B465" s="110">
        <f t="shared" si="367"/>
        <v>1062.2071906900001</v>
      </c>
      <c r="C465" s="110">
        <f t="shared" si="361"/>
        <v>952.09929270999999</v>
      </c>
      <c r="D465" s="111">
        <f t="shared" si="376"/>
        <v>6411.95</v>
      </c>
      <c r="E465" s="111">
        <f t="shared" si="364"/>
        <v>6388.87</v>
      </c>
      <c r="F465" s="161">
        <f t="shared" si="357"/>
        <v>44789</v>
      </c>
      <c r="G465" s="114">
        <f t="shared" si="368"/>
        <v>-3.599529004437052E-3</v>
      </c>
      <c r="H465" s="115">
        <f t="shared" si="358"/>
        <v>44881</v>
      </c>
      <c r="I465" s="115">
        <f t="shared" si="369"/>
        <v>44881</v>
      </c>
      <c r="J465" s="116">
        <f t="shared" si="377"/>
        <v>20</v>
      </c>
      <c r="K465" s="116">
        <f t="shared" si="366"/>
        <v>19</v>
      </c>
      <c r="L465" s="8">
        <f t="shared" si="378"/>
        <v>0.99658013000000001</v>
      </c>
      <c r="M465" s="117">
        <f t="shared" si="362"/>
        <v>0.99319995999999999</v>
      </c>
      <c r="N465" s="117">
        <f t="shared" si="359"/>
        <v>1.1123797364703967</v>
      </c>
      <c r="O465" s="110">
        <f t="shared" si="363"/>
        <v>1.1085755399999999</v>
      </c>
      <c r="P465" s="110">
        <f t="shared" si="370"/>
        <v>1055.4739875400001</v>
      </c>
      <c r="Q465" s="148">
        <f t="shared" si="381"/>
        <v>0</v>
      </c>
      <c r="R465" s="170">
        <f t="shared" si="379"/>
        <v>0</v>
      </c>
      <c r="S465" s="110">
        <f t="shared" si="371"/>
        <v>0</v>
      </c>
      <c r="T465" s="92">
        <v>0</v>
      </c>
      <c r="U465" s="180">
        <f t="shared" si="365"/>
        <v>0</v>
      </c>
      <c r="V465" s="120">
        <f t="shared" si="380"/>
        <v>8.7999999999999995E-2</v>
      </c>
      <c r="W465" s="118">
        <f t="shared" si="360"/>
        <v>19</v>
      </c>
      <c r="X465" s="118">
        <v>252</v>
      </c>
      <c r="Y465" s="117">
        <f t="shared" si="372"/>
        <v>1.0063793169999999</v>
      </c>
      <c r="Z465" s="110">
        <f t="shared" si="373"/>
        <v>6.7332031499999996</v>
      </c>
      <c r="AA465" s="110">
        <f t="shared" si="374"/>
        <v>0</v>
      </c>
      <c r="AB465" s="121" t="str">
        <f t="shared" si="382"/>
        <v>A+J=</v>
      </c>
      <c r="AC465" s="115">
        <f t="shared" si="383"/>
        <v>44881</v>
      </c>
      <c r="AD465" s="4"/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2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109">
        <f t="shared" si="375"/>
        <v>44879</v>
      </c>
      <c r="B466" s="110">
        <f t="shared" si="367"/>
        <v>1062.2071906900001</v>
      </c>
      <c r="C466" s="110">
        <f t="shared" si="361"/>
        <v>952.09929270999999</v>
      </c>
      <c r="D466" s="111">
        <f t="shared" si="376"/>
        <v>6411.95</v>
      </c>
      <c r="E466" s="111">
        <f t="shared" si="364"/>
        <v>6388.87</v>
      </c>
      <c r="F466" s="161">
        <f t="shared" si="357"/>
        <v>44789</v>
      </c>
      <c r="G466" s="114">
        <f t="shared" si="368"/>
        <v>-3.599529004437052E-3</v>
      </c>
      <c r="H466" s="115">
        <f t="shared" si="358"/>
        <v>44881</v>
      </c>
      <c r="I466" s="115">
        <f t="shared" si="369"/>
        <v>44881</v>
      </c>
      <c r="J466" s="116">
        <f t="shared" si="377"/>
        <v>20</v>
      </c>
      <c r="K466" s="116">
        <f t="shared" si="366"/>
        <v>19</v>
      </c>
      <c r="L466" s="8">
        <f t="shared" si="378"/>
        <v>0.99658013000000001</v>
      </c>
      <c r="M466" s="117">
        <f t="shared" si="362"/>
        <v>0.99319995999999999</v>
      </c>
      <c r="N466" s="117">
        <f t="shared" si="359"/>
        <v>1.1123797364703967</v>
      </c>
      <c r="O466" s="110">
        <f t="shared" si="363"/>
        <v>1.1085755399999999</v>
      </c>
      <c r="P466" s="110">
        <f t="shared" si="370"/>
        <v>1055.4739875400001</v>
      </c>
      <c r="Q466" s="148">
        <f t="shared" si="381"/>
        <v>0</v>
      </c>
      <c r="R466" s="170">
        <f t="shared" si="379"/>
        <v>0</v>
      </c>
      <c r="S466" s="110">
        <f t="shared" si="371"/>
        <v>0</v>
      </c>
      <c r="T466" s="92">
        <v>0</v>
      </c>
      <c r="U466" s="180">
        <f t="shared" si="365"/>
        <v>0</v>
      </c>
      <c r="V466" s="120">
        <f t="shared" si="380"/>
        <v>8.7999999999999995E-2</v>
      </c>
      <c r="W466" s="118">
        <f t="shared" si="360"/>
        <v>19</v>
      </c>
      <c r="X466" s="118">
        <v>252</v>
      </c>
      <c r="Y466" s="117">
        <f t="shared" si="372"/>
        <v>1.0063793169999999</v>
      </c>
      <c r="Z466" s="110">
        <f t="shared" si="373"/>
        <v>6.7332031499999996</v>
      </c>
      <c r="AA466" s="110">
        <f t="shared" si="374"/>
        <v>0</v>
      </c>
      <c r="AB466" s="121" t="str">
        <f t="shared" si="382"/>
        <v>A+J=</v>
      </c>
      <c r="AC466" s="115">
        <f t="shared" si="383"/>
        <v>44881</v>
      </c>
      <c r="AD466" s="4"/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2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109">
        <f t="shared" si="375"/>
        <v>44880</v>
      </c>
      <c r="B467" s="110">
        <f t="shared" si="367"/>
        <v>1062.37120168</v>
      </c>
      <c r="C467" s="110">
        <f t="shared" si="361"/>
        <v>952.09929270999999</v>
      </c>
      <c r="D467" s="111">
        <f t="shared" si="376"/>
        <v>6411.95</v>
      </c>
      <c r="E467" s="111">
        <f t="shared" si="364"/>
        <v>6388.87</v>
      </c>
      <c r="F467" s="161">
        <f t="shared" ref="F467:F530" si="384">IF($K467=1,VLOOKUP($A466,$AQ$11:$AV$47,6),F466)</f>
        <v>44789</v>
      </c>
      <c r="G467" s="114">
        <f t="shared" si="368"/>
        <v>-3.599529004437052E-3</v>
      </c>
      <c r="H467" s="115">
        <f t="shared" ref="H467:H530" si="385">IF(Q466&gt;0,VLOOKUP(A467,AJ$119:AP$451,4),H466)</f>
        <v>44881</v>
      </c>
      <c r="I467" s="115">
        <f t="shared" si="369"/>
        <v>44881</v>
      </c>
      <c r="J467" s="116">
        <f t="shared" si="377"/>
        <v>20</v>
      </c>
      <c r="K467" s="116">
        <f t="shared" si="366"/>
        <v>20</v>
      </c>
      <c r="L467" s="8">
        <f t="shared" si="378"/>
        <v>0.99640046999999998</v>
      </c>
      <c r="M467" s="117">
        <f t="shared" si="362"/>
        <v>0.99319995999999999</v>
      </c>
      <c r="N467" s="117">
        <f t="shared" si="359"/>
        <v>1.1123797364703967</v>
      </c>
      <c r="O467" s="110">
        <f t="shared" si="363"/>
        <v>1.1083756899999999</v>
      </c>
      <c r="P467" s="110">
        <f t="shared" si="370"/>
        <v>1055.2837105000001</v>
      </c>
      <c r="Q467" s="148">
        <f t="shared" si="381"/>
        <v>0</v>
      </c>
      <c r="R467" s="170">
        <f t="shared" si="379"/>
        <v>0</v>
      </c>
      <c r="S467" s="110">
        <f t="shared" si="371"/>
        <v>0</v>
      </c>
      <c r="T467" s="92">
        <v>0</v>
      </c>
      <c r="U467" s="180">
        <f t="shared" si="365"/>
        <v>0</v>
      </c>
      <c r="V467" s="120">
        <f t="shared" si="380"/>
        <v>8.7999999999999995E-2</v>
      </c>
      <c r="W467" s="118">
        <f t="shared" si="360"/>
        <v>20</v>
      </c>
      <c r="X467" s="118">
        <v>252</v>
      </c>
      <c r="Y467" s="117">
        <f t="shared" si="372"/>
        <v>1.0067161950000001</v>
      </c>
      <c r="Z467" s="110">
        <f t="shared" si="373"/>
        <v>7.0874911799999998</v>
      </c>
      <c r="AA467" s="110">
        <f t="shared" si="374"/>
        <v>0</v>
      </c>
      <c r="AB467" s="121" t="str">
        <f t="shared" si="382"/>
        <v>A+J=</v>
      </c>
      <c r="AC467" s="115">
        <f t="shared" si="383"/>
        <v>44881</v>
      </c>
      <c r="AD467" s="4"/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2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109">
        <f t="shared" si="375"/>
        <v>44881</v>
      </c>
      <c r="B468" s="110">
        <f t="shared" si="367"/>
        <v>1062.37120168</v>
      </c>
      <c r="C468" s="110">
        <f t="shared" si="361"/>
        <v>952.09929270999999</v>
      </c>
      <c r="D468" s="111">
        <f t="shared" si="376"/>
        <v>6411.95</v>
      </c>
      <c r="E468" s="111">
        <f t="shared" si="364"/>
        <v>6388.87</v>
      </c>
      <c r="F468" s="161">
        <f t="shared" si="384"/>
        <v>44789</v>
      </c>
      <c r="G468" s="114">
        <f t="shared" si="368"/>
        <v>-3.599529004437052E-3</v>
      </c>
      <c r="H468" s="115">
        <f t="shared" si="385"/>
        <v>44881</v>
      </c>
      <c r="I468" s="115">
        <f t="shared" si="369"/>
        <v>44881</v>
      </c>
      <c r="J468" s="116">
        <f t="shared" si="377"/>
        <v>20</v>
      </c>
      <c r="K468" s="116">
        <f t="shared" si="366"/>
        <v>20</v>
      </c>
      <c r="L468" s="8">
        <f t="shared" si="378"/>
        <v>0.99640046999999998</v>
      </c>
      <c r="M468" s="117">
        <f t="shared" si="362"/>
        <v>0.99319995999999999</v>
      </c>
      <c r="N468" s="117">
        <f t="shared" si="359"/>
        <v>1.1123797364703967</v>
      </c>
      <c r="O468" s="110">
        <f t="shared" si="363"/>
        <v>1.1083756899999999</v>
      </c>
      <c r="P468" s="110">
        <f t="shared" si="370"/>
        <v>1055.2837105000001</v>
      </c>
      <c r="Q468" s="148">
        <f t="shared" si="381"/>
        <v>15</v>
      </c>
      <c r="R468" s="170">
        <f t="shared" si="379"/>
        <v>3.5000000000000001E-3</v>
      </c>
      <c r="S468" s="110">
        <f t="shared" si="371"/>
        <v>3.6934929799999998</v>
      </c>
      <c r="T468" s="92">
        <v>0</v>
      </c>
      <c r="U468" s="180">
        <f t="shared" si="365"/>
        <v>3.4999999936036153E-3</v>
      </c>
      <c r="V468" s="120">
        <f t="shared" si="380"/>
        <v>8.7999999999999995E-2</v>
      </c>
      <c r="W468" s="118">
        <f t="shared" si="360"/>
        <v>20</v>
      </c>
      <c r="X468" s="118">
        <v>252</v>
      </c>
      <c r="Y468" s="117">
        <f t="shared" si="372"/>
        <v>1.0067161950000001</v>
      </c>
      <c r="Z468" s="110">
        <f t="shared" si="373"/>
        <v>7.0874911799999998</v>
      </c>
      <c r="AA468" s="110">
        <f t="shared" si="374"/>
        <v>10.780984159999999</v>
      </c>
      <c r="AB468" s="121" t="str">
        <f t="shared" si="382"/>
        <v>A+J=</v>
      </c>
      <c r="AC468" s="115">
        <f t="shared" si="383"/>
        <v>44881</v>
      </c>
      <c r="AD468" s="4"/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2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109">
        <f t="shared" si="375"/>
        <v>44882</v>
      </c>
      <c r="B469" s="110">
        <f t="shared" si="367"/>
        <v>1051.7967353200002</v>
      </c>
      <c r="C469" s="110">
        <f t="shared" si="361"/>
        <v>948.76694519</v>
      </c>
      <c r="D469" s="111">
        <f t="shared" si="376"/>
        <v>6388.87</v>
      </c>
      <c r="E469" s="111">
        <f t="shared" si="364"/>
        <v>6370.34</v>
      </c>
      <c r="F469" s="161">
        <f t="shared" si="384"/>
        <v>44819</v>
      </c>
      <c r="G469" s="114">
        <f t="shared" si="368"/>
        <v>-2.9003564010536831E-3</v>
      </c>
      <c r="H469" s="115">
        <f t="shared" si="385"/>
        <v>44910</v>
      </c>
      <c r="I469" s="115">
        <f t="shared" si="369"/>
        <v>44910</v>
      </c>
      <c r="J469" s="116">
        <f t="shared" si="377"/>
        <v>21</v>
      </c>
      <c r="K469" s="116">
        <f t="shared" si="366"/>
        <v>1</v>
      </c>
      <c r="L469" s="8">
        <f t="shared" si="378"/>
        <v>0.99986169000000003</v>
      </c>
      <c r="M469" s="117">
        <f t="shared" si="362"/>
        <v>0.99640046999999998</v>
      </c>
      <c r="N469" s="117">
        <f t="shared" si="359"/>
        <v>1.1083756922375794</v>
      </c>
      <c r="O469" s="110">
        <f t="shared" si="363"/>
        <v>1.1082223899999999</v>
      </c>
      <c r="P469" s="110">
        <f t="shared" si="370"/>
        <v>1051.44477155</v>
      </c>
      <c r="Q469" s="148">
        <f t="shared" si="381"/>
        <v>0</v>
      </c>
      <c r="R469" s="170">
        <f t="shared" si="379"/>
        <v>0</v>
      </c>
      <c r="S469" s="110">
        <f t="shared" si="371"/>
        <v>0</v>
      </c>
      <c r="T469" s="92">
        <v>0</v>
      </c>
      <c r="U469" s="180">
        <f t="shared" si="365"/>
        <v>0</v>
      </c>
      <c r="V469" s="120">
        <f t="shared" si="380"/>
        <v>8.7999999999999995E-2</v>
      </c>
      <c r="W469" s="118">
        <f t="shared" si="360"/>
        <v>1</v>
      </c>
      <c r="X469" s="118">
        <v>252</v>
      </c>
      <c r="Y469" s="117">
        <f t="shared" si="372"/>
        <v>1.000334743</v>
      </c>
      <c r="Z469" s="110">
        <f t="shared" si="373"/>
        <v>0.35196377000000001</v>
      </c>
      <c r="AA469" s="110">
        <f t="shared" si="374"/>
        <v>0</v>
      </c>
      <c r="AB469" s="121" t="str">
        <f t="shared" si="382"/>
        <v>A+J=</v>
      </c>
      <c r="AC469" s="115">
        <f t="shared" si="383"/>
        <v>44910</v>
      </c>
      <c r="AD469" s="4"/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2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109">
        <f t="shared" si="375"/>
        <v>44883</v>
      </c>
      <c r="B470" s="110">
        <f t="shared" si="367"/>
        <v>1052.0033019800001</v>
      </c>
      <c r="C470" s="110">
        <f t="shared" si="361"/>
        <v>948.76694519</v>
      </c>
      <c r="D470" s="111">
        <f t="shared" si="376"/>
        <v>6388.87</v>
      </c>
      <c r="E470" s="111">
        <f t="shared" si="364"/>
        <v>6370.34</v>
      </c>
      <c r="F470" s="161">
        <f t="shared" si="384"/>
        <v>44819</v>
      </c>
      <c r="G470" s="114">
        <f t="shared" si="368"/>
        <v>-2.9003564010536831E-3</v>
      </c>
      <c r="H470" s="115">
        <f t="shared" si="385"/>
        <v>44910</v>
      </c>
      <c r="I470" s="115">
        <f t="shared" si="369"/>
        <v>44910</v>
      </c>
      <c r="J470" s="116">
        <f t="shared" si="377"/>
        <v>21</v>
      </c>
      <c r="K470" s="116">
        <f t="shared" si="366"/>
        <v>2</v>
      </c>
      <c r="L470" s="8">
        <f t="shared" si="378"/>
        <v>0.99972340999999998</v>
      </c>
      <c r="M470" s="117">
        <f t="shared" si="362"/>
        <v>0.99640046999999998</v>
      </c>
      <c r="N470" s="117">
        <f t="shared" si="359"/>
        <v>1.1083756922375794</v>
      </c>
      <c r="O470" s="110">
        <f t="shared" si="363"/>
        <v>1.1080691199999999</v>
      </c>
      <c r="P470" s="110">
        <f t="shared" si="370"/>
        <v>1051.29935404</v>
      </c>
      <c r="Q470" s="148">
        <f t="shared" si="381"/>
        <v>0</v>
      </c>
      <c r="R470" s="170">
        <f t="shared" si="379"/>
        <v>0</v>
      </c>
      <c r="S470" s="110">
        <f t="shared" si="371"/>
        <v>0</v>
      </c>
      <c r="T470" s="92">
        <v>0</v>
      </c>
      <c r="U470" s="180">
        <f t="shared" si="365"/>
        <v>0</v>
      </c>
      <c r="V470" s="120">
        <f t="shared" si="380"/>
        <v>8.7999999999999995E-2</v>
      </c>
      <c r="W470" s="118">
        <f t="shared" si="360"/>
        <v>2</v>
      </c>
      <c r="X470" s="118">
        <v>252</v>
      </c>
      <c r="Y470" s="117">
        <f t="shared" si="372"/>
        <v>1.000669598</v>
      </c>
      <c r="Z470" s="110">
        <f t="shared" si="373"/>
        <v>0.70394794000000005</v>
      </c>
      <c r="AA470" s="110">
        <f t="shared" si="374"/>
        <v>0</v>
      </c>
      <c r="AB470" s="121" t="str">
        <f t="shared" si="382"/>
        <v>A+J=</v>
      </c>
      <c r="AC470" s="115">
        <f t="shared" si="383"/>
        <v>44910</v>
      </c>
      <c r="AD470" s="4"/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2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109">
        <f t="shared" si="375"/>
        <v>44884</v>
      </c>
      <c r="B471" s="110">
        <f t="shared" si="367"/>
        <v>1052.2099079699999</v>
      </c>
      <c r="C471" s="110">
        <f t="shared" si="361"/>
        <v>948.76694519</v>
      </c>
      <c r="D471" s="111">
        <f t="shared" si="376"/>
        <v>6388.87</v>
      </c>
      <c r="E471" s="111">
        <f t="shared" si="364"/>
        <v>6370.34</v>
      </c>
      <c r="F471" s="161">
        <f t="shared" si="384"/>
        <v>44819</v>
      </c>
      <c r="G471" s="114">
        <f t="shared" si="368"/>
        <v>-2.9003564010536831E-3</v>
      </c>
      <c r="H471" s="115">
        <f t="shared" si="385"/>
        <v>44910</v>
      </c>
      <c r="I471" s="115">
        <f t="shared" si="369"/>
        <v>44910</v>
      </c>
      <c r="J471" s="116">
        <f t="shared" si="377"/>
        <v>21</v>
      </c>
      <c r="K471" s="116">
        <f t="shared" si="366"/>
        <v>3</v>
      </c>
      <c r="L471" s="8">
        <f t="shared" si="378"/>
        <v>0.99958513999999998</v>
      </c>
      <c r="M471" s="117">
        <f t="shared" si="362"/>
        <v>0.99640046999999998</v>
      </c>
      <c r="N471" s="117">
        <f t="shared" si="359"/>
        <v>1.1083756922375794</v>
      </c>
      <c r="O471" s="110">
        <f t="shared" si="363"/>
        <v>1.10791587</v>
      </c>
      <c r="P471" s="110">
        <f t="shared" si="370"/>
        <v>1051.1539554999999</v>
      </c>
      <c r="Q471" s="148">
        <f t="shared" si="381"/>
        <v>0</v>
      </c>
      <c r="R471" s="170">
        <f t="shared" si="379"/>
        <v>0</v>
      </c>
      <c r="S471" s="110">
        <f t="shared" si="371"/>
        <v>0</v>
      </c>
      <c r="T471" s="92">
        <v>0</v>
      </c>
      <c r="U471" s="180">
        <f t="shared" si="365"/>
        <v>0</v>
      </c>
      <c r="V471" s="120">
        <f t="shared" si="380"/>
        <v>8.7999999999999995E-2</v>
      </c>
      <c r="W471" s="118">
        <f t="shared" si="360"/>
        <v>3</v>
      </c>
      <c r="X471" s="118">
        <v>252</v>
      </c>
      <c r="Y471" s="117">
        <f t="shared" si="372"/>
        <v>1.0010045649999999</v>
      </c>
      <c r="Z471" s="110">
        <f t="shared" si="373"/>
        <v>1.05595247</v>
      </c>
      <c r="AA471" s="110">
        <f t="shared" si="374"/>
        <v>0</v>
      </c>
      <c r="AB471" s="121" t="str">
        <f t="shared" si="382"/>
        <v>A+J=</v>
      </c>
      <c r="AC471" s="115">
        <f t="shared" si="383"/>
        <v>44910</v>
      </c>
      <c r="AD471" s="4"/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2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109">
        <f t="shared" si="375"/>
        <v>44885</v>
      </c>
      <c r="B472" s="110">
        <f t="shared" si="367"/>
        <v>1052.2099079699999</v>
      </c>
      <c r="C472" s="110">
        <f t="shared" si="361"/>
        <v>948.76694519</v>
      </c>
      <c r="D472" s="111">
        <f t="shared" si="376"/>
        <v>6388.87</v>
      </c>
      <c r="E472" s="111">
        <f t="shared" si="364"/>
        <v>6370.34</v>
      </c>
      <c r="F472" s="161">
        <f t="shared" si="384"/>
        <v>44819</v>
      </c>
      <c r="G472" s="114">
        <f t="shared" si="368"/>
        <v>-2.9003564010536831E-3</v>
      </c>
      <c r="H472" s="115">
        <f t="shared" si="385"/>
        <v>44910</v>
      </c>
      <c r="I472" s="115">
        <f t="shared" si="369"/>
        <v>44910</v>
      </c>
      <c r="J472" s="116">
        <f t="shared" si="377"/>
        <v>21</v>
      </c>
      <c r="K472" s="116">
        <f t="shared" si="366"/>
        <v>3</v>
      </c>
      <c r="L472" s="8">
        <f t="shared" si="378"/>
        <v>0.99958513999999998</v>
      </c>
      <c r="M472" s="117">
        <f t="shared" si="362"/>
        <v>0.99640046999999998</v>
      </c>
      <c r="N472" s="117">
        <f t="shared" si="359"/>
        <v>1.1083756922375794</v>
      </c>
      <c r="O472" s="110">
        <f t="shared" si="363"/>
        <v>1.10791587</v>
      </c>
      <c r="P472" s="110">
        <f t="shared" si="370"/>
        <v>1051.1539554999999</v>
      </c>
      <c r="Q472" s="148">
        <f t="shared" si="381"/>
        <v>0</v>
      </c>
      <c r="R472" s="170">
        <f t="shared" si="379"/>
        <v>0</v>
      </c>
      <c r="S472" s="110">
        <f t="shared" si="371"/>
        <v>0</v>
      </c>
      <c r="T472" s="92">
        <v>0</v>
      </c>
      <c r="U472" s="180">
        <f t="shared" si="365"/>
        <v>0</v>
      </c>
      <c r="V472" s="120">
        <f t="shared" si="380"/>
        <v>8.7999999999999995E-2</v>
      </c>
      <c r="W472" s="118">
        <f t="shared" si="360"/>
        <v>3</v>
      </c>
      <c r="X472" s="118">
        <v>252</v>
      </c>
      <c r="Y472" s="117">
        <f t="shared" si="372"/>
        <v>1.0010045649999999</v>
      </c>
      <c r="Z472" s="110">
        <f t="shared" si="373"/>
        <v>1.05595247</v>
      </c>
      <c r="AA472" s="110">
        <f t="shared" si="374"/>
        <v>0</v>
      </c>
      <c r="AB472" s="121" t="str">
        <f t="shared" si="382"/>
        <v>A+J=</v>
      </c>
      <c r="AC472" s="115">
        <f t="shared" si="383"/>
        <v>44910</v>
      </c>
      <c r="AD472" s="4"/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2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109">
        <f t="shared" si="375"/>
        <v>44886</v>
      </c>
      <c r="B473" s="110">
        <f t="shared" si="367"/>
        <v>1052.2099079699999</v>
      </c>
      <c r="C473" s="110">
        <f t="shared" si="361"/>
        <v>948.76694519</v>
      </c>
      <c r="D473" s="111">
        <f t="shared" si="376"/>
        <v>6388.87</v>
      </c>
      <c r="E473" s="111">
        <f t="shared" si="364"/>
        <v>6370.34</v>
      </c>
      <c r="F473" s="161">
        <f t="shared" si="384"/>
        <v>44819</v>
      </c>
      <c r="G473" s="114">
        <f t="shared" si="368"/>
        <v>-2.9003564010536831E-3</v>
      </c>
      <c r="H473" s="115">
        <f t="shared" si="385"/>
        <v>44910</v>
      </c>
      <c r="I473" s="115">
        <f t="shared" si="369"/>
        <v>44910</v>
      </c>
      <c r="J473" s="116">
        <f t="shared" si="377"/>
        <v>21</v>
      </c>
      <c r="K473" s="116">
        <f t="shared" si="366"/>
        <v>3</v>
      </c>
      <c r="L473" s="8">
        <f t="shared" si="378"/>
        <v>0.99958513999999998</v>
      </c>
      <c r="M473" s="117">
        <f t="shared" si="362"/>
        <v>0.99640046999999998</v>
      </c>
      <c r="N473" s="117">
        <f t="shared" si="359"/>
        <v>1.1083756922375794</v>
      </c>
      <c r="O473" s="110">
        <f t="shared" si="363"/>
        <v>1.10791587</v>
      </c>
      <c r="P473" s="110">
        <f t="shared" si="370"/>
        <v>1051.1539554999999</v>
      </c>
      <c r="Q473" s="148">
        <f t="shared" si="381"/>
        <v>0</v>
      </c>
      <c r="R473" s="170">
        <f t="shared" si="379"/>
        <v>0</v>
      </c>
      <c r="S473" s="110">
        <f t="shared" si="371"/>
        <v>0</v>
      </c>
      <c r="T473" s="92">
        <v>0</v>
      </c>
      <c r="U473" s="180">
        <f t="shared" si="365"/>
        <v>0</v>
      </c>
      <c r="V473" s="120">
        <f t="shared" si="380"/>
        <v>8.7999999999999995E-2</v>
      </c>
      <c r="W473" s="118">
        <f t="shared" si="360"/>
        <v>3</v>
      </c>
      <c r="X473" s="118">
        <v>252</v>
      </c>
      <c r="Y473" s="117">
        <f t="shared" si="372"/>
        <v>1.0010045649999999</v>
      </c>
      <c r="Z473" s="110">
        <f t="shared" si="373"/>
        <v>1.05595247</v>
      </c>
      <c r="AA473" s="110">
        <f t="shared" si="374"/>
        <v>0</v>
      </c>
      <c r="AB473" s="121" t="str">
        <f t="shared" si="382"/>
        <v>A+J=</v>
      </c>
      <c r="AC473" s="115">
        <f t="shared" si="383"/>
        <v>44910</v>
      </c>
      <c r="AD473" s="4"/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2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109">
        <f t="shared" si="375"/>
        <v>44887</v>
      </c>
      <c r="B474" s="110">
        <f t="shared" si="367"/>
        <v>1052.4165543199999</v>
      </c>
      <c r="C474" s="110">
        <f t="shared" si="361"/>
        <v>948.76694519</v>
      </c>
      <c r="D474" s="111">
        <f t="shared" si="376"/>
        <v>6388.87</v>
      </c>
      <c r="E474" s="111">
        <f t="shared" si="364"/>
        <v>6370.34</v>
      </c>
      <c r="F474" s="161">
        <f t="shared" si="384"/>
        <v>44819</v>
      </c>
      <c r="G474" s="114">
        <f t="shared" si="368"/>
        <v>-2.9003564010536831E-3</v>
      </c>
      <c r="H474" s="115">
        <f t="shared" si="385"/>
        <v>44910</v>
      </c>
      <c r="I474" s="115">
        <f t="shared" si="369"/>
        <v>44910</v>
      </c>
      <c r="J474" s="116">
        <f t="shared" si="377"/>
        <v>21</v>
      </c>
      <c r="K474" s="116">
        <f t="shared" si="366"/>
        <v>4</v>
      </c>
      <c r="L474" s="8">
        <f t="shared" si="378"/>
        <v>0.99944690000000003</v>
      </c>
      <c r="M474" s="117">
        <f t="shared" si="362"/>
        <v>0.99640046999999998</v>
      </c>
      <c r="N474" s="117">
        <f t="shared" si="359"/>
        <v>1.1083756922375794</v>
      </c>
      <c r="O474" s="110">
        <f t="shared" si="363"/>
        <v>1.10776264</v>
      </c>
      <c r="P474" s="110">
        <f t="shared" si="370"/>
        <v>1051.0085759399999</v>
      </c>
      <c r="Q474" s="148">
        <f t="shared" si="381"/>
        <v>0</v>
      </c>
      <c r="R474" s="170">
        <f t="shared" si="379"/>
        <v>0</v>
      </c>
      <c r="S474" s="110">
        <f t="shared" si="371"/>
        <v>0</v>
      </c>
      <c r="T474" s="92">
        <v>0</v>
      </c>
      <c r="U474" s="180">
        <f t="shared" si="365"/>
        <v>0</v>
      </c>
      <c r="V474" s="120">
        <f t="shared" si="380"/>
        <v>8.7999999999999995E-2</v>
      </c>
      <c r="W474" s="118">
        <f t="shared" si="360"/>
        <v>4</v>
      </c>
      <c r="X474" s="118">
        <v>252</v>
      </c>
      <c r="Y474" s="117">
        <f t="shared" si="372"/>
        <v>1.0013396450000001</v>
      </c>
      <c r="Z474" s="110">
        <f t="shared" si="373"/>
        <v>1.4079783800000001</v>
      </c>
      <c r="AA474" s="110">
        <f t="shared" si="374"/>
        <v>0</v>
      </c>
      <c r="AB474" s="121" t="str">
        <f t="shared" si="382"/>
        <v>A+J=</v>
      </c>
      <c r="AC474" s="115">
        <f t="shared" si="383"/>
        <v>44910</v>
      </c>
      <c r="AD474" s="4"/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2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109">
        <f t="shared" si="375"/>
        <v>44888</v>
      </c>
      <c r="B475" s="110">
        <f t="shared" si="367"/>
        <v>1052.6232388999999</v>
      </c>
      <c r="C475" s="110">
        <f t="shared" si="361"/>
        <v>948.76694519</v>
      </c>
      <c r="D475" s="111">
        <f t="shared" si="376"/>
        <v>6388.87</v>
      </c>
      <c r="E475" s="111">
        <f t="shared" si="364"/>
        <v>6370.34</v>
      </c>
      <c r="F475" s="161">
        <f t="shared" si="384"/>
        <v>44819</v>
      </c>
      <c r="G475" s="114">
        <f t="shared" si="368"/>
        <v>-2.9003564010536831E-3</v>
      </c>
      <c r="H475" s="115">
        <f t="shared" si="385"/>
        <v>44910</v>
      </c>
      <c r="I475" s="115">
        <f t="shared" si="369"/>
        <v>44910</v>
      </c>
      <c r="J475" s="116">
        <f t="shared" si="377"/>
        <v>21</v>
      </c>
      <c r="K475" s="116">
        <f t="shared" si="366"/>
        <v>5</v>
      </c>
      <c r="L475" s="8">
        <f t="shared" si="378"/>
        <v>0.99930867000000001</v>
      </c>
      <c r="M475" s="117">
        <f t="shared" si="362"/>
        <v>0.99640046999999998</v>
      </c>
      <c r="N475" s="117">
        <f t="shared" si="359"/>
        <v>1.1083756922375794</v>
      </c>
      <c r="O475" s="110">
        <f t="shared" si="363"/>
        <v>1.1076094299999999</v>
      </c>
      <c r="P475" s="110">
        <f t="shared" si="370"/>
        <v>1050.8632153599999</v>
      </c>
      <c r="Q475" s="148">
        <f t="shared" si="381"/>
        <v>0</v>
      </c>
      <c r="R475" s="170">
        <f t="shared" si="379"/>
        <v>0</v>
      </c>
      <c r="S475" s="110">
        <f t="shared" si="371"/>
        <v>0</v>
      </c>
      <c r="T475" s="92">
        <v>0</v>
      </c>
      <c r="U475" s="180">
        <f t="shared" si="365"/>
        <v>0</v>
      </c>
      <c r="V475" s="120">
        <f t="shared" si="380"/>
        <v>8.7999999999999995E-2</v>
      </c>
      <c r="W475" s="118">
        <f t="shared" si="360"/>
        <v>5</v>
      </c>
      <c r="X475" s="118">
        <v>252</v>
      </c>
      <c r="Y475" s="117">
        <f t="shared" si="372"/>
        <v>1.0016748360000001</v>
      </c>
      <c r="Z475" s="110">
        <f t="shared" si="373"/>
        <v>1.7600235399999999</v>
      </c>
      <c r="AA475" s="110">
        <f t="shared" si="374"/>
        <v>0</v>
      </c>
      <c r="AB475" s="121" t="str">
        <f t="shared" si="382"/>
        <v>A+J=</v>
      </c>
      <c r="AC475" s="115">
        <f t="shared" si="383"/>
        <v>44910</v>
      </c>
      <c r="AD475" s="4"/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2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109">
        <f t="shared" si="375"/>
        <v>44889</v>
      </c>
      <c r="B476" s="110">
        <f t="shared" si="367"/>
        <v>1052.8299732800001</v>
      </c>
      <c r="C476" s="110">
        <f t="shared" si="361"/>
        <v>948.76694519</v>
      </c>
      <c r="D476" s="111">
        <f t="shared" si="376"/>
        <v>6388.87</v>
      </c>
      <c r="E476" s="111">
        <f t="shared" si="364"/>
        <v>6370.34</v>
      </c>
      <c r="F476" s="161">
        <f t="shared" si="384"/>
        <v>44819</v>
      </c>
      <c r="G476" s="114">
        <f t="shared" si="368"/>
        <v>-2.9003564010536831E-3</v>
      </c>
      <c r="H476" s="115">
        <f t="shared" si="385"/>
        <v>44910</v>
      </c>
      <c r="I476" s="115">
        <f t="shared" si="369"/>
        <v>44910</v>
      </c>
      <c r="J476" s="116">
        <f t="shared" si="377"/>
        <v>21</v>
      </c>
      <c r="K476" s="116">
        <f t="shared" si="366"/>
        <v>6</v>
      </c>
      <c r="L476" s="8">
        <f t="shared" si="378"/>
        <v>0.99917045999999998</v>
      </c>
      <c r="M476" s="117">
        <f t="shared" si="362"/>
        <v>0.99640046999999998</v>
      </c>
      <c r="N476" s="117">
        <f t="shared" si="359"/>
        <v>1.1083756922375794</v>
      </c>
      <c r="O476" s="110">
        <f t="shared" si="363"/>
        <v>1.10745625</v>
      </c>
      <c r="P476" s="110">
        <f t="shared" si="370"/>
        <v>1050.71788324</v>
      </c>
      <c r="Q476" s="148">
        <f t="shared" si="381"/>
        <v>0</v>
      </c>
      <c r="R476" s="170">
        <f t="shared" si="379"/>
        <v>0</v>
      </c>
      <c r="S476" s="110">
        <f t="shared" si="371"/>
        <v>0</v>
      </c>
      <c r="T476" s="92">
        <v>0</v>
      </c>
      <c r="U476" s="180">
        <f t="shared" si="365"/>
        <v>0</v>
      </c>
      <c r="V476" s="120">
        <f t="shared" si="380"/>
        <v>8.7999999999999995E-2</v>
      </c>
      <c r="W476" s="118">
        <f t="shared" si="360"/>
        <v>6</v>
      </c>
      <c r="X476" s="118">
        <v>252</v>
      </c>
      <c r="Y476" s="117">
        <f t="shared" si="372"/>
        <v>1.0020101400000001</v>
      </c>
      <c r="Z476" s="110">
        <f t="shared" si="373"/>
        <v>2.11209004</v>
      </c>
      <c r="AA476" s="110">
        <f t="shared" si="374"/>
        <v>0</v>
      </c>
      <c r="AB476" s="121" t="str">
        <f t="shared" si="382"/>
        <v>A+J=</v>
      </c>
      <c r="AC476" s="115">
        <f t="shared" si="383"/>
        <v>44910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2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109">
        <f t="shared" si="375"/>
        <v>44890</v>
      </c>
      <c r="B477" s="110">
        <f t="shared" si="367"/>
        <v>1053.03673738</v>
      </c>
      <c r="C477" s="110">
        <f t="shared" si="361"/>
        <v>948.76694519</v>
      </c>
      <c r="D477" s="111">
        <f t="shared" si="376"/>
        <v>6388.87</v>
      </c>
      <c r="E477" s="111">
        <f t="shared" si="364"/>
        <v>6370.34</v>
      </c>
      <c r="F477" s="161">
        <f t="shared" si="384"/>
        <v>44819</v>
      </c>
      <c r="G477" s="114">
        <f t="shared" si="368"/>
        <v>-2.9003564010536831E-3</v>
      </c>
      <c r="H477" s="115">
        <f t="shared" si="385"/>
        <v>44910</v>
      </c>
      <c r="I477" s="115">
        <f t="shared" si="369"/>
        <v>44910</v>
      </c>
      <c r="J477" s="116">
        <f t="shared" si="377"/>
        <v>21</v>
      </c>
      <c r="K477" s="116">
        <f t="shared" si="366"/>
        <v>7</v>
      </c>
      <c r="L477" s="8">
        <f t="shared" si="378"/>
        <v>0.99903227000000006</v>
      </c>
      <c r="M477" s="117">
        <f t="shared" si="362"/>
        <v>0.99640046999999998</v>
      </c>
      <c r="N477" s="117">
        <f t="shared" si="359"/>
        <v>1.1083756922375794</v>
      </c>
      <c r="O477" s="110">
        <f t="shared" si="363"/>
        <v>1.1073030800000001</v>
      </c>
      <c r="P477" s="110">
        <f t="shared" si="370"/>
        <v>1050.57256061</v>
      </c>
      <c r="Q477" s="148">
        <f t="shared" si="381"/>
        <v>0</v>
      </c>
      <c r="R477" s="170">
        <f t="shared" si="379"/>
        <v>0</v>
      </c>
      <c r="S477" s="110">
        <f t="shared" si="371"/>
        <v>0</v>
      </c>
      <c r="T477" s="92">
        <v>0</v>
      </c>
      <c r="U477" s="180">
        <f t="shared" si="365"/>
        <v>0</v>
      </c>
      <c r="V477" s="120">
        <f t="shared" si="380"/>
        <v>8.7999999999999995E-2</v>
      </c>
      <c r="W477" s="118">
        <f t="shared" si="360"/>
        <v>7</v>
      </c>
      <c r="X477" s="118">
        <v>252</v>
      </c>
      <c r="Y477" s="117">
        <f t="shared" si="372"/>
        <v>1.0023455560000001</v>
      </c>
      <c r="Z477" s="110">
        <f t="shared" si="373"/>
        <v>2.4641767699999999</v>
      </c>
      <c r="AA477" s="110">
        <f t="shared" si="374"/>
        <v>0</v>
      </c>
      <c r="AB477" s="121" t="str">
        <f t="shared" si="382"/>
        <v>A+J=</v>
      </c>
      <c r="AC477" s="115">
        <f t="shared" si="383"/>
        <v>44910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2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109">
        <f t="shared" si="375"/>
        <v>44891</v>
      </c>
      <c r="B478" s="110">
        <f t="shared" si="367"/>
        <v>1053.24354066</v>
      </c>
      <c r="C478" s="110">
        <f t="shared" si="361"/>
        <v>948.76694519</v>
      </c>
      <c r="D478" s="111">
        <f t="shared" si="376"/>
        <v>6388.87</v>
      </c>
      <c r="E478" s="111">
        <f t="shared" si="364"/>
        <v>6370.34</v>
      </c>
      <c r="F478" s="161">
        <f t="shared" si="384"/>
        <v>44819</v>
      </c>
      <c r="G478" s="114">
        <f t="shared" si="368"/>
        <v>-2.9003564010536831E-3</v>
      </c>
      <c r="H478" s="115">
        <f t="shared" si="385"/>
        <v>44910</v>
      </c>
      <c r="I478" s="115">
        <f t="shared" si="369"/>
        <v>44910</v>
      </c>
      <c r="J478" s="116">
        <f t="shared" si="377"/>
        <v>21</v>
      </c>
      <c r="K478" s="116">
        <f t="shared" si="366"/>
        <v>8</v>
      </c>
      <c r="L478" s="8">
        <f t="shared" si="378"/>
        <v>0.99889410000000001</v>
      </c>
      <c r="M478" s="117">
        <f t="shared" si="362"/>
        <v>0.99640046999999998</v>
      </c>
      <c r="N478" s="117">
        <f t="shared" si="359"/>
        <v>1.1083756922375794</v>
      </c>
      <c r="O478" s="110">
        <f t="shared" si="363"/>
        <v>1.1071499300000001</v>
      </c>
      <c r="P478" s="110">
        <f t="shared" si="370"/>
        <v>1050.4272569499999</v>
      </c>
      <c r="Q478" s="148">
        <f t="shared" si="381"/>
        <v>0</v>
      </c>
      <c r="R478" s="170">
        <f t="shared" si="379"/>
        <v>0</v>
      </c>
      <c r="S478" s="110">
        <f t="shared" si="371"/>
        <v>0</v>
      </c>
      <c r="T478" s="92">
        <v>0</v>
      </c>
      <c r="U478" s="180">
        <f t="shared" si="365"/>
        <v>0</v>
      </c>
      <c r="V478" s="120">
        <f t="shared" si="380"/>
        <v>8.7999999999999995E-2</v>
      </c>
      <c r="W478" s="118">
        <f t="shared" si="360"/>
        <v>8</v>
      </c>
      <c r="X478" s="118">
        <v>252</v>
      </c>
      <c r="Y478" s="117">
        <f t="shared" si="372"/>
        <v>1.002681084</v>
      </c>
      <c r="Z478" s="110">
        <f t="shared" si="373"/>
        <v>2.81628371</v>
      </c>
      <c r="AA478" s="110">
        <f t="shared" si="374"/>
        <v>0</v>
      </c>
      <c r="AB478" s="121" t="str">
        <f t="shared" si="382"/>
        <v>A+J=</v>
      </c>
      <c r="AC478" s="115">
        <f t="shared" si="383"/>
        <v>44910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2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109">
        <f t="shared" si="375"/>
        <v>44892</v>
      </c>
      <c r="B479" s="110">
        <f t="shared" si="367"/>
        <v>1053.24354066</v>
      </c>
      <c r="C479" s="110">
        <f t="shared" si="361"/>
        <v>948.76694519</v>
      </c>
      <c r="D479" s="111">
        <f t="shared" si="376"/>
        <v>6388.87</v>
      </c>
      <c r="E479" s="111">
        <f t="shared" si="364"/>
        <v>6370.34</v>
      </c>
      <c r="F479" s="161">
        <f t="shared" si="384"/>
        <v>44819</v>
      </c>
      <c r="G479" s="114">
        <f t="shared" si="368"/>
        <v>-2.9003564010536831E-3</v>
      </c>
      <c r="H479" s="115">
        <f t="shared" si="385"/>
        <v>44910</v>
      </c>
      <c r="I479" s="115">
        <f t="shared" si="369"/>
        <v>44910</v>
      </c>
      <c r="J479" s="116">
        <f t="shared" si="377"/>
        <v>21</v>
      </c>
      <c r="K479" s="116">
        <f t="shared" si="366"/>
        <v>8</v>
      </c>
      <c r="L479" s="8">
        <f t="shared" si="378"/>
        <v>0.99889410000000001</v>
      </c>
      <c r="M479" s="117">
        <f t="shared" si="362"/>
        <v>0.99640046999999998</v>
      </c>
      <c r="N479" s="117">
        <f t="shared" si="359"/>
        <v>1.1083756922375794</v>
      </c>
      <c r="O479" s="110">
        <f t="shared" si="363"/>
        <v>1.1071499300000001</v>
      </c>
      <c r="P479" s="110">
        <f t="shared" si="370"/>
        <v>1050.4272569499999</v>
      </c>
      <c r="Q479" s="148">
        <f t="shared" si="381"/>
        <v>0</v>
      </c>
      <c r="R479" s="170">
        <f t="shared" si="379"/>
        <v>0</v>
      </c>
      <c r="S479" s="110">
        <f t="shared" si="371"/>
        <v>0</v>
      </c>
      <c r="T479" s="92">
        <v>0</v>
      </c>
      <c r="U479" s="180">
        <f t="shared" si="365"/>
        <v>0</v>
      </c>
      <c r="V479" s="120">
        <f t="shared" si="380"/>
        <v>8.7999999999999995E-2</v>
      </c>
      <c r="W479" s="118">
        <f t="shared" si="360"/>
        <v>8</v>
      </c>
      <c r="X479" s="118">
        <v>252</v>
      </c>
      <c r="Y479" s="117">
        <f t="shared" si="372"/>
        <v>1.002681084</v>
      </c>
      <c r="Z479" s="110">
        <f t="shared" si="373"/>
        <v>2.81628371</v>
      </c>
      <c r="AA479" s="110">
        <f t="shared" si="374"/>
        <v>0</v>
      </c>
      <c r="AB479" s="121" t="str">
        <f t="shared" si="382"/>
        <v>A+J=</v>
      </c>
      <c r="AC479" s="115">
        <f t="shared" si="383"/>
        <v>44910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2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109">
        <f t="shared" si="375"/>
        <v>44893</v>
      </c>
      <c r="B480" s="110">
        <f t="shared" si="367"/>
        <v>1053.24354066</v>
      </c>
      <c r="C480" s="110">
        <f t="shared" si="361"/>
        <v>948.76694519</v>
      </c>
      <c r="D480" s="111">
        <f t="shared" si="376"/>
        <v>6388.87</v>
      </c>
      <c r="E480" s="111">
        <f t="shared" si="364"/>
        <v>6370.34</v>
      </c>
      <c r="F480" s="161">
        <f t="shared" si="384"/>
        <v>44819</v>
      </c>
      <c r="G480" s="114">
        <f t="shared" si="368"/>
        <v>-2.9003564010536831E-3</v>
      </c>
      <c r="H480" s="115">
        <f t="shared" si="385"/>
        <v>44910</v>
      </c>
      <c r="I480" s="115">
        <f t="shared" si="369"/>
        <v>44910</v>
      </c>
      <c r="J480" s="116">
        <f t="shared" si="377"/>
        <v>21</v>
      </c>
      <c r="K480" s="116">
        <f t="shared" si="366"/>
        <v>8</v>
      </c>
      <c r="L480" s="8">
        <f t="shared" si="378"/>
        <v>0.99889410000000001</v>
      </c>
      <c r="M480" s="117">
        <f t="shared" si="362"/>
        <v>0.99640046999999998</v>
      </c>
      <c r="N480" s="117">
        <f t="shared" ref="N480:N543" si="386">IF(I480&gt;I479,N479*M480,N479)</f>
        <v>1.1083756922375794</v>
      </c>
      <c r="O480" s="110">
        <f t="shared" si="363"/>
        <v>1.1071499300000001</v>
      </c>
      <c r="P480" s="110">
        <f t="shared" si="370"/>
        <v>1050.4272569499999</v>
      </c>
      <c r="Q480" s="148">
        <f t="shared" si="381"/>
        <v>0</v>
      </c>
      <c r="R480" s="170">
        <f t="shared" si="379"/>
        <v>0</v>
      </c>
      <c r="S480" s="110">
        <f t="shared" si="371"/>
        <v>0</v>
      </c>
      <c r="T480" s="92">
        <v>0</v>
      </c>
      <c r="U480" s="180">
        <f t="shared" si="365"/>
        <v>0</v>
      </c>
      <c r="V480" s="120">
        <f t="shared" si="380"/>
        <v>8.7999999999999995E-2</v>
      </c>
      <c r="W480" s="118">
        <f t="shared" si="360"/>
        <v>8</v>
      </c>
      <c r="X480" s="118">
        <v>252</v>
      </c>
      <c r="Y480" s="117">
        <f t="shared" si="372"/>
        <v>1.002681084</v>
      </c>
      <c r="Z480" s="110">
        <f t="shared" si="373"/>
        <v>2.81628371</v>
      </c>
      <c r="AA480" s="110">
        <f t="shared" si="374"/>
        <v>0</v>
      </c>
      <c r="AB480" s="121" t="str">
        <f t="shared" si="382"/>
        <v>A+J=</v>
      </c>
      <c r="AC480" s="115">
        <f t="shared" si="383"/>
        <v>44910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2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109">
        <f t="shared" si="375"/>
        <v>44894</v>
      </c>
      <c r="B481" s="110">
        <f t="shared" si="367"/>
        <v>1053.4503936600001</v>
      </c>
      <c r="C481" s="110">
        <f t="shared" si="361"/>
        <v>948.76694519</v>
      </c>
      <c r="D481" s="111">
        <f t="shared" si="376"/>
        <v>6388.87</v>
      </c>
      <c r="E481" s="111">
        <f t="shared" si="364"/>
        <v>6370.34</v>
      </c>
      <c r="F481" s="161">
        <f t="shared" si="384"/>
        <v>44819</v>
      </c>
      <c r="G481" s="114">
        <f t="shared" si="368"/>
        <v>-2.9003564010536831E-3</v>
      </c>
      <c r="H481" s="115">
        <f t="shared" si="385"/>
        <v>44910</v>
      </c>
      <c r="I481" s="115">
        <f t="shared" si="369"/>
        <v>44910</v>
      </c>
      <c r="J481" s="116">
        <f t="shared" si="377"/>
        <v>21</v>
      </c>
      <c r="K481" s="116">
        <f t="shared" si="366"/>
        <v>9</v>
      </c>
      <c r="L481" s="8">
        <f t="shared" si="378"/>
        <v>0.99875594999999995</v>
      </c>
      <c r="M481" s="117">
        <f t="shared" si="362"/>
        <v>0.99640046999999998</v>
      </c>
      <c r="N481" s="117">
        <f t="shared" si="386"/>
        <v>1.1083756922375794</v>
      </c>
      <c r="O481" s="110">
        <f t="shared" si="363"/>
        <v>1.1069968100000001</v>
      </c>
      <c r="P481" s="110">
        <f t="shared" si="370"/>
        <v>1050.2819817500001</v>
      </c>
      <c r="Q481" s="148">
        <f t="shared" si="381"/>
        <v>0</v>
      </c>
      <c r="R481" s="170">
        <f t="shared" si="379"/>
        <v>0</v>
      </c>
      <c r="S481" s="110">
        <f t="shared" si="371"/>
        <v>0</v>
      </c>
      <c r="T481" s="92">
        <v>0</v>
      </c>
      <c r="U481" s="180">
        <f t="shared" si="365"/>
        <v>0</v>
      </c>
      <c r="V481" s="120">
        <f t="shared" si="380"/>
        <v>8.7999999999999995E-2</v>
      </c>
      <c r="W481" s="118">
        <f t="shared" si="360"/>
        <v>9</v>
      </c>
      <c r="X481" s="118">
        <v>252</v>
      </c>
      <c r="Y481" s="117">
        <f t="shared" si="372"/>
        <v>1.0030167249999999</v>
      </c>
      <c r="Z481" s="110">
        <f t="shared" si="373"/>
        <v>3.1684119100000001</v>
      </c>
      <c r="AA481" s="110">
        <f t="shared" si="374"/>
        <v>0</v>
      </c>
      <c r="AB481" s="121" t="str">
        <f t="shared" si="382"/>
        <v>A+J=</v>
      </c>
      <c r="AC481" s="115">
        <f t="shared" si="383"/>
        <v>44910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2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109">
        <f t="shared" si="375"/>
        <v>44895</v>
      </c>
      <c r="B482" s="110">
        <f t="shared" si="367"/>
        <v>1053.6572857899998</v>
      </c>
      <c r="C482" s="110">
        <f t="shared" si="361"/>
        <v>948.76694519</v>
      </c>
      <c r="D482" s="111">
        <f t="shared" si="376"/>
        <v>6388.87</v>
      </c>
      <c r="E482" s="111">
        <f t="shared" si="364"/>
        <v>6370.34</v>
      </c>
      <c r="F482" s="161">
        <f t="shared" si="384"/>
        <v>44819</v>
      </c>
      <c r="G482" s="114">
        <f t="shared" si="368"/>
        <v>-2.9003564010536831E-3</v>
      </c>
      <c r="H482" s="115">
        <f t="shared" si="385"/>
        <v>44910</v>
      </c>
      <c r="I482" s="115">
        <f t="shared" si="369"/>
        <v>44910</v>
      </c>
      <c r="J482" s="116">
        <f t="shared" si="377"/>
        <v>21</v>
      </c>
      <c r="K482" s="116">
        <f t="shared" si="366"/>
        <v>10</v>
      </c>
      <c r="L482" s="8">
        <f t="shared" si="378"/>
        <v>0.99861781999999999</v>
      </c>
      <c r="M482" s="117">
        <f t="shared" si="362"/>
        <v>0.99640046999999998</v>
      </c>
      <c r="N482" s="117">
        <f t="shared" si="386"/>
        <v>1.1083756922375794</v>
      </c>
      <c r="O482" s="110">
        <f t="shared" si="363"/>
        <v>1.1068437099999999</v>
      </c>
      <c r="P482" s="110">
        <f t="shared" si="370"/>
        <v>1050.1367255299999</v>
      </c>
      <c r="Q482" s="148">
        <f t="shared" si="381"/>
        <v>0</v>
      </c>
      <c r="R482" s="170">
        <f t="shared" si="379"/>
        <v>0</v>
      </c>
      <c r="S482" s="110">
        <f t="shared" si="371"/>
        <v>0</v>
      </c>
      <c r="T482" s="92">
        <v>0</v>
      </c>
      <c r="U482" s="180">
        <f t="shared" si="365"/>
        <v>0</v>
      </c>
      <c r="V482" s="120">
        <f t="shared" si="380"/>
        <v>8.7999999999999995E-2</v>
      </c>
      <c r="W482" s="118">
        <f t="shared" ref="W482:W545" si="387">IF(A481&lt;K$2,0,IF(Q481&gt;0,1,IF(K482=K481,W481,W481+1)))</f>
        <v>10</v>
      </c>
      <c r="X482" s="118">
        <v>252</v>
      </c>
      <c r="Y482" s="117">
        <f t="shared" si="372"/>
        <v>1.003352478</v>
      </c>
      <c r="Z482" s="110">
        <f t="shared" si="373"/>
        <v>3.5205602599999999</v>
      </c>
      <c r="AA482" s="110">
        <f t="shared" si="374"/>
        <v>0</v>
      </c>
      <c r="AB482" s="121" t="str">
        <f t="shared" si="382"/>
        <v>A+J=</v>
      </c>
      <c r="AC482" s="115">
        <f t="shared" si="383"/>
        <v>44910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2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109">
        <f t="shared" si="375"/>
        <v>44896</v>
      </c>
      <c r="B483" s="110">
        <f t="shared" si="367"/>
        <v>1053.8642170400001</v>
      </c>
      <c r="C483" s="110">
        <f t="shared" si="361"/>
        <v>948.76694519</v>
      </c>
      <c r="D483" s="111">
        <f t="shared" si="376"/>
        <v>6388.87</v>
      </c>
      <c r="E483" s="111">
        <f t="shared" si="364"/>
        <v>6370.34</v>
      </c>
      <c r="F483" s="161">
        <f t="shared" si="384"/>
        <v>44819</v>
      </c>
      <c r="G483" s="114">
        <f t="shared" si="368"/>
        <v>-2.9003564010536831E-3</v>
      </c>
      <c r="H483" s="115">
        <f t="shared" si="385"/>
        <v>44910</v>
      </c>
      <c r="I483" s="115">
        <f t="shared" si="369"/>
        <v>44910</v>
      </c>
      <c r="J483" s="116">
        <f t="shared" si="377"/>
        <v>21</v>
      </c>
      <c r="K483" s="116">
        <f t="shared" si="366"/>
        <v>11</v>
      </c>
      <c r="L483" s="8">
        <f t="shared" si="378"/>
        <v>0.99847971000000002</v>
      </c>
      <c r="M483" s="117">
        <f t="shared" si="362"/>
        <v>0.99640046999999998</v>
      </c>
      <c r="N483" s="117">
        <f t="shared" si="386"/>
        <v>1.1083756922375794</v>
      </c>
      <c r="O483" s="110">
        <f t="shared" si="363"/>
        <v>1.1066906299999999</v>
      </c>
      <c r="P483" s="110">
        <f t="shared" si="370"/>
        <v>1049.99148829</v>
      </c>
      <c r="Q483" s="148">
        <f t="shared" si="381"/>
        <v>0</v>
      </c>
      <c r="R483" s="170">
        <f t="shared" si="379"/>
        <v>0</v>
      </c>
      <c r="S483" s="110">
        <f t="shared" si="371"/>
        <v>0</v>
      </c>
      <c r="T483" s="92">
        <v>0</v>
      </c>
      <c r="U483" s="180">
        <f t="shared" si="365"/>
        <v>0</v>
      </c>
      <c r="V483" s="120">
        <f t="shared" si="380"/>
        <v>8.7999999999999995E-2</v>
      </c>
      <c r="W483" s="118">
        <f t="shared" si="387"/>
        <v>11</v>
      </c>
      <c r="X483" s="118">
        <v>252</v>
      </c>
      <c r="Y483" s="117">
        <f t="shared" si="372"/>
        <v>1.0036883430000001</v>
      </c>
      <c r="Z483" s="110">
        <f t="shared" si="373"/>
        <v>3.8727287499999998</v>
      </c>
      <c r="AA483" s="110">
        <f t="shared" si="374"/>
        <v>0</v>
      </c>
      <c r="AB483" s="121" t="str">
        <f t="shared" si="382"/>
        <v>A+J=</v>
      </c>
      <c r="AC483" s="115">
        <f t="shared" si="383"/>
        <v>44910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2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109">
        <f t="shared" si="375"/>
        <v>44897</v>
      </c>
      <c r="B484" s="110">
        <f t="shared" si="367"/>
        <v>1054.0711979299999</v>
      </c>
      <c r="C484" s="110">
        <f t="shared" si="361"/>
        <v>948.76694519</v>
      </c>
      <c r="D484" s="111">
        <f t="shared" si="376"/>
        <v>6388.87</v>
      </c>
      <c r="E484" s="111">
        <f t="shared" si="364"/>
        <v>6370.34</v>
      </c>
      <c r="F484" s="161">
        <f t="shared" si="384"/>
        <v>44819</v>
      </c>
      <c r="G484" s="114">
        <f t="shared" si="368"/>
        <v>-2.9003564010536831E-3</v>
      </c>
      <c r="H484" s="115">
        <f t="shared" si="385"/>
        <v>44910</v>
      </c>
      <c r="I484" s="115">
        <f t="shared" si="369"/>
        <v>44910</v>
      </c>
      <c r="J484" s="116">
        <f t="shared" si="377"/>
        <v>21</v>
      </c>
      <c r="K484" s="116">
        <f t="shared" si="366"/>
        <v>12</v>
      </c>
      <c r="L484" s="8">
        <f t="shared" si="378"/>
        <v>0.99834162000000004</v>
      </c>
      <c r="M484" s="117">
        <f t="shared" si="362"/>
        <v>0.99640046999999998</v>
      </c>
      <c r="N484" s="117">
        <f t="shared" si="386"/>
        <v>1.1083756922375794</v>
      </c>
      <c r="O484" s="110">
        <f t="shared" si="363"/>
        <v>1.1065375799999999</v>
      </c>
      <c r="P484" s="110">
        <f t="shared" si="370"/>
        <v>1049.8462795099999</v>
      </c>
      <c r="Q484" s="148">
        <f t="shared" si="381"/>
        <v>0</v>
      </c>
      <c r="R484" s="170">
        <f t="shared" si="379"/>
        <v>0</v>
      </c>
      <c r="S484" s="110">
        <f t="shared" si="371"/>
        <v>0</v>
      </c>
      <c r="T484" s="92">
        <v>0</v>
      </c>
      <c r="U484" s="180">
        <f t="shared" si="365"/>
        <v>0</v>
      </c>
      <c r="V484" s="120">
        <f t="shared" si="380"/>
        <v>8.7999999999999995E-2</v>
      </c>
      <c r="W484" s="118">
        <f t="shared" si="387"/>
        <v>12</v>
      </c>
      <c r="X484" s="118">
        <v>252</v>
      </c>
      <c r="Y484" s="117">
        <f t="shared" si="372"/>
        <v>1.0040243209999999</v>
      </c>
      <c r="Z484" s="110">
        <f t="shared" si="373"/>
        <v>4.2249184199999998</v>
      </c>
      <c r="AA484" s="110">
        <f t="shared" si="374"/>
        <v>0</v>
      </c>
      <c r="AB484" s="121" t="str">
        <f t="shared" si="382"/>
        <v>A+J=</v>
      </c>
      <c r="AC484" s="115">
        <f t="shared" si="383"/>
        <v>44910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2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109">
        <f t="shared" si="375"/>
        <v>44898</v>
      </c>
      <c r="B485" s="110">
        <f t="shared" si="367"/>
        <v>1054.2781988200002</v>
      </c>
      <c r="C485" s="110">
        <f t="shared" ref="C485:C548" si="388">TRUNC(IF(Q484&gt;0,VLOOKUP(A484,$AF$13:$AG$141,2),C484),8)</f>
        <v>948.76694519</v>
      </c>
      <c r="D485" s="111">
        <f t="shared" si="376"/>
        <v>6388.87</v>
      </c>
      <c r="E485" s="111">
        <f t="shared" si="364"/>
        <v>6370.34</v>
      </c>
      <c r="F485" s="161">
        <f t="shared" si="384"/>
        <v>44819</v>
      </c>
      <c r="G485" s="114">
        <f t="shared" si="368"/>
        <v>-2.9003564010536831E-3</v>
      </c>
      <c r="H485" s="115">
        <f t="shared" si="385"/>
        <v>44910</v>
      </c>
      <c r="I485" s="115">
        <f t="shared" si="369"/>
        <v>44910</v>
      </c>
      <c r="J485" s="116">
        <f t="shared" si="377"/>
        <v>21</v>
      </c>
      <c r="K485" s="116">
        <f t="shared" si="366"/>
        <v>13</v>
      </c>
      <c r="L485" s="8">
        <f t="shared" si="378"/>
        <v>0.99820354</v>
      </c>
      <c r="M485" s="117">
        <f t="shared" ref="M485:M548" si="389">IF(I485&gt;I484,L484,M484)</f>
        <v>0.99640046999999998</v>
      </c>
      <c r="N485" s="117">
        <f t="shared" si="386"/>
        <v>1.1083756922375794</v>
      </c>
      <c r="O485" s="110">
        <f t="shared" si="363"/>
        <v>1.1063845299999999</v>
      </c>
      <c r="P485" s="110">
        <f t="shared" si="370"/>
        <v>1049.7010707300001</v>
      </c>
      <c r="Q485" s="148">
        <f t="shared" si="381"/>
        <v>0</v>
      </c>
      <c r="R485" s="170">
        <f t="shared" si="379"/>
        <v>0</v>
      </c>
      <c r="S485" s="110">
        <f t="shared" si="371"/>
        <v>0</v>
      </c>
      <c r="T485" s="92">
        <v>0</v>
      </c>
      <c r="U485" s="180">
        <f t="shared" si="365"/>
        <v>0</v>
      </c>
      <c r="V485" s="120">
        <f t="shared" si="380"/>
        <v>8.7999999999999995E-2</v>
      </c>
      <c r="W485" s="118">
        <f t="shared" si="387"/>
        <v>13</v>
      </c>
      <c r="X485" s="118">
        <v>252</v>
      </c>
      <c r="Y485" s="117">
        <f t="shared" si="372"/>
        <v>1.004360411</v>
      </c>
      <c r="Z485" s="110">
        <f t="shared" si="373"/>
        <v>4.5771280900000004</v>
      </c>
      <c r="AA485" s="110">
        <f t="shared" si="374"/>
        <v>0</v>
      </c>
      <c r="AB485" s="121" t="str">
        <f t="shared" si="382"/>
        <v>A+J=</v>
      </c>
      <c r="AC485" s="115">
        <f t="shared" si="383"/>
        <v>44910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2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109">
        <f t="shared" si="375"/>
        <v>44899</v>
      </c>
      <c r="B486" s="110">
        <f t="shared" si="367"/>
        <v>1054.2781988200002</v>
      </c>
      <c r="C486" s="110">
        <f t="shared" si="388"/>
        <v>948.76694519</v>
      </c>
      <c r="D486" s="111">
        <f t="shared" si="376"/>
        <v>6388.87</v>
      </c>
      <c r="E486" s="111">
        <f t="shared" si="364"/>
        <v>6370.34</v>
      </c>
      <c r="F486" s="161">
        <f t="shared" si="384"/>
        <v>44819</v>
      </c>
      <c r="G486" s="114">
        <f t="shared" si="368"/>
        <v>-2.9003564010536831E-3</v>
      </c>
      <c r="H486" s="115">
        <f t="shared" si="385"/>
        <v>44910</v>
      </c>
      <c r="I486" s="115">
        <f t="shared" si="369"/>
        <v>44910</v>
      </c>
      <c r="J486" s="116">
        <f t="shared" si="377"/>
        <v>21</v>
      </c>
      <c r="K486" s="116">
        <f t="shared" si="366"/>
        <v>13</v>
      </c>
      <c r="L486" s="8">
        <f t="shared" si="378"/>
        <v>0.99820354</v>
      </c>
      <c r="M486" s="117">
        <f t="shared" si="389"/>
        <v>0.99640046999999998</v>
      </c>
      <c r="N486" s="117">
        <f t="shared" si="386"/>
        <v>1.1083756922375794</v>
      </c>
      <c r="O486" s="110">
        <f t="shared" si="363"/>
        <v>1.1063845299999999</v>
      </c>
      <c r="P486" s="110">
        <f t="shared" si="370"/>
        <v>1049.7010707300001</v>
      </c>
      <c r="Q486" s="148">
        <f t="shared" si="381"/>
        <v>0</v>
      </c>
      <c r="R486" s="170">
        <f t="shared" si="379"/>
        <v>0</v>
      </c>
      <c r="S486" s="110">
        <f t="shared" si="371"/>
        <v>0</v>
      </c>
      <c r="T486" s="92">
        <v>0</v>
      </c>
      <c r="U486" s="180">
        <f t="shared" si="365"/>
        <v>0</v>
      </c>
      <c r="V486" s="120">
        <f t="shared" si="380"/>
        <v>8.7999999999999995E-2</v>
      </c>
      <c r="W486" s="118">
        <f t="shared" si="387"/>
        <v>13</v>
      </c>
      <c r="X486" s="118">
        <v>252</v>
      </c>
      <c r="Y486" s="117">
        <f t="shared" si="372"/>
        <v>1.004360411</v>
      </c>
      <c r="Z486" s="110">
        <f t="shared" si="373"/>
        <v>4.5771280900000004</v>
      </c>
      <c r="AA486" s="110">
        <f t="shared" si="374"/>
        <v>0</v>
      </c>
      <c r="AB486" s="121" t="str">
        <f t="shared" si="382"/>
        <v>A+J=</v>
      </c>
      <c r="AC486" s="115">
        <f t="shared" si="383"/>
        <v>44910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2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109">
        <f t="shared" si="375"/>
        <v>44900</v>
      </c>
      <c r="B487" s="110">
        <f t="shared" si="367"/>
        <v>1054.2781988200002</v>
      </c>
      <c r="C487" s="110">
        <f t="shared" si="388"/>
        <v>948.76694519</v>
      </c>
      <c r="D487" s="111">
        <f t="shared" si="376"/>
        <v>6388.87</v>
      </c>
      <c r="E487" s="111">
        <f t="shared" si="364"/>
        <v>6370.34</v>
      </c>
      <c r="F487" s="161">
        <f t="shared" si="384"/>
        <v>44819</v>
      </c>
      <c r="G487" s="114">
        <f t="shared" si="368"/>
        <v>-2.9003564010536831E-3</v>
      </c>
      <c r="H487" s="115">
        <f t="shared" si="385"/>
        <v>44910</v>
      </c>
      <c r="I487" s="115">
        <f t="shared" si="369"/>
        <v>44910</v>
      </c>
      <c r="J487" s="116">
        <f t="shared" si="377"/>
        <v>21</v>
      </c>
      <c r="K487" s="116">
        <f t="shared" si="366"/>
        <v>13</v>
      </c>
      <c r="L487" s="8">
        <f t="shared" si="378"/>
        <v>0.99820354</v>
      </c>
      <c r="M487" s="117">
        <f t="shared" si="389"/>
        <v>0.99640046999999998</v>
      </c>
      <c r="N487" s="117">
        <f t="shared" si="386"/>
        <v>1.1083756922375794</v>
      </c>
      <c r="O487" s="110">
        <f t="shared" si="363"/>
        <v>1.1063845299999999</v>
      </c>
      <c r="P487" s="110">
        <f t="shared" si="370"/>
        <v>1049.7010707300001</v>
      </c>
      <c r="Q487" s="148">
        <f t="shared" si="381"/>
        <v>0</v>
      </c>
      <c r="R487" s="170">
        <f t="shared" si="379"/>
        <v>0</v>
      </c>
      <c r="S487" s="110">
        <f t="shared" si="371"/>
        <v>0</v>
      </c>
      <c r="T487" s="92">
        <v>0</v>
      </c>
      <c r="U487" s="180">
        <f t="shared" si="365"/>
        <v>0</v>
      </c>
      <c r="V487" s="120">
        <f t="shared" si="380"/>
        <v>8.7999999999999995E-2</v>
      </c>
      <c r="W487" s="118">
        <f t="shared" si="387"/>
        <v>13</v>
      </c>
      <c r="X487" s="118">
        <v>252</v>
      </c>
      <c r="Y487" s="117">
        <f t="shared" si="372"/>
        <v>1.004360411</v>
      </c>
      <c r="Z487" s="110">
        <f t="shared" si="373"/>
        <v>4.5771280900000004</v>
      </c>
      <c r="AA487" s="110">
        <f t="shared" si="374"/>
        <v>0</v>
      </c>
      <c r="AB487" s="121" t="str">
        <f t="shared" si="382"/>
        <v>A+J=</v>
      </c>
      <c r="AC487" s="115">
        <f t="shared" si="383"/>
        <v>44910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2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109">
        <f t="shared" si="375"/>
        <v>44901</v>
      </c>
      <c r="B488" s="110">
        <f t="shared" si="367"/>
        <v>1054.48525883</v>
      </c>
      <c r="C488" s="110">
        <f t="shared" si="388"/>
        <v>948.76694519</v>
      </c>
      <c r="D488" s="111">
        <f t="shared" si="376"/>
        <v>6388.87</v>
      </c>
      <c r="E488" s="111">
        <f t="shared" si="364"/>
        <v>6370.34</v>
      </c>
      <c r="F488" s="161">
        <f t="shared" si="384"/>
        <v>44819</v>
      </c>
      <c r="G488" s="114">
        <f t="shared" si="368"/>
        <v>-2.9003564010536831E-3</v>
      </c>
      <c r="H488" s="115">
        <f t="shared" si="385"/>
        <v>44910</v>
      </c>
      <c r="I488" s="115">
        <f t="shared" si="369"/>
        <v>44910</v>
      </c>
      <c r="J488" s="116">
        <f t="shared" si="377"/>
        <v>21</v>
      </c>
      <c r="K488" s="116">
        <f t="shared" si="366"/>
        <v>14</v>
      </c>
      <c r="L488" s="8">
        <f t="shared" si="378"/>
        <v>0.99806549</v>
      </c>
      <c r="M488" s="117">
        <f t="shared" si="389"/>
        <v>0.99640046999999998</v>
      </c>
      <c r="N488" s="117">
        <f t="shared" si="386"/>
        <v>1.1083756922375794</v>
      </c>
      <c r="O488" s="110">
        <f t="shared" si="363"/>
        <v>1.1062315199999999</v>
      </c>
      <c r="P488" s="110">
        <f t="shared" si="370"/>
        <v>1049.5558999</v>
      </c>
      <c r="Q488" s="148">
        <f t="shared" si="381"/>
        <v>0</v>
      </c>
      <c r="R488" s="170">
        <f t="shared" si="379"/>
        <v>0</v>
      </c>
      <c r="S488" s="110">
        <f t="shared" si="371"/>
        <v>0</v>
      </c>
      <c r="T488" s="92">
        <v>0</v>
      </c>
      <c r="U488" s="180">
        <f t="shared" si="365"/>
        <v>0</v>
      </c>
      <c r="V488" s="120">
        <f t="shared" si="380"/>
        <v>8.7999999999999995E-2</v>
      </c>
      <c r="W488" s="118">
        <f t="shared" si="387"/>
        <v>14</v>
      </c>
      <c r="X488" s="118">
        <v>252</v>
      </c>
      <c r="Y488" s="117">
        <f t="shared" si="372"/>
        <v>1.004696614</v>
      </c>
      <c r="Z488" s="110">
        <f t="shared" si="373"/>
        <v>4.9293589300000002</v>
      </c>
      <c r="AA488" s="110">
        <f t="shared" si="374"/>
        <v>0</v>
      </c>
      <c r="AB488" s="121" t="str">
        <f t="shared" si="382"/>
        <v>A+J=</v>
      </c>
      <c r="AC488" s="115">
        <f t="shared" si="383"/>
        <v>44910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2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109">
        <f t="shared" si="375"/>
        <v>44902</v>
      </c>
      <c r="B489" s="110">
        <f t="shared" si="367"/>
        <v>1054.6923482899999</v>
      </c>
      <c r="C489" s="110">
        <f t="shared" si="388"/>
        <v>948.76694519</v>
      </c>
      <c r="D489" s="111">
        <f t="shared" si="376"/>
        <v>6388.87</v>
      </c>
      <c r="E489" s="111">
        <f t="shared" si="364"/>
        <v>6370.34</v>
      </c>
      <c r="F489" s="161">
        <f t="shared" si="384"/>
        <v>44819</v>
      </c>
      <c r="G489" s="114">
        <f t="shared" si="368"/>
        <v>-2.9003564010536831E-3</v>
      </c>
      <c r="H489" s="115">
        <f t="shared" si="385"/>
        <v>44910</v>
      </c>
      <c r="I489" s="115">
        <f t="shared" si="369"/>
        <v>44910</v>
      </c>
      <c r="J489" s="116">
        <f t="shared" si="377"/>
        <v>21</v>
      </c>
      <c r="K489" s="116">
        <f t="shared" si="366"/>
        <v>15</v>
      </c>
      <c r="L489" s="8">
        <f t="shared" si="378"/>
        <v>0.99792745000000005</v>
      </c>
      <c r="M489" s="117">
        <f t="shared" si="389"/>
        <v>0.99640046999999998</v>
      </c>
      <c r="N489" s="117">
        <f t="shared" si="386"/>
        <v>1.1083756922375794</v>
      </c>
      <c r="O489" s="110">
        <f t="shared" si="363"/>
        <v>1.1060785200000001</v>
      </c>
      <c r="P489" s="110">
        <f t="shared" si="370"/>
        <v>1049.41073856</v>
      </c>
      <c r="Q489" s="148">
        <f t="shared" si="381"/>
        <v>0</v>
      </c>
      <c r="R489" s="170">
        <f t="shared" si="379"/>
        <v>0</v>
      </c>
      <c r="S489" s="110">
        <f t="shared" si="371"/>
        <v>0</v>
      </c>
      <c r="T489" s="92">
        <v>0</v>
      </c>
      <c r="U489" s="180">
        <f t="shared" si="365"/>
        <v>0</v>
      </c>
      <c r="V489" s="120">
        <f t="shared" si="380"/>
        <v>8.7999999999999995E-2</v>
      </c>
      <c r="W489" s="118">
        <f t="shared" si="387"/>
        <v>15</v>
      </c>
      <c r="X489" s="118">
        <v>252</v>
      </c>
      <c r="Y489" s="117">
        <f t="shared" si="372"/>
        <v>1.005032929</v>
      </c>
      <c r="Z489" s="110">
        <f t="shared" si="373"/>
        <v>5.2816097299999996</v>
      </c>
      <c r="AA489" s="110">
        <f t="shared" si="374"/>
        <v>0</v>
      </c>
      <c r="AB489" s="121" t="str">
        <f t="shared" si="382"/>
        <v>A+J=</v>
      </c>
      <c r="AC489" s="115">
        <f t="shared" si="383"/>
        <v>44910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2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109">
        <f t="shared" si="375"/>
        <v>44903</v>
      </c>
      <c r="B490" s="110">
        <f t="shared" si="367"/>
        <v>1054.8994968299999</v>
      </c>
      <c r="C490" s="110">
        <f t="shared" si="388"/>
        <v>948.76694519</v>
      </c>
      <c r="D490" s="111">
        <f t="shared" si="376"/>
        <v>6388.87</v>
      </c>
      <c r="E490" s="111">
        <f t="shared" si="364"/>
        <v>6370.34</v>
      </c>
      <c r="F490" s="161">
        <f t="shared" si="384"/>
        <v>44819</v>
      </c>
      <c r="G490" s="114">
        <f t="shared" si="368"/>
        <v>-2.9003564010536831E-3</v>
      </c>
      <c r="H490" s="115">
        <f t="shared" si="385"/>
        <v>44910</v>
      </c>
      <c r="I490" s="115">
        <f t="shared" si="369"/>
        <v>44910</v>
      </c>
      <c r="J490" s="116">
        <f t="shared" si="377"/>
        <v>21</v>
      </c>
      <c r="K490" s="116">
        <f t="shared" si="366"/>
        <v>16</v>
      </c>
      <c r="L490" s="8">
        <f t="shared" si="378"/>
        <v>0.99778944000000003</v>
      </c>
      <c r="M490" s="117">
        <f t="shared" si="389"/>
        <v>0.99640046999999998</v>
      </c>
      <c r="N490" s="117">
        <f t="shared" si="386"/>
        <v>1.1083756922375794</v>
      </c>
      <c r="O490" s="110">
        <f t="shared" ref="O490:O553" si="390">TRUNC(TRUNC((L490*N490),15),8)</f>
        <v>1.10592556</v>
      </c>
      <c r="P490" s="110">
        <f t="shared" si="370"/>
        <v>1049.2656151599999</v>
      </c>
      <c r="Q490" s="148">
        <f t="shared" si="381"/>
        <v>0</v>
      </c>
      <c r="R490" s="170">
        <f t="shared" si="379"/>
        <v>0</v>
      </c>
      <c r="S490" s="110">
        <f t="shared" si="371"/>
        <v>0</v>
      </c>
      <c r="T490" s="92">
        <v>0</v>
      </c>
      <c r="U490" s="180">
        <f t="shared" si="365"/>
        <v>0</v>
      </c>
      <c r="V490" s="120">
        <f t="shared" si="380"/>
        <v>8.7999999999999995E-2</v>
      </c>
      <c r="W490" s="118">
        <f t="shared" si="387"/>
        <v>16</v>
      </c>
      <c r="X490" s="118">
        <v>252</v>
      </c>
      <c r="Y490" s="117">
        <f t="shared" si="372"/>
        <v>1.005369357</v>
      </c>
      <c r="Z490" s="110">
        <f t="shared" si="373"/>
        <v>5.6338816700000001</v>
      </c>
      <c r="AA490" s="110">
        <f t="shared" si="374"/>
        <v>0</v>
      </c>
      <c r="AB490" s="121" t="str">
        <f t="shared" si="382"/>
        <v>A+J=</v>
      </c>
      <c r="AC490" s="115">
        <f t="shared" si="383"/>
        <v>44910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2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109">
        <f t="shared" si="375"/>
        <v>44904</v>
      </c>
      <c r="B491" s="110">
        <f t="shared" si="367"/>
        <v>1055.1066662799999</v>
      </c>
      <c r="C491" s="110">
        <f t="shared" si="388"/>
        <v>948.76694519</v>
      </c>
      <c r="D491" s="111">
        <f t="shared" si="376"/>
        <v>6388.87</v>
      </c>
      <c r="E491" s="111">
        <f t="shared" ref="E491:E554" si="391">IF($K491=1,VLOOKUP($A490,AQ$11:AU$131,5),E490)</f>
        <v>6370.34</v>
      </c>
      <c r="F491" s="161">
        <f t="shared" si="384"/>
        <v>44819</v>
      </c>
      <c r="G491" s="114">
        <f t="shared" si="368"/>
        <v>-2.9003564010536831E-3</v>
      </c>
      <c r="H491" s="115">
        <f t="shared" si="385"/>
        <v>44910</v>
      </c>
      <c r="I491" s="115">
        <f t="shared" si="369"/>
        <v>44910</v>
      </c>
      <c r="J491" s="116">
        <f t="shared" si="377"/>
        <v>21</v>
      </c>
      <c r="K491" s="116">
        <f t="shared" si="366"/>
        <v>17</v>
      </c>
      <c r="L491" s="8">
        <f t="shared" si="378"/>
        <v>0.99765143999999994</v>
      </c>
      <c r="M491" s="117">
        <f t="shared" si="389"/>
        <v>0.99640046999999998</v>
      </c>
      <c r="N491" s="117">
        <f t="shared" si="386"/>
        <v>1.1083756922375794</v>
      </c>
      <c r="O491" s="110">
        <f t="shared" si="390"/>
        <v>1.1057726000000001</v>
      </c>
      <c r="P491" s="110">
        <f t="shared" si="370"/>
        <v>1049.1204917699999</v>
      </c>
      <c r="Q491" s="148">
        <f t="shared" si="381"/>
        <v>0</v>
      </c>
      <c r="R491" s="170">
        <f t="shared" si="379"/>
        <v>0</v>
      </c>
      <c r="S491" s="110">
        <f t="shared" si="371"/>
        <v>0</v>
      </c>
      <c r="T491" s="92">
        <v>0</v>
      </c>
      <c r="U491" s="180">
        <f t="shared" si="365"/>
        <v>0</v>
      </c>
      <c r="V491" s="120">
        <f t="shared" si="380"/>
        <v>8.7999999999999995E-2</v>
      </c>
      <c r="W491" s="118">
        <f t="shared" si="387"/>
        <v>17</v>
      </c>
      <c r="X491" s="118">
        <v>252</v>
      </c>
      <c r="Y491" s="117">
        <f t="shared" si="372"/>
        <v>1.005705898</v>
      </c>
      <c r="Z491" s="110">
        <f t="shared" si="373"/>
        <v>5.9861745099999997</v>
      </c>
      <c r="AA491" s="110">
        <f t="shared" si="374"/>
        <v>0</v>
      </c>
      <c r="AB491" s="121" t="str">
        <f t="shared" si="382"/>
        <v>A+J=</v>
      </c>
      <c r="AC491" s="115">
        <f t="shared" si="383"/>
        <v>44910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2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109">
        <f t="shared" si="375"/>
        <v>44905</v>
      </c>
      <c r="B492" s="110">
        <f t="shared" si="367"/>
        <v>1055.3138841699999</v>
      </c>
      <c r="C492" s="110">
        <f t="shared" si="388"/>
        <v>948.76694519</v>
      </c>
      <c r="D492" s="111">
        <f t="shared" si="376"/>
        <v>6388.87</v>
      </c>
      <c r="E492" s="111">
        <f t="shared" si="391"/>
        <v>6370.34</v>
      </c>
      <c r="F492" s="161">
        <f t="shared" si="384"/>
        <v>44819</v>
      </c>
      <c r="G492" s="114">
        <f t="shared" si="368"/>
        <v>-2.9003564010536831E-3</v>
      </c>
      <c r="H492" s="115">
        <f t="shared" si="385"/>
        <v>44910</v>
      </c>
      <c r="I492" s="115">
        <f t="shared" si="369"/>
        <v>44910</v>
      </c>
      <c r="J492" s="116">
        <f t="shared" si="377"/>
        <v>21</v>
      </c>
      <c r="K492" s="116">
        <f t="shared" si="366"/>
        <v>18</v>
      </c>
      <c r="L492" s="8">
        <f t="shared" si="378"/>
        <v>0.99751345999999996</v>
      </c>
      <c r="M492" s="117">
        <f t="shared" si="389"/>
        <v>0.99640046999999998</v>
      </c>
      <c r="N492" s="117">
        <f t="shared" si="386"/>
        <v>1.1083756922375794</v>
      </c>
      <c r="O492" s="110">
        <f t="shared" si="390"/>
        <v>1.1056196700000001</v>
      </c>
      <c r="P492" s="110">
        <f t="shared" si="370"/>
        <v>1048.97539684</v>
      </c>
      <c r="Q492" s="148">
        <f t="shared" si="381"/>
        <v>0</v>
      </c>
      <c r="R492" s="170">
        <f t="shared" si="379"/>
        <v>0</v>
      </c>
      <c r="S492" s="110">
        <f t="shared" si="371"/>
        <v>0</v>
      </c>
      <c r="T492" s="92">
        <v>0</v>
      </c>
      <c r="U492" s="180">
        <f t="shared" ref="U492:U555" si="392">IF(Q492&gt;0,(S492+T492)/P492,0)</f>
        <v>0</v>
      </c>
      <c r="V492" s="120">
        <f t="shared" si="380"/>
        <v>8.7999999999999995E-2</v>
      </c>
      <c r="W492" s="118">
        <f t="shared" si="387"/>
        <v>18</v>
      </c>
      <c r="X492" s="118">
        <v>252</v>
      </c>
      <c r="Y492" s="117">
        <f t="shared" si="372"/>
        <v>1.006042551</v>
      </c>
      <c r="Z492" s="110">
        <f t="shared" si="373"/>
        <v>6.3384873300000004</v>
      </c>
      <c r="AA492" s="110">
        <f t="shared" si="374"/>
        <v>0</v>
      </c>
      <c r="AB492" s="121" t="str">
        <f t="shared" si="382"/>
        <v>A+J=</v>
      </c>
      <c r="AC492" s="115">
        <f t="shared" si="383"/>
        <v>44910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2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109">
        <f t="shared" si="375"/>
        <v>44906</v>
      </c>
      <c r="B493" s="110">
        <f t="shared" si="367"/>
        <v>1055.3138841699999</v>
      </c>
      <c r="C493" s="110">
        <f t="shared" si="388"/>
        <v>948.76694519</v>
      </c>
      <c r="D493" s="111">
        <f t="shared" si="376"/>
        <v>6388.87</v>
      </c>
      <c r="E493" s="111">
        <f t="shared" si="391"/>
        <v>6370.34</v>
      </c>
      <c r="F493" s="161">
        <f t="shared" si="384"/>
        <v>44819</v>
      </c>
      <c r="G493" s="114">
        <f t="shared" si="368"/>
        <v>-2.9003564010536831E-3</v>
      </c>
      <c r="H493" s="115">
        <f t="shared" si="385"/>
        <v>44910</v>
      </c>
      <c r="I493" s="115">
        <f t="shared" si="369"/>
        <v>44910</v>
      </c>
      <c r="J493" s="116">
        <f t="shared" si="377"/>
        <v>21</v>
      </c>
      <c r="K493" s="116">
        <f t="shared" si="366"/>
        <v>18</v>
      </c>
      <c r="L493" s="8">
        <f t="shared" si="378"/>
        <v>0.99751345999999996</v>
      </c>
      <c r="M493" s="117">
        <f t="shared" si="389"/>
        <v>0.99640046999999998</v>
      </c>
      <c r="N493" s="117">
        <f t="shared" si="386"/>
        <v>1.1083756922375794</v>
      </c>
      <c r="O493" s="110">
        <f t="shared" si="390"/>
        <v>1.1056196700000001</v>
      </c>
      <c r="P493" s="110">
        <f t="shared" si="370"/>
        <v>1048.97539684</v>
      </c>
      <c r="Q493" s="148">
        <f t="shared" si="381"/>
        <v>0</v>
      </c>
      <c r="R493" s="170">
        <f t="shared" si="379"/>
        <v>0</v>
      </c>
      <c r="S493" s="110">
        <f t="shared" si="371"/>
        <v>0</v>
      </c>
      <c r="T493" s="92">
        <v>0</v>
      </c>
      <c r="U493" s="180">
        <f t="shared" si="392"/>
        <v>0</v>
      </c>
      <c r="V493" s="120">
        <f t="shared" si="380"/>
        <v>8.7999999999999995E-2</v>
      </c>
      <c r="W493" s="118">
        <f t="shared" si="387"/>
        <v>18</v>
      </c>
      <c r="X493" s="118">
        <v>252</v>
      </c>
      <c r="Y493" s="117">
        <f t="shared" si="372"/>
        <v>1.006042551</v>
      </c>
      <c r="Z493" s="110">
        <f t="shared" si="373"/>
        <v>6.3384873300000004</v>
      </c>
      <c r="AA493" s="110">
        <f t="shared" si="374"/>
        <v>0</v>
      </c>
      <c r="AB493" s="121" t="str">
        <f t="shared" si="382"/>
        <v>A+J=</v>
      </c>
      <c r="AC493" s="115">
        <f t="shared" si="383"/>
        <v>44910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2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109">
        <f t="shared" si="375"/>
        <v>44907</v>
      </c>
      <c r="B494" s="110">
        <f t="shared" si="367"/>
        <v>1055.3138841699999</v>
      </c>
      <c r="C494" s="110">
        <f t="shared" si="388"/>
        <v>948.76694519</v>
      </c>
      <c r="D494" s="111">
        <f t="shared" si="376"/>
        <v>6388.87</v>
      </c>
      <c r="E494" s="111">
        <f t="shared" si="391"/>
        <v>6370.34</v>
      </c>
      <c r="F494" s="161">
        <f t="shared" si="384"/>
        <v>44819</v>
      </c>
      <c r="G494" s="114">
        <f t="shared" si="368"/>
        <v>-2.9003564010536831E-3</v>
      </c>
      <c r="H494" s="115">
        <f t="shared" si="385"/>
        <v>44910</v>
      </c>
      <c r="I494" s="115">
        <f t="shared" si="369"/>
        <v>44910</v>
      </c>
      <c r="J494" s="116">
        <f t="shared" si="377"/>
        <v>21</v>
      </c>
      <c r="K494" s="116">
        <f t="shared" si="366"/>
        <v>18</v>
      </c>
      <c r="L494" s="8">
        <f t="shared" si="378"/>
        <v>0.99751345999999996</v>
      </c>
      <c r="M494" s="117">
        <f t="shared" si="389"/>
        <v>0.99640046999999998</v>
      </c>
      <c r="N494" s="117">
        <f t="shared" si="386"/>
        <v>1.1083756922375794</v>
      </c>
      <c r="O494" s="110">
        <f t="shared" si="390"/>
        <v>1.1056196700000001</v>
      </c>
      <c r="P494" s="110">
        <f t="shared" si="370"/>
        <v>1048.97539684</v>
      </c>
      <c r="Q494" s="148">
        <f t="shared" si="381"/>
        <v>0</v>
      </c>
      <c r="R494" s="170">
        <f t="shared" si="379"/>
        <v>0</v>
      </c>
      <c r="S494" s="110">
        <f t="shared" si="371"/>
        <v>0</v>
      </c>
      <c r="T494" s="92">
        <v>0</v>
      </c>
      <c r="U494" s="180">
        <f t="shared" si="392"/>
        <v>0</v>
      </c>
      <c r="V494" s="120">
        <f t="shared" si="380"/>
        <v>8.7999999999999995E-2</v>
      </c>
      <c r="W494" s="118">
        <f t="shared" si="387"/>
        <v>18</v>
      </c>
      <c r="X494" s="118">
        <v>252</v>
      </c>
      <c r="Y494" s="117">
        <f t="shared" si="372"/>
        <v>1.006042551</v>
      </c>
      <c r="Z494" s="110">
        <f t="shared" si="373"/>
        <v>6.3384873300000004</v>
      </c>
      <c r="AA494" s="110">
        <f t="shared" si="374"/>
        <v>0</v>
      </c>
      <c r="AB494" s="121" t="str">
        <f t="shared" si="382"/>
        <v>A+J=</v>
      </c>
      <c r="AC494" s="115">
        <f t="shared" si="383"/>
        <v>44910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2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109">
        <f t="shared" si="375"/>
        <v>44908</v>
      </c>
      <c r="B495" s="110">
        <f t="shared" si="367"/>
        <v>1055.52114198</v>
      </c>
      <c r="C495" s="110">
        <f t="shared" si="388"/>
        <v>948.76694519</v>
      </c>
      <c r="D495" s="111">
        <f t="shared" si="376"/>
        <v>6388.87</v>
      </c>
      <c r="E495" s="111">
        <f t="shared" si="391"/>
        <v>6370.34</v>
      </c>
      <c r="F495" s="161">
        <f t="shared" si="384"/>
        <v>44819</v>
      </c>
      <c r="G495" s="114">
        <f t="shared" si="368"/>
        <v>-2.9003564010536831E-3</v>
      </c>
      <c r="H495" s="115">
        <f t="shared" si="385"/>
        <v>44910</v>
      </c>
      <c r="I495" s="115">
        <f t="shared" si="369"/>
        <v>44910</v>
      </c>
      <c r="J495" s="116">
        <f t="shared" si="377"/>
        <v>21</v>
      </c>
      <c r="K495" s="116">
        <f t="shared" ref="K495:K558" si="393">(J495-(NETWORKDAYS(A495,I495,AF$149:AF$503)-1))</f>
        <v>19</v>
      </c>
      <c r="L495" s="8">
        <f t="shared" si="378"/>
        <v>0.99737549999999997</v>
      </c>
      <c r="M495" s="117">
        <f t="shared" si="389"/>
        <v>0.99640046999999998</v>
      </c>
      <c r="N495" s="117">
        <f t="shared" si="386"/>
        <v>1.1083756922375794</v>
      </c>
      <c r="O495" s="110">
        <f t="shared" si="390"/>
        <v>1.1054667600000001</v>
      </c>
      <c r="P495" s="110">
        <f t="shared" si="370"/>
        <v>1048.8303208899999</v>
      </c>
      <c r="Q495" s="148">
        <f t="shared" si="381"/>
        <v>0</v>
      </c>
      <c r="R495" s="170">
        <f t="shared" si="379"/>
        <v>0</v>
      </c>
      <c r="S495" s="110">
        <f t="shared" si="371"/>
        <v>0</v>
      </c>
      <c r="T495" s="92">
        <v>0</v>
      </c>
      <c r="U495" s="180">
        <f t="shared" si="392"/>
        <v>0</v>
      </c>
      <c r="V495" s="120">
        <f t="shared" si="380"/>
        <v>8.7999999999999995E-2</v>
      </c>
      <c r="W495" s="118">
        <f t="shared" si="387"/>
        <v>19</v>
      </c>
      <c r="X495" s="118">
        <v>252</v>
      </c>
      <c r="Y495" s="117">
        <f t="shared" si="372"/>
        <v>1.0063793169999999</v>
      </c>
      <c r="Z495" s="110">
        <f t="shared" si="373"/>
        <v>6.69082109</v>
      </c>
      <c r="AA495" s="110">
        <f t="shared" si="374"/>
        <v>0</v>
      </c>
      <c r="AB495" s="121" t="str">
        <f t="shared" si="382"/>
        <v>A+J=</v>
      </c>
      <c r="AC495" s="115">
        <f t="shared" si="383"/>
        <v>44910</v>
      </c>
      <c r="AD495" s="4"/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2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109">
        <f t="shared" si="375"/>
        <v>44909</v>
      </c>
      <c r="B496" s="110">
        <f t="shared" si="367"/>
        <v>1055.72843863</v>
      </c>
      <c r="C496" s="110">
        <f t="shared" si="388"/>
        <v>948.76694519</v>
      </c>
      <c r="D496" s="111">
        <f t="shared" si="376"/>
        <v>6388.87</v>
      </c>
      <c r="E496" s="111">
        <f t="shared" si="391"/>
        <v>6370.34</v>
      </c>
      <c r="F496" s="161">
        <f t="shared" si="384"/>
        <v>44819</v>
      </c>
      <c r="G496" s="114">
        <f t="shared" si="368"/>
        <v>-2.9003564010536831E-3</v>
      </c>
      <c r="H496" s="115">
        <f t="shared" si="385"/>
        <v>44910</v>
      </c>
      <c r="I496" s="115">
        <f t="shared" si="369"/>
        <v>44910</v>
      </c>
      <c r="J496" s="116">
        <f t="shared" si="377"/>
        <v>21</v>
      </c>
      <c r="K496" s="116">
        <f t="shared" si="393"/>
        <v>20</v>
      </c>
      <c r="L496" s="8">
        <f t="shared" si="378"/>
        <v>0.99723755999999997</v>
      </c>
      <c r="M496" s="117">
        <f t="shared" si="389"/>
        <v>0.99640046999999998</v>
      </c>
      <c r="N496" s="117">
        <f t="shared" si="386"/>
        <v>1.1083756922375794</v>
      </c>
      <c r="O496" s="110">
        <f t="shared" si="390"/>
        <v>1.10531387</v>
      </c>
      <c r="P496" s="110">
        <f t="shared" si="370"/>
        <v>1048.68526391</v>
      </c>
      <c r="Q496" s="148">
        <f t="shared" si="381"/>
        <v>0</v>
      </c>
      <c r="R496" s="170">
        <f t="shared" si="379"/>
        <v>0</v>
      </c>
      <c r="S496" s="110">
        <f t="shared" si="371"/>
        <v>0</v>
      </c>
      <c r="T496" s="92">
        <v>0</v>
      </c>
      <c r="U496" s="180">
        <f t="shared" si="392"/>
        <v>0</v>
      </c>
      <c r="V496" s="120">
        <f t="shared" si="380"/>
        <v>8.7999999999999995E-2</v>
      </c>
      <c r="W496" s="118">
        <f t="shared" si="387"/>
        <v>20</v>
      </c>
      <c r="X496" s="118">
        <v>252</v>
      </c>
      <c r="Y496" s="117">
        <f t="shared" si="372"/>
        <v>1.0067161950000001</v>
      </c>
      <c r="Z496" s="110">
        <f t="shared" si="373"/>
        <v>7.0431747199999997</v>
      </c>
      <c r="AA496" s="110">
        <f t="shared" si="374"/>
        <v>0</v>
      </c>
      <c r="AB496" s="121" t="str">
        <f t="shared" si="382"/>
        <v>A+J=</v>
      </c>
      <c r="AC496" s="115">
        <f t="shared" si="383"/>
        <v>44910</v>
      </c>
      <c r="AD496" s="4"/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2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109">
        <f t="shared" si="375"/>
        <v>44910</v>
      </c>
      <c r="B497" s="110">
        <f t="shared" si="367"/>
        <v>1055.9357751499999</v>
      </c>
      <c r="C497" s="110">
        <f t="shared" si="388"/>
        <v>948.76694519</v>
      </c>
      <c r="D497" s="111">
        <f t="shared" si="376"/>
        <v>6388.87</v>
      </c>
      <c r="E497" s="111">
        <f t="shared" si="391"/>
        <v>6370.34</v>
      </c>
      <c r="F497" s="161">
        <f t="shared" si="384"/>
        <v>44819</v>
      </c>
      <c r="G497" s="114">
        <f t="shared" si="368"/>
        <v>-2.9003564010536831E-3</v>
      </c>
      <c r="H497" s="115">
        <f t="shared" si="385"/>
        <v>44910</v>
      </c>
      <c r="I497" s="115">
        <f t="shared" si="369"/>
        <v>44910</v>
      </c>
      <c r="J497" s="116">
        <f t="shared" si="377"/>
        <v>21</v>
      </c>
      <c r="K497" s="116">
        <f t="shared" si="393"/>
        <v>21</v>
      </c>
      <c r="L497" s="8">
        <f t="shared" si="378"/>
        <v>0.99709963999999995</v>
      </c>
      <c r="M497" s="117">
        <f t="shared" si="389"/>
        <v>0.99640046999999998</v>
      </c>
      <c r="N497" s="117">
        <f t="shared" si="386"/>
        <v>1.1083756922375794</v>
      </c>
      <c r="O497" s="110">
        <f t="shared" si="390"/>
        <v>1.1051610000000001</v>
      </c>
      <c r="P497" s="110">
        <f t="shared" si="370"/>
        <v>1048.5402259099999</v>
      </c>
      <c r="Q497" s="148">
        <f t="shared" si="381"/>
        <v>16</v>
      </c>
      <c r="R497" s="170">
        <f t="shared" si="379"/>
        <v>3.5000000000000001E-3</v>
      </c>
      <c r="S497" s="110">
        <f t="shared" si="371"/>
        <v>3.6698907900000002</v>
      </c>
      <c r="T497" s="92">
        <v>0</v>
      </c>
      <c r="U497" s="180">
        <f t="shared" si="392"/>
        <v>3.4999999993467115E-3</v>
      </c>
      <c r="V497" s="120">
        <f t="shared" si="380"/>
        <v>8.7999999999999995E-2</v>
      </c>
      <c r="W497" s="118">
        <f t="shared" si="387"/>
        <v>21</v>
      </c>
      <c r="X497" s="118">
        <v>252</v>
      </c>
      <c r="Y497" s="117">
        <f t="shared" si="372"/>
        <v>1.007053186</v>
      </c>
      <c r="Z497" s="110">
        <f t="shared" si="373"/>
        <v>7.3955492400000002</v>
      </c>
      <c r="AA497" s="110">
        <f t="shared" si="374"/>
        <v>11.065440030000001</v>
      </c>
      <c r="AB497" s="121" t="str">
        <f t="shared" si="382"/>
        <v>A+J=</v>
      </c>
      <c r="AC497" s="115">
        <f t="shared" si="383"/>
        <v>44910</v>
      </c>
      <c r="AD497" s="4"/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2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109">
        <f t="shared" si="375"/>
        <v>44911</v>
      </c>
      <c r="B498" s="110">
        <f t="shared" si="367"/>
        <v>1045.4996561599999</v>
      </c>
      <c r="C498" s="110">
        <f t="shared" si="388"/>
        <v>945.44626088999996</v>
      </c>
      <c r="D498" s="111">
        <f t="shared" si="376"/>
        <v>6370.34</v>
      </c>
      <c r="E498" s="111">
        <f t="shared" si="391"/>
        <v>6407.93</v>
      </c>
      <c r="F498" s="161">
        <f t="shared" si="384"/>
        <v>44850</v>
      </c>
      <c r="G498" s="114">
        <f t="shared" si="368"/>
        <v>5.9007839455980093E-3</v>
      </c>
      <c r="H498" s="115">
        <f t="shared" si="385"/>
        <v>44942</v>
      </c>
      <c r="I498" s="115">
        <f t="shared" si="369"/>
        <v>44942</v>
      </c>
      <c r="J498" s="116">
        <f t="shared" si="377"/>
        <v>22</v>
      </c>
      <c r="K498" s="116">
        <f t="shared" si="393"/>
        <v>1</v>
      </c>
      <c r="L498" s="8">
        <f t="shared" si="378"/>
        <v>1.0002674600000001</v>
      </c>
      <c r="M498" s="117">
        <f t="shared" si="389"/>
        <v>0.99709963999999995</v>
      </c>
      <c r="N498" s="117">
        <f t="shared" si="386"/>
        <v>1.1051610037148412</v>
      </c>
      <c r="O498" s="110">
        <f t="shared" si="390"/>
        <v>1.10545659</v>
      </c>
      <c r="P498" s="110">
        <f t="shared" si="370"/>
        <v>1045.1497995899999</v>
      </c>
      <c r="Q498" s="148">
        <f t="shared" si="381"/>
        <v>0</v>
      </c>
      <c r="R498" s="170">
        <f t="shared" si="379"/>
        <v>0</v>
      </c>
      <c r="S498" s="110">
        <f t="shared" si="371"/>
        <v>0</v>
      </c>
      <c r="T498" s="92">
        <v>0</v>
      </c>
      <c r="U498" s="180">
        <f t="shared" si="392"/>
        <v>0</v>
      </c>
      <c r="V498" s="120">
        <f t="shared" si="380"/>
        <v>8.7999999999999995E-2</v>
      </c>
      <c r="W498" s="118">
        <f t="shared" si="387"/>
        <v>1</v>
      </c>
      <c r="X498" s="118">
        <v>252</v>
      </c>
      <c r="Y498" s="117">
        <f t="shared" si="372"/>
        <v>1.000334743</v>
      </c>
      <c r="Z498" s="110">
        <f t="shared" si="373"/>
        <v>0.34985656999999998</v>
      </c>
      <c r="AA498" s="110">
        <f t="shared" si="374"/>
        <v>0</v>
      </c>
      <c r="AB498" s="121" t="str">
        <f t="shared" si="382"/>
        <v>A+J=</v>
      </c>
      <c r="AC498" s="115">
        <f t="shared" si="383"/>
        <v>44942</v>
      </c>
      <c r="AD498" s="4"/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2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109">
        <f t="shared" si="375"/>
        <v>44912</v>
      </c>
      <c r="B499" s="110">
        <f t="shared" si="367"/>
        <v>1046.1293570700002</v>
      </c>
      <c r="C499" s="110">
        <f t="shared" si="388"/>
        <v>945.44626088999996</v>
      </c>
      <c r="D499" s="111">
        <f t="shared" si="376"/>
        <v>6370.34</v>
      </c>
      <c r="E499" s="111">
        <f t="shared" si="391"/>
        <v>6407.93</v>
      </c>
      <c r="F499" s="161">
        <f t="shared" si="384"/>
        <v>44850</v>
      </c>
      <c r="G499" s="114">
        <f t="shared" si="368"/>
        <v>5.9007839455980093E-3</v>
      </c>
      <c r="H499" s="115">
        <f t="shared" si="385"/>
        <v>44942</v>
      </c>
      <c r="I499" s="115">
        <f t="shared" si="369"/>
        <v>44942</v>
      </c>
      <c r="J499" s="116">
        <f t="shared" si="377"/>
        <v>22</v>
      </c>
      <c r="K499" s="116">
        <f t="shared" si="393"/>
        <v>2</v>
      </c>
      <c r="L499" s="8">
        <f t="shared" si="378"/>
        <v>1.000535</v>
      </c>
      <c r="M499" s="117">
        <f t="shared" si="389"/>
        <v>0.99709963999999995</v>
      </c>
      <c r="N499" s="117">
        <f t="shared" si="386"/>
        <v>1.1051610037148412</v>
      </c>
      <c r="O499" s="110">
        <f t="shared" si="390"/>
        <v>1.10575226</v>
      </c>
      <c r="P499" s="110">
        <f t="shared" si="370"/>
        <v>1045.4293396800001</v>
      </c>
      <c r="Q499" s="148">
        <f t="shared" si="381"/>
        <v>0</v>
      </c>
      <c r="R499" s="170">
        <f t="shared" si="379"/>
        <v>0</v>
      </c>
      <c r="S499" s="110">
        <f t="shared" si="371"/>
        <v>0</v>
      </c>
      <c r="T499" s="92">
        <v>0</v>
      </c>
      <c r="U499" s="180">
        <f t="shared" si="392"/>
        <v>0</v>
      </c>
      <c r="V499" s="120">
        <f t="shared" si="380"/>
        <v>8.7999999999999995E-2</v>
      </c>
      <c r="W499" s="118">
        <f t="shared" si="387"/>
        <v>2</v>
      </c>
      <c r="X499" s="118">
        <v>252</v>
      </c>
      <c r="Y499" s="117">
        <f t="shared" si="372"/>
        <v>1.000669598</v>
      </c>
      <c r="Z499" s="110">
        <f t="shared" si="373"/>
        <v>0.70001738999999996</v>
      </c>
      <c r="AA499" s="110">
        <f t="shared" si="374"/>
        <v>0</v>
      </c>
      <c r="AB499" s="121" t="str">
        <f t="shared" si="382"/>
        <v>A+J=</v>
      </c>
      <c r="AC499" s="115">
        <f t="shared" si="383"/>
        <v>44942</v>
      </c>
      <c r="AD499" s="4"/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2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109">
        <f t="shared" si="375"/>
        <v>44913</v>
      </c>
      <c r="B500" s="110">
        <f t="shared" si="367"/>
        <v>1046.1293570700002</v>
      </c>
      <c r="C500" s="110">
        <f t="shared" si="388"/>
        <v>945.44626088999996</v>
      </c>
      <c r="D500" s="111">
        <f t="shared" si="376"/>
        <v>6370.34</v>
      </c>
      <c r="E500" s="111">
        <f t="shared" si="391"/>
        <v>6407.93</v>
      </c>
      <c r="F500" s="161">
        <f t="shared" si="384"/>
        <v>44850</v>
      </c>
      <c r="G500" s="114">
        <f t="shared" si="368"/>
        <v>5.9007839455980093E-3</v>
      </c>
      <c r="H500" s="115">
        <f t="shared" si="385"/>
        <v>44942</v>
      </c>
      <c r="I500" s="115">
        <f t="shared" si="369"/>
        <v>44942</v>
      </c>
      <c r="J500" s="116">
        <f t="shared" si="377"/>
        <v>22</v>
      </c>
      <c r="K500" s="116">
        <f t="shared" si="393"/>
        <v>2</v>
      </c>
      <c r="L500" s="8">
        <f t="shared" si="378"/>
        <v>1.000535</v>
      </c>
      <c r="M500" s="117">
        <f t="shared" si="389"/>
        <v>0.99709963999999995</v>
      </c>
      <c r="N500" s="117">
        <f t="shared" si="386"/>
        <v>1.1051610037148412</v>
      </c>
      <c r="O500" s="110">
        <f t="shared" si="390"/>
        <v>1.10575226</v>
      </c>
      <c r="P500" s="110">
        <f t="shared" si="370"/>
        <v>1045.4293396800001</v>
      </c>
      <c r="Q500" s="148">
        <f t="shared" si="381"/>
        <v>0</v>
      </c>
      <c r="R500" s="170">
        <f t="shared" si="379"/>
        <v>0</v>
      </c>
      <c r="S500" s="110">
        <f t="shared" si="371"/>
        <v>0</v>
      </c>
      <c r="T500" s="92">
        <v>0</v>
      </c>
      <c r="U500" s="180">
        <f t="shared" si="392"/>
        <v>0</v>
      </c>
      <c r="V500" s="120">
        <f t="shared" si="380"/>
        <v>8.7999999999999995E-2</v>
      </c>
      <c r="W500" s="118">
        <f t="shared" si="387"/>
        <v>2</v>
      </c>
      <c r="X500" s="118">
        <v>252</v>
      </c>
      <c r="Y500" s="117">
        <f t="shared" si="372"/>
        <v>1.000669598</v>
      </c>
      <c r="Z500" s="110">
        <f t="shared" si="373"/>
        <v>0.70001738999999996</v>
      </c>
      <c r="AA500" s="110">
        <f t="shared" si="374"/>
        <v>0</v>
      </c>
      <c r="AB500" s="121" t="str">
        <f t="shared" si="382"/>
        <v>A+J=</v>
      </c>
      <c r="AC500" s="115">
        <f t="shared" si="383"/>
        <v>44942</v>
      </c>
      <c r="AD500" s="4"/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2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109">
        <f t="shared" si="375"/>
        <v>44914</v>
      </c>
      <c r="B501" s="110">
        <f t="shared" si="367"/>
        <v>1046.1293570700002</v>
      </c>
      <c r="C501" s="110">
        <f t="shared" si="388"/>
        <v>945.44626088999996</v>
      </c>
      <c r="D501" s="111">
        <f t="shared" si="376"/>
        <v>6370.34</v>
      </c>
      <c r="E501" s="111">
        <f t="shared" si="391"/>
        <v>6407.93</v>
      </c>
      <c r="F501" s="161">
        <f t="shared" si="384"/>
        <v>44850</v>
      </c>
      <c r="G501" s="114">
        <f t="shared" si="368"/>
        <v>5.9007839455980093E-3</v>
      </c>
      <c r="H501" s="115">
        <f t="shared" si="385"/>
        <v>44942</v>
      </c>
      <c r="I501" s="115">
        <f t="shared" si="369"/>
        <v>44942</v>
      </c>
      <c r="J501" s="116">
        <f t="shared" si="377"/>
        <v>22</v>
      </c>
      <c r="K501" s="116">
        <f t="shared" si="393"/>
        <v>2</v>
      </c>
      <c r="L501" s="8">
        <f t="shared" si="378"/>
        <v>1.000535</v>
      </c>
      <c r="M501" s="117">
        <f t="shared" si="389"/>
        <v>0.99709963999999995</v>
      </c>
      <c r="N501" s="117">
        <f t="shared" si="386"/>
        <v>1.1051610037148412</v>
      </c>
      <c r="O501" s="110">
        <f t="shared" si="390"/>
        <v>1.10575226</v>
      </c>
      <c r="P501" s="110">
        <f t="shared" si="370"/>
        <v>1045.4293396800001</v>
      </c>
      <c r="Q501" s="148">
        <f t="shared" si="381"/>
        <v>0</v>
      </c>
      <c r="R501" s="170">
        <f t="shared" si="379"/>
        <v>0</v>
      </c>
      <c r="S501" s="110">
        <f t="shared" si="371"/>
        <v>0</v>
      </c>
      <c r="T501" s="92">
        <v>0</v>
      </c>
      <c r="U501" s="180">
        <f t="shared" si="392"/>
        <v>0</v>
      </c>
      <c r="V501" s="120">
        <f t="shared" si="380"/>
        <v>8.7999999999999995E-2</v>
      </c>
      <c r="W501" s="118">
        <f t="shared" si="387"/>
        <v>2</v>
      </c>
      <c r="X501" s="118">
        <v>252</v>
      </c>
      <c r="Y501" s="117">
        <f t="shared" si="372"/>
        <v>1.000669598</v>
      </c>
      <c r="Z501" s="110">
        <f t="shared" si="373"/>
        <v>0.70001738999999996</v>
      </c>
      <c r="AA501" s="110">
        <f t="shared" si="374"/>
        <v>0</v>
      </c>
      <c r="AB501" s="121" t="str">
        <f t="shared" si="382"/>
        <v>A+J=</v>
      </c>
      <c r="AC501" s="115">
        <f t="shared" si="383"/>
        <v>44942</v>
      </c>
      <c r="AD501" s="4"/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2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109">
        <f t="shared" si="375"/>
        <v>44915</v>
      </c>
      <c r="B502" s="110">
        <f t="shared" si="367"/>
        <v>1046.7594285599998</v>
      </c>
      <c r="C502" s="110">
        <f t="shared" si="388"/>
        <v>945.44626088999996</v>
      </c>
      <c r="D502" s="111">
        <f t="shared" si="376"/>
        <v>6370.34</v>
      </c>
      <c r="E502" s="111">
        <f t="shared" si="391"/>
        <v>6407.93</v>
      </c>
      <c r="F502" s="161">
        <f t="shared" si="384"/>
        <v>44850</v>
      </c>
      <c r="G502" s="114">
        <f t="shared" si="368"/>
        <v>5.9007839455980093E-3</v>
      </c>
      <c r="H502" s="115">
        <f t="shared" si="385"/>
        <v>44942</v>
      </c>
      <c r="I502" s="115">
        <f t="shared" si="369"/>
        <v>44942</v>
      </c>
      <c r="J502" s="116">
        <f t="shared" si="377"/>
        <v>22</v>
      </c>
      <c r="K502" s="116">
        <f t="shared" si="393"/>
        <v>3</v>
      </c>
      <c r="L502" s="8">
        <f t="shared" si="378"/>
        <v>1.0008026000000001</v>
      </c>
      <c r="M502" s="117">
        <f t="shared" si="389"/>
        <v>0.99709963999999995</v>
      </c>
      <c r="N502" s="117">
        <f t="shared" si="386"/>
        <v>1.1051610037148412</v>
      </c>
      <c r="O502" s="110">
        <f t="shared" si="390"/>
        <v>1.1060479999999999</v>
      </c>
      <c r="P502" s="110">
        <f t="shared" si="370"/>
        <v>1045.7089459599999</v>
      </c>
      <c r="Q502" s="148">
        <f t="shared" si="381"/>
        <v>0</v>
      </c>
      <c r="R502" s="170">
        <f t="shared" si="379"/>
        <v>0</v>
      </c>
      <c r="S502" s="110">
        <f t="shared" si="371"/>
        <v>0</v>
      </c>
      <c r="T502" s="92">
        <v>0</v>
      </c>
      <c r="U502" s="180">
        <f t="shared" si="392"/>
        <v>0</v>
      </c>
      <c r="V502" s="120">
        <f t="shared" si="380"/>
        <v>8.7999999999999995E-2</v>
      </c>
      <c r="W502" s="118">
        <f t="shared" si="387"/>
        <v>3</v>
      </c>
      <c r="X502" s="118">
        <v>252</v>
      </c>
      <c r="Y502" s="117">
        <f t="shared" si="372"/>
        <v>1.0010045649999999</v>
      </c>
      <c r="Z502" s="110">
        <f t="shared" si="373"/>
        <v>1.0504826</v>
      </c>
      <c r="AA502" s="110">
        <f t="shared" si="374"/>
        <v>0</v>
      </c>
      <c r="AB502" s="121" t="str">
        <f t="shared" si="382"/>
        <v>A+J=</v>
      </c>
      <c r="AC502" s="115">
        <f t="shared" si="383"/>
        <v>44942</v>
      </c>
      <c r="AD502" s="4"/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2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109">
        <f t="shared" si="375"/>
        <v>44916</v>
      </c>
      <c r="B503" s="110">
        <f t="shared" si="367"/>
        <v>1047.38989077</v>
      </c>
      <c r="C503" s="110">
        <f t="shared" si="388"/>
        <v>945.44626088999996</v>
      </c>
      <c r="D503" s="111">
        <f t="shared" si="376"/>
        <v>6370.34</v>
      </c>
      <c r="E503" s="111">
        <f t="shared" si="391"/>
        <v>6407.93</v>
      </c>
      <c r="F503" s="161">
        <f t="shared" si="384"/>
        <v>44850</v>
      </c>
      <c r="G503" s="114">
        <f t="shared" si="368"/>
        <v>5.9007839455980093E-3</v>
      </c>
      <c r="H503" s="115">
        <f t="shared" si="385"/>
        <v>44942</v>
      </c>
      <c r="I503" s="115">
        <f t="shared" si="369"/>
        <v>44942</v>
      </c>
      <c r="J503" s="116">
        <f t="shared" si="377"/>
        <v>22</v>
      </c>
      <c r="K503" s="116">
        <f t="shared" si="393"/>
        <v>4</v>
      </c>
      <c r="L503" s="8">
        <f t="shared" si="378"/>
        <v>1.00107028</v>
      </c>
      <c r="M503" s="117">
        <f t="shared" si="389"/>
        <v>0.99709963999999995</v>
      </c>
      <c r="N503" s="117">
        <f t="shared" si="386"/>
        <v>1.1051610037148412</v>
      </c>
      <c r="O503" s="110">
        <f t="shared" si="390"/>
        <v>1.1063438299999999</v>
      </c>
      <c r="P503" s="110">
        <f t="shared" si="370"/>
        <v>1045.9886373300001</v>
      </c>
      <c r="Q503" s="148">
        <f t="shared" si="381"/>
        <v>0</v>
      </c>
      <c r="R503" s="170">
        <f t="shared" si="379"/>
        <v>0</v>
      </c>
      <c r="S503" s="110">
        <f t="shared" si="371"/>
        <v>0</v>
      </c>
      <c r="T503" s="92">
        <v>0</v>
      </c>
      <c r="U503" s="180">
        <f t="shared" si="392"/>
        <v>0</v>
      </c>
      <c r="V503" s="120">
        <f t="shared" si="380"/>
        <v>8.7999999999999995E-2</v>
      </c>
      <c r="W503" s="118">
        <f t="shared" si="387"/>
        <v>4</v>
      </c>
      <c r="X503" s="118">
        <v>252</v>
      </c>
      <c r="Y503" s="117">
        <f t="shared" si="372"/>
        <v>1.0013396450000001</v>
      </c>
      <c r="Z503" s="110">
        <f t="shared" si="373"/>
        <v>1.4012534400000001</v>
      </c>
      <c r="AA503" s="110">
        <f t="shared" si="374"/>
        <v>0</v>
      </c>
      <c r="AB503" s="121" t="str">
        <f t="shared" si="382"/>
        <v>A+J=</v>
      </c>
      <c r="AC503" s="115">
        <f t="shared" si="383"/>
        <v>44942</v>
      </c>
      <c r="AD503" s="4"/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2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109">
        <f t="shared" si="375"/>
        <v>44917</v>
      </c>
      <c r="B504" s="110">
        <f t="shared" si="367"/>
        <v>1048.02074178</v>
      </c>
      <c r="C504" s="110">
        <f t="shared" si="388"/>
        <v>945.44626088999996</v>
      </c>
      <c r="D504" s="111">
        <f t="shared" si="376"/>
        <v>6370.34</v>
      </c>
      <c r="E504" s="111">
        <f t="shared" si="391"/>
        <v>6407.93</v>
      </c>
      <c r="F504" s="161">
        <f t="shared" si="384"/>
        <v>44850</v>
      </c>
      <c r="G504" s="114">
        <f t="shared" si="368"/>
        <v>5.9007839455980093E-3</v>
      </c>
      <c r="H504" s="115">
        <f t="shared" si="385"/>
        <v>44942</v>
      </c>
      <c r="I504" s="115">
        <f t="shared" si="369"/>
        <v>44942</v>
      </c>
      <c r="J504" s="116">
        <f t="shared" si="377"/>
        <v>22</v>
      </c>
      <c r="K504" s="116">
        <f t="shared" si="393"/>
        <v>5</v>
      </c>
      <c r="L504" s="8">
        <f t="shared" si="378"/>
        <v>1.00133804</v>
      </c>
      <c r="M504" s="117">
        <f t="shared" si="389"/>
        <v>0.99709963999999995</v>
      </c>
      <c r="N504" s="117">
        <f t="shared" si="386"/>
        <v>1.1051610037148412</v>
      </c>
      <c r="O504" s="110">
        <f t="shared" si="390"/>
        <v>1.10663975</v>
      </c>
      <c r="P504" s="110">
        <f t="shared" si="370"/>
        <v>1046.2684137799999</v>
      </c>
      <c r="Q504" s="148">
        <f t="shared" si="381"/>
        <v>0</v>
      </c>
      <c r="R504" s="170">
        <f t="shared" si="379"/>
        <v>0</v>
      </c>
      <c r="S504" s="110">
        <f t="shared" si="371"/>
        <v>0</v>
      </c>
      <c r="T504" s="92">
        <v>0</v>
      </c>
      <c r="U504" s="180">
        <f t="shared" si="392"/>
        <v>0</v>
      </c>
      <c r="V504" s="120">
        <f t="shared" si="380"/>
        <v>8.7999999999999995E-2</v>
      </c>
      <c r="W504" s="118">
        <f t="shared" si="387"/>
        <v>5</v>
      </c>
      <c r="X504" s="118">
        <v>252</v>
      </c>
      <c r="Y504" s="117">
        <f t="shared" si="372"/>
        <v>1.0016748360000001</v>
      </c>
      <c r="Z504" s="110">
        <f t="shared" si="373"/>
        <v>1.7523280000000001</v>
      </c>
      <c r="AA504" s="110">
        <f t="shared" si="374"/>
        <v>0</v>
      </c>
      <c r="AB504" s="121" t="str">
        <f t="shared" si="382"/>
        <v>A+J=</v>
      </c>
      <c r="AC504" s="115">
        <f t="shared" si="383"/>
        <v>44942</v>
      </c>
      <c r="AD504" s="4"/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2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109">
        <f t="shared" si="375"/>
        <v>44918</v>
      </c>
      <c r="B505" s="110">
        <f t="shared" si="367"/>
        <v>1048.65195546</v>
      </c>
      <c r="C505" s="110">
        <f t="shared" si="388"/>
        <v>945.44626088999996</v>
      </c>
      <c r="D505" s="111">
        <f t="shared" si="376"/>
        <v>6370.34</v>
      </c>
      <c r="E505" s="111">
        <f t="shared" si="391"/>
        <v>6407.93</v>
      </c>
      <c r="F505" s="161">
        <f t="shared" si="384"/>
        <v>44850</v>
      </c>
      <c r="G505" s="114">
        <f t="shared" si="368"/>
        <v>5.9007839455980093E-3</v>
      </c>
      <c r="H505" s="115">
        <f t="shared" si="385"/>
        <v>44942</v>
      </c>
      <c r="I505" s="115">
        <f t="shared" si="369"/>
        <v>44942</v>
      </c>
      <c r="J505" s="116">
        <f t="shared" si="377"/>
        <v>22</v>
      </c>
      <c r="K505" s="116">
        <f t="shared" si="393"/>
        <v>6</v>
      </c>
      <c r="L505" s="8">
        <f t="shared" si="378"/>
        <v>1.00160586</v>
      </c>
      <c r="M505" s="117">
        <f t="shared" si="389"/>
        <v>0.99709963999999995</v>
      </c>
      <c r="N505" s="117">
        <f t="shared" si="386"/>
        <v>1.1051610037148412</v>
      </c>
      <c r="O505" s="110">
        <f t="shared" si="390"/>
        <v>1.10693573</v>
      </c>
      <c r="P505" s="110">
        <f t="shared" si="370"/>
        <v>1046.54824697</v>
      </c>
      <c r="Q505" s="148">
        <f t="shared" si="381"/>
        <v>0</v>
      </c>
      <c r="R505" s="170">
        <f t="shared" si="379"/>
        <v>0</v>
      </c>
      <c r="S505" s="110">
        <f t="shared" si="371"/>
        <v>0</v>
      </c>
      <c r="T505" s="92">
        <v>0</v>
      </c>
      <c r="U505" s="180">
        <f t="shared" si="392"/>
        <v>0</v>
      </c>
      <c r="V505" s="120">
        <f t="shared" si="380"/>
        <v>8.7999999999999995E-2</v>
      </c>
      <c r="W505" s="118">
        <f t="shared" si="387"/>
        <v>6</v>
      </c>
      <c r="X505" s="118">
        <v>252</v>
      </c>
      <c r="Y505" s="117">
        <f t="shared" si="372"/>
        <v>1.0020101400000001</v>
      </c>
      <c r="Z505" s="110">
        <f t="shared" si="373"/>
        <v>2.1037084899999998</v>
      </c>
      <c r="AA505" s="110">
        <f t="shared" si="374"/>
        <v>0</v>
      </c>
      <c r="AB505" s="121" t="str">
        <f t="shared" si="382"/>
        <v>A+J=</v>
      </c>
      <c r="AC505" s="115">
        <f t="shared" si="383"/>
        <v>44942</v>
      </c>
      <c r="AD505" s="4"/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2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109">
        <f t="shared" si="375"/>
        <v>44919</v>
      </c>
      <c r="B506" s="110">
        <f t="shared" si="367"/>
        <v>1049.2835498499999</v>
      </c>
      <c r="C506" s="110">
        <f t="shared" si="388"/>
        <v>945.44626088999996</v>
      </c>
      <c r="D506" s="111">
        <f t="shared" si="376"/>
        <v>6370.34</v>
      </c>
      <c r="E506" s="111">
        <f t="shared" si="391"/>
        <v>6407.93</v>
      </c>
      <c r="F506" s="161">
        <f t="shared" si="384"/>
        <v>44850</v>
      </c>
      <c r="G506" s="114">
        <f t="shared" si="368"/>
        <v>5.9007839455980093E-3</v>
      </c>
      <c r="H506" s="115">
        <f t="shared" si="385"/>
        <v>44942</v>
      </c>
      <c r="I506" s="115">
        <f t="shared" si="369"/>
        <v>44942</v>
      </c>
      <c r="J506" s="116">
        <f t="shared" si="377"/>
        <v>22</v>
      </c>
      <c r="K506" s="116">
        <f t="shared" si="393"/>
        <v>7</v>
      </c>
      <c r="L506" s="8">
        <f t="shared" si="378"/>
        <v>1.0018737499999999</v>
      </c>
      <c r="M506" s="117">
        <f t="shared" si="389"/>
        <v>0.99709963999999995</v>
      </c>
      <c r="N506" s="117">
        <f t="shared" si="386"/>
        <v>1.1051610037148412</v>
      </c>
      <c r="O506" s="110">
        <f t="shared" si="390"/>
        <v>1.1072317899999999</v>
      </c>
      <c r="P506" s="110">
        <f t="shared" si="370"/>
        <v>1046.82815579</v>
      </c>
      <c r="Q506" s="148">
        <f t="shared" si="381"/>
        <v>0</v>
      </c>
      <c r="R506" s="170">
        <f t="shared" si="379"/>
        <v>0</v>
      </c>
      <c r="S506" s="110">
        <f t="shared" si="371"/>
        <v>0</v>
      </c>
      <c r="T506" s="92">
        <v>0</v>
      </c>
      <c r="U506" s="180">
        <f t="shared" si="392"/>
        <v>0</v>
      </c>
      <c r="V506" s="120">
        <f t="shared" si="380"/>
        <v>8.7999999999999995E-2</v>
      </c>
      <c r="W506" s="118">
        <f t="shared" si="387"/>
        <v>7</v>
      </c>
      <c r="X506" s="118">
        <v>252</v>
      </c>
      <c r="Y506" s="117">
        <f t="shared" si="372"/>
        <v>1.0023455560000001</v>
      </c>
      <c r="Z506" s="110">
        <f t="shared" si="373"/>
        <v>2.4553940600000002</v>
      </c>
      <c r="AA506" s="110">
        <f t="shared" si="374"/>
        <v>0</v>
      </c>
      <c r="AB506" s="121" t="str">
        <f t="shared" si="382"/>
        <v>A+J=</v>
      </c>
      <c r="AC506" s="115">
        <f t="shared" si="383"/>
        <v>44942</v>
      </c>
      <c r="AD506" s="4"/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2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109">
        <f t="shared" si="375"/>
        <v>44920</v>
      </c>
      <c r="B507" s="110">
        <f t="shared" si="367"/>
        <v>1049.2835498499999</v>
      </c>
      <c r="C507" s="110">
        <f t="shared" si="388"/>
        <v>945.44626088999996</v>
      </c>
      <c r="D507" s="111">
        <f t="shared" si="376"/>
        <v>6370.34</v>
      </c>
      <c r="E507" s="111">
        <f t="shared" si="391"/>
        <v>6407.93</v>
      </c>
      <c r="F507" s="161">
        <f t="shared" si="384"/>
        <v>44850</v>
      </c>
      <c r="G507" s="114">
        <f t="shared" si="368"/>
        <v>5.9007839455980093E-3</v>
      </c>
      <c r="H507" s="115">
        <f t="shared" si="385"/>
        <v>44942</v>
      </c>
      <c r="I507" s="115">
        <f t="shared" si="369"/>
        <v>44942</v>
      </c>
      <c r="J507" s="116">
        <f t="shared" si="377"/>
        <v>22</v>
      </c>
      <c r="K507" s="116">
        <f t="shared" si="393"/>
        <v>7</v>
      </c>
      <c r="L507" s="8">
        <f t="shared" si="378"/>
        <v>1.0018737499999999</v>
      </c>
      <c r="M507" s="117">
        <f t="shared" si="389"/>
        <v>0.99709963999999995</v>
      </c>
      <c r="N507" s="117">
        <f t="shared" si="386"/>
        <v>1.1051610037148412</v>
      </c>
      <c r="O507" s="110">
        <f t="shared" si="390"/>
        <v>1.1072317899999999</v>
      </c>
      <c r="P507" s="110">
        <f t="shared" si="370"/>
        <v>1046.82815579</v>
      </c>
      <c r="Q507" s="148">
        <f t="shared" si="381"/>
        <v>0</v>
      </c>
      <c r="R507" s="170">
        <f t="shared" si="379"/>
        <v>0</v>
      </c>
      <c r="S507" s="110">
        <f t="shared" si="371"/>
        <v>0</v>
      </c>
      <c r="T507" s="92">
        <v>0</v>
      </c>
      <c r="U507" s="180">
        <f t="shared" si="392"/>
        <v>0</v>
      </c>
      <c r="V507" s="120">
        <f t="shared" si="380"/>
        <v>8.7999999999999995E-2</v>
      </c>
      <c r="W507" s="118">
        <f t="shared" si="387"/>
        <v>7</v>
      </c>
      <c r="X507" s="118">
        <v>252</v>
      </c>
      <c r="Y507" s="117">
        <f t="shared" si="372"/>
        <v>1.0023455560000001</v>
      </c>
      <c r="Z507" s="110">
        <f t="shared" si="373"/>
        <v>2.4553940600000002</v>
      </c>
      <c r="AA507" s="110">
        <f t="shared" si="374"/>
        <v>0</v>
      </c>
      <c r="AB507" s="121" t="str">
        <f t="shared" si="382"/>
        <v>A+J=</v>
      </c>
      <c r="AC507" s="115">
        <f t="shared" si="383"/>
        <v>44942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2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109">
        <f t="shared" si="375"/>
        <v>44921</v>
      </c>
      <c r="B508" s="110">
        <f t="shared" si="367"/>
        <v>1049.2835498499999</v>
      </c>
      <c r="C508" s="110">
        <f t="shared" si="388"/>
        <v>945.44626088999996</v>
      </c>
      <c r="D508" s="111">
        <f t="shared" si="376"/>
        <v>6370.34</v>
      </c>
      <c r="E508" s="111">
        <f t="shared" si="391"/>
        <v>6407.93</v>
      </c>
      <c r="F508" s="161">
        <f t="shared" si="384"/>
        <v>44850</v>
      </c>
      <c r="G508" s="114">
        <f t="shared" si="368"/>
        <v>5.9007839455980093E-3</v>
      </c>
      <c r="H508" s="115">
        <f t="shared" si="385"/>
        <v>44942</v>
      </c>
      <c r="I508" s="115">
        <f t="shared" si="369"/>
        <v>44942</v>
      </c>
      <c r="J508" s="116">
        <f t="shared" si="377"/>
        <v>22</v>
      </c>
      <c r="K508" s="116">
        <f t="shared" si="393"/>
        <v>7</v>
      </c>
      <c r="L508" s="8">
        <f t="shared" si="378"/>
        <v>1.0018737499999999</v>
      </c>
      <c r="M508" s="117">
        <f t="shared" si="389"/>
        <v>0.99709963999999995</v>
      </c>
      <c r="N508" s="117">
        <f t="shared" si="386"/>
        <v>1.1051610037148412</v>
      </c>
      <c r="O508" s="110">
        <f t="shared" si="390"/>
        <v>1.1072317899999999</v>
      </c>
      <c r="P508" s="110">
        <f t="shared" si="370"/>
        <v>1046.82815579</v>
      </c>
      <c r="Q508" s="148">
        <f t="shared" si="381"/>
        <v>0</v>
      </c>
      <c r="R508" s="170">
        <f t="shared" si="379"/>
        <v>0</v>
      </c>
      <c r="S508" s="110">
        <f t="shared" si="371"/>
        <v>0</v>
      </c>
      <c r="T508" s="92">
        <v>0</v>
      </c>
      <c r="U508" s="180">
        <f t="shared" si="392"/>
        <v>0</v>
      </c>
      <c r="V508" s="120">
        <f t="shared" si="380"/>
        <v>8.7999999999999995E-2</v>
      </c>
      <c r="W508" s="118">
        <f t="shared" si="387"/>
        <v>7</v>
      </c>
      <c r="X508" s="118">
        <v>252</v>
      </c>
      <c r="Y508" s="117">
        <f t="shared" si="372"/>
        <v>1.0023455560000001</v>
      </c>
      <c r="Z508" s="110">
        <f t="shared" si="373"/>
        <v>2.4553940600000002</v>
      </c>
      <c r="AA508" s="110">
        <f t="shared" si="374"/>
        <v>0</v>
      </c>
      <c r="AB508" s="121" t="str">
        <f t="shared" si="382"/>
        <v>A+J=</v>
      </c>
      <c r="AC508" s="115">
        <f t="shared" si="383"/>
        <v>44942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2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109">
        <f t="shared" si="375"/>
        <v>44922</v>
      </c>
      <c r="B509" s="110">
        <f t="shared" si="367"/>
        <v>1049.9155346</v>
      </c>
      <c r="C509" s="110">
        <f t="shared" si="388"/>
        <v>945.44626088999996</v>
      </c>
      <c r="D509" s="111">
        <f t="shared" si="376"/>
        <v>6370.34</v>
      </c>
      <c r="E509" s="111">
        <f t="shared" si="391"/>
        <v>6407.93</v>
      </c>
      <c r="F509" s="161">
        <f t="shared" si="384"/>
        <v>44850</v>
      </c>
      <c r="G509" s="114">
        <f t="shared" si="368"/>
        <v>5.9007839455980093E-3</v>
      </c>
      <c r="H509" s="115">
        <f t="shared" si="385"/>
        <v>44942</v>
      </c>
      <c r="I509" s="115">
        <f t="shared" si="369"/>
        <v>44942</v>
      </c>
      <c r="J509" s="116">
        <f t="shared" si="377"/>
        <v>22</v>
      </c>
      <c r="K509" s="116">
        <f t="shared" si="393"/>
        <v>8</v>
      </c>
      <c r="L509" s="8">
        <f t="shared" si="378"/>
        <v>1.00214172</v>
      </c>
      <c r="M509" s="117">
        <f t="shared" si="389"/>
        <v>0.99709963999999995</v>
      </c>
      <c r="N509" s="117">
        <f t="shared" si="386"/>
        <v>1.1051610037148412</v>
      </c>
      <c r="O509" s="110">
        <f t="shared" si="390"/>
        <v>1.10752794</v>
      </c>
      <c r="P509" s="110">
        <f t="shared" si="370"/>
        <v>1047.1081497</v>
      </c>
      <c r="Q509" s="148">
        <f t="shared" si="381"/>
        <v>0</v>
      </c>
      <c r="R509" s="170">
        <f t="shared" si="379"/>
        <v>0</v>
      </c>
      <c r="S509" s="110">
        <f t="shared" si="371"/>
        <v>0</v>
      </c>
      <c r="T509" s="92">
        <v>0</v>
      </c>
      <c r="U509" s="180">
        <f t="shared" si="392"/>
        <v>0</v>
      </c>
      <c r="V509" s="120">
        <f t="shared" si="380"/>
        <v>8.7999999999999995E-2</v>
      </c>
      <c r="W509" s="118">
        <f t="shared" si="387"/>
        <v>8</v>
      </c>
      <c r="X509" s="118">
        <v>252</v>
      </c>
      <c r="Y509" s="117">
        <f t="shared" si="372"/>
        <v>1.002681084</v>
      </c>
      <c r="Z509" s="110">
        <f t="shared" si="373"/>
        <v>2.8073849000000002</v>
      </c>
      <c r="AA509" s="110">
        <f t="shared" si="374"/>
        <v>0</v>
      </c>
      <c r="AB509" s="121" t="str">
        <f t="shared" si="382"/>
        <v>A+J=</v>
      </c>
      <c r="AC509" s="115">
        <f t="shared" si="383"/>
        <v>44942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2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109">
        <f t="shared" si="375"/>
        <v>44923</v>
      </c>
      <c r="B510" s="110">
        <f t="shared" si="367"/>
        <v>1050.5479014699999</v>
      </c>
      <c r="C510" s="110">
        <f t="shared" si="388"/>
        <v>945.44626088999996</v>
      </c>
      <c r="D510" s="111">
        <f t="shared" si="376"/>
        <v>6370.34</v>
      </c>
      <c r="E510" s="111">
        <f t="shared" si="391"/>
        <v>6407.93</v>
      </c>
      <c r="F510" s="161">
        <f t="shared" si="384"/>
        <v>44850</v>
      </c>
      <c r="G510" s="114">
        <f t="shared" si="368"/>
        <v>5.9007839455980093E-3</v>
      </c>
      <c r="H510" s="115">
        <f t="shared" si="385"/>
        <v>44942</v>
      </c>
      <c r="I510" s="115">
        <f t="shared" si="369"/>
        <v>44942</v>
      </c>
      <c r="J510" s="116">
        <f t="shared" si="377"/>
        <v>22</v>
      </c>
      <c r="K510" s="116">
        <f t="shared" si="393"/>
        <v>9</v>
      </c>
      <c r="L510" s="8">
        <f t="shared" si="378"/>
        <v>1.0024097599999999</v>
      </c>
      <c r="M510" s="117">
        <f t="shared" si="389"/>
        <v>0.99709963999999995</v>
      </c>
      <c r="N510" s="117">
        <f t="shared" si="386"/>
        <v>1.1051610037148412</v>
      </c>
      <c r="O510" s="110">
        <f t="shared" si="390"/>
        <v>1.10782417</v>
      </c>
      <c r="P510" s="110">
        <f t="shared" si="370"/>
        <v>1047.38821925</v>
      </c>
      <c r="Q510" s="148">
        <f t="shared" si="381"/>
        <v>0</v>
      </c>
      <c r="R510" s="170">
        <f t="shared" si="379"/>
        <v>0</v>
      </c>
      <c r="S510" s="110">
        <f t="shared" si="371"/>
        <v>0</v>
      </c>
      <c r="T510" s="92">
        <v>0</v>
      </c>
      <c r="U510" s="180">
        <f t="shared" si="392"/>
        <v>0</v>
      </c>
      <c r="V510" s="120">
        <f t="shared" si="380"/>
        <v>8.7999999999999995E-2</v>
      </c>
      <c r="W510" s="118">
        <f t="shared" si="387"/>
        <v>9</v>
      </c>
      <c r="X510" s="118">
        <v>252</v>
      </c>
      <c r="Y510" s="117">
        <f t="shared" si="372"/>
        <v>1.0030167249999999</v>
      </c>
      <c r="Z510" s="110">
        <f t="shared" si="373"/>
        <v>3.1596822200000001</v>
      </c>
      <c r="AA510" s="110">
        <f t="shared" si="374"/>
        <v>0</v>
      </c>
      <c r="AB510" s="121" t="str">
        <f t="shared" si="382"/>
        <v>A+J=</v>
      </c>
      <c r="AC510" s="115">
        <f t="shared" si="383"/>
        <v>44942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2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109">
        <f t="shared" si="375"/>
        <v>44924</v>
      </c>
      <c r="B511" s="110">
        <f t="shared" si="367"/>
        <v>1051.18064957</v>
      </c>
      <c r="C511" s="110">
        <f t="shared" si="388"/>
        <v>945.44626088999996</v>
      </c>
      <c r="D511" s="111">
        <f t="shared" si="376"/>
        <v>6370.34</v>
      </c>
      <c r="E511" s="111">
        <f t="shared" si="391"/>
        <v>6407.93</v>
      </c>
      <c r="F511" s="161">
        <f t="shared" si="384"/>
        <v>44850</v>
      </c>
      <c r="G511" s="114">
        <f t="shared" si="368"/>
        <v>5.9007839455980093E-3</v>
      </c>
      <c r="H511" s="115">
        <f t="shared" si="385"/>
        <v>44942</v>
      </c>
      <c r="I511" s="115">
        <f t="shared" si="369"/>
        <v>44942</v>
      </c>
      <c r="J511" s="116">
        <f t="shared" si="377"/>
        <v>22</v>
      </c>
      <c r="K511" s="116">
        <f t="shared" si="393"/>
        <v>10</v>
      </c>
      <c r="L511" s="8">
        <f t="shared" si="378"/>
        <v>1.0026778700000001</v>
      </c>
      <c r="M511" s="117">
        <f t="shared" si="389"/>
        <v>0.99709963999999995</v>
      </c>
      <c r="N511" s="117">
        <f t="shared" si="386"/>
        <v>1.1051610037148412</v>
      </c>
      <c r="O511" s="110">
        <f t="shared" si="390"/>
        <v>1.10812048</v>
      </c>
      <c r="P511" s="110">
        <f t="shared" si="370"/>
        <v>1047.6683644300001</v>
      </c>
      <c r="Q511" s="148">
        <f t="shared" si="381"/>
        <v>0</v>
      </c>
      <c r="R511" s="170">
        <f t="shared" si="379"/>
        <v>0</v>
      </c>
      <c r="S511" s="110">
        <f t="shared" si="371"/>
        <v>0</v>
      </c>
      <c r="T511" s="92">
        <v>0</v>
      </c>
      <c r="U511" s="180">
        <f t="shared" si="392"/>
        <v>0</v>
      </c>
      <c r="V511" s="120">
        <f t="shared" si="380"/>
        <v>8.7999999999999995E-2</v>
      </c>
      <c r="W511" s="118">
        <f t="shared" si="387"/>
        <v>10</v>
      </c>
      <c r="X511" s="118">
        <v>252</v>
      </c>
      <c r="Y511" s="117">
        <f t="shared" si="372"/>
        <v>1.003352478</v>
      </c>
      <c r="Z511" s="110">
        <f t="shared" si="373"/>
        <v>3.5122851399999999</v>
      </c>
      <c r="AA511" s="110">
        <f t="shared" si="374"/>
        <v>0</v>
      </c>
      <c r="AB511" s="121" t="str">
        <f t="shared" si="382"/>
        <v>A+J=</v>
      </c>
      <c r="AC511" s="115">
        <f t="shared" si="383"/>
        <v>44942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2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109">
        <f t="shared" si="375"/>
        <v>44925</v>
      </c>
      <c r="B512" s="110">
        <f t="shared" si="367"/>
        <v>1051.8137695799999</v>
      </c>
      <c r="C512" s="110">
        <f t="shared" si="388"/>
        <v>945.44626088999996</v>
      </c>
      <c r="D512" s="111">
        <f t="shared" si="376"/>
        <v>6370.34</v>
      </c>
      <c r="E512" s="111">
        <f t="shared" si="391"/>
        <v>6407.93</v>
      </c>
      <c r="F512" s="161">
        <f t="shared" si="384"/>
        <v>44850</v>
      </c>
      <c r="G512" s="114">
        <f t="shared" si="368"/>
        <v>5.9007839455980093E-3</v>
      </c>
      <c r="H512" s="115">
        <f t="shared" si="385"/>
        <v>44942</v>
      </c>
      <c r="I512" s="115">
        <f t="shared" si="369"/>
        <v>44942</v>
      </c>
      <c r="J512" s="116">
        <f t="shared" si="377"/>
        <v>22</v>
      </c>
      <c r="K512" s="116">
        <f t="shared" si="393"/>
        <v>11</v>
      </c>
      <c r="L512" s="8">
        <f t="shared" si="378"/>
        <v>1.00294605</v>
      </c>
      <c r="M512" s="117">
        <f t="shared" si="389"/>
        <v>0.99709963999999995</v>
      </c>
      <c r="N512" s="117">
        <f t="shared" si="386"/>
        <v>1.1051610037148412</v>
      </c>
      <c r="O512" s="110">
        <f t="shared" si="390"/>
        <v>1.1084168599999999</v>
      </c>
      <c r="P512" s="110">
        <f t="shared" si="370"/>
        <v>1047.9485757899999</v>
      </c>
      <c r="Q512" s="148">
        <f t="shared" si="381"/>
        <v>0</v>
      </c>
      <c r="R512" s="170">
        <f t="shared" si="379"/>
        <v>0</v>
      </c>
      <c r="S512" s="110">
        <f t="shared" si="371"/>
        <v>0</v>
      </c>
      <c r="T512" s="92">
        <v>0</v>
      </c>
      <c r="U512" s="180">
        <f t="shared" si="392"/>
        <v>0</v>
      </c>
      <c r="V512" s="120">
        <f t="shared" si="380"/>
        <v>8.7999999999999995E-2</v>
      </c>
      <c r="W512" s="118">
        <f t="shared" si="387"/>
        <v>11</v>
      </c>
      <c r="X512" s="118">
        <v>252</v>
      </c>
      <c r="Y512" s="117">
        <f t="shared" si="372"/>
        <v>1.0036883430000001</v>
      </c>
      <c r="Z512" s="110">
        <f t="shared" si="373"/>
        <v>3.8651937900000002</v>
      </c>
      <c r="AA512" s="110">
        <f t="shared" si="374"/>
        <v>0</v>
      </c>
      <c r="AB512" s="121" t="str">
        <f t="shared" si="382"/>
        <v>A+J=</v>
      </c>
      <c r="AC512" s="115">
        <f t="shared" si="383"/>
        <v>44942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2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109">
        <f t="shared" si="375"/>
        <v>44926</v>
      </c>
      <c r="B513" s="110">
        <f t="shared" si="367"/>
        <v>1052.4472722099999</v>
      </c>
      <c r="C513" s="110">
        <f t="shared" si="388"/>
        <v>945.44626088999996</v>
      </c>
      <c r="D513" s="111">
        <f t="shared" si="376"/>
        <v>6370.34</v>
      </c>
      <c r="E513" s="111">
        <f t="shared" si="391"/>
        <v>6407.93</v>
      </c>
      <c r="F513" s="161">
        <f t="shared" si="384"/>
        <v>44850</v>
      </c>
      <c r="G513" s="114">
        <f t="shared" si="368"/>
        <v>5.9007839455980093E-3</v>
      </c>
      <c r="H513" s="115">
        <f t="shared" si="385"/>
        <v>44942</v>
      </c>
      <c r="I513" s="115">
        <f t="shared" si="369"/>
        <v>44942</v>
      </c>
      <c r="J513" s="116">
        <f t="shared" si="377"/>
        <v>22</v>
      </c>
      <c r="K513" s="116">
        <f t="shared" si="393"/>
        <v>12</v>
      </c>
      <c r="L513" s="8">
        <f t="shared" si="378"/>
        <v>1.0032143</v>
      </c>
      <c r="M513" s="117">
        <f t="shared" si="389"/>
        <v>0.99709963999999995</v>
      </c>
      <c r="N513" s="117">
        <f t="shared" si="386"/>
        <v>1.1051610037148412</v>
      </c>
      <c r="O513" s="110">
        <f t="shared" si="390"/>
        <v>1.1087133199999999</v>
      </c>
      <c r="P513" s="110">
        <f t="shared" si="370"/>
        <v>1048.22886279</v>
      </c>
      <c r="Q513" s="148">
        <f t="shared" si="381"/>
        <v>0</v>
      </c>
      <c r="R513" s="170">
        <f t="shared" si="379"/>
        <v>0</v>
      </c>
      <c r="S513" s="110">
        <f t="shared" si="371"/>
        <v>0</v>
      </c>
      <c r="T513" s="92">
        <v>0</v>
      </c>
      <c r="U513" s="180">
        <f t="shared" si="392"/>
        <v>0</v>
      </c>
      <c r="V513" s="120">
        <f t="shared" si="380"/>
        <v>8.7999999999999995E-2</v>
      </c>
      <c r="W513" s="118">
        <f t="shared" si="387"/>
        <v>12</v>
      </c>
      <c r="X513" s="118">
        <v>252</v>
      </c>
      <c r="Y513" s="117">
        <f t="shared" si="372"/>
        <v>1.0040243209999999</v>
      </c>
      <c r="Z513" s="110">
        <f t="shared" si="373"/>
        <v>4.2184094200000004</v>
      </c>
      <c r="AA513" s="110">
        <f t="shared" si="374"/>
        <v>0</v>
      </c>
      <c r="AB513" s="121" t="str">
        <f t="shared" si="382"/>
        <v>A+J=</v>
      </c>
      <c r="AC513" s="115">
        <f t="shared" si="383"/>
        <v>44942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2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109">
        <f t="shared" si="375"/>
        <v>44927</v>
      </c>
      <c r="B514" s="110">
        <f t="shared" si="367"/>
        <v>1052.4472722099999</v>
      </c>
      <c r="C514" s="110">
        <f t="shared" si="388"/>
        <v>945.44626088999996</v>
      </c>
      <c r="D514" s="111">
        <f t="shared" si="376"/>
        <v>6370.34</v>
      </c>
      <c r="E514" s="111">
        <f t="shared" si="391"/>
        <v>6407.93</v>
      </c>
      <c r="F514" s="161">
        <f t="shared" si="384"/>
        <v>44850</v>
      </c>
      <c r="G514" s="114">
        <f t="shared" si="368"/>
        <v>5.9007839455980093E-3</v>
      </c>
      <c r="H514" s="115">
        <f t="shared" si="385"/>
        <v>44942</v>
      </c>
      <c r="I514" s="115">
        <f t="shared" si="369"/>
        <v>44942</v>
      </c>
      <c r="J514" s="116">
        <f t="shared" si="377"/>
        <v>22</v>
      </c>
      <c r="K514" s="116">
        <f t="shared" si="393"/>
        <v>12</v>
      </c>
      <c r="L514" s="8">
        <f t="shared" si="378"/>
        <v>1.0032143</v>
      </c>
      <c r="M514" s="117">
        <f t="shared" si="389"/>
        <v>0.99709963999999995</v>
      </c>
      <c r="N514" s="117">
        <f t="shared" si="386"/>
        <v>1.1051610037148412</v>
      </c>
      <c r="O514" s="110">
        <f t="shared" si="390"/>
        <v>1.1087133199999999</v>
      </c>
      <c r="P514" s="110">
        <f t="shared" si="370"/>
        <v>1048.22886279</v>
      </c>
      <c r="Q514" s="148">
        <f t="shared" si="381"/>
        <v>0</v>
      </c>
      <c r="R514" s="170">
        <f t="shared" si="379"/>
        <v>0</v>
      </c>
      <c r="S514" s="110">
        <f t="shared" si="371"/>
        <v>0</v>
      </c>
      <c r="T514" s="92">
        <v>0</v>
      </c>
      <c r="U514" s="180">
        <f t="shared" si="392"/>
        <v>0</v>
      </c>
      <c r="V514" s="120">
        <f t="shared" si="380"/>
        <v>8.7999999999999995E-2</v>
      </c>
      <c r="W514" s="118">
        <f t="shared" si="387"/>
        <v>12</v>
      </c>
      <c r="X514" s="118">
        <v>252</v>
      </c>
      <c r="Y514" s="117">
        <f t="shared" si="372"/>
        <v>1.0040243209999999</v>
      </c>
      <c r="Z514" s="110">
        <f t="shared" si="373"/>
        <v>4.2184094200000004</v>
      </c>
      <c r="AA514" s="110">
        <f t="shared" si="374"/>
        <v>0</v>
      </c>
      <c r="AB514" s="121" t="str">
        <f t="shared" si="382"/>
        <v>A+J=</v>
      </c>
      <c r="AC514" s="115">
        <f t="shared" si="383"/>
        <v>44942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2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109">
        <f t="shared" si="375"/>
        <v>44928</v>
      </c>
      <c r="B515" s="110">
        <f t="shared" si="367"/>
        <v>1052.4472722099999</v>
      </c>
      <c r="C515" s="110">
        <f t="shared" si="388"/>
        <v>945.44626088999996</v>
      </c>
      <c r="D515" s="111">
        <f t="shared" si="376"/>
        <v>6370.34</v>
      </c>
      <c r="E515" s="111">
        <f t="shared" si="391"/>
        <v>6407.93</v>
      </c>
      <c r="F515" s="161">
        <f t="shared" si="384"/>
        <v>44850</v>
      </c>
      <c r="G515" s="114">
        <f t="shared" si="368"/>
        <v>5.9007839455980093E-3</v>
      </c>
      <c r="H515" s="115">
        <f t="shared" si="385"/>
        <v>44942</v>
      </c>
      <c r="I515" s="115">
        <f t="shared" si="369"/>
        <v>44942</v>
      </c>
      <c r="J515" s="116">
        <f t="shared" si="377"/>
        <v>22</v>
      </c>
      <c r="K515" s="116">
        <f t="shared" si="393"/>
        <v>12</v>
      </c>
      <c r="L515" s="8">
        <f t="shared" si="378"/>
        <v>1.0032143</v>
      </c>
      <c r="M515" s="117">
        <f t="shared" si="389"/>
        <v>0.99709963999999995</v>
      </c>
      <c r="N515" s="117">
        <f t="shared" si="386"/>
        <v>1.1051610037148412</v>
      </c>
      <c r="O515" s="110">
        <f t="shared" si="390"/>
        <v>1.1087133199999999</v>
      </c>
      <c r="P515" s="110">
        <f t="shared" si="370"/>
        <v>1048.22886279</v>
      </c>
      <c r="Q515" s="148">
        <f t="shared" si="381"/>
        <v>0</v>
      </c>
      <c r="R515" s="170">
        <f t="shared" si="379"/>
        <v>0</v>
      </c>
      <c r="S515" s="110">
        <f t="shared" si="371"/>
        <v>0</v>
      </c>
      <c r="T515" s="92">
        <v>0</v>
      </c>
      <c r="U515" s="180">
        <f t="shared" si="392"/>
        <v>0</v>
      </c>
      <c r="V515" s="120">
        <f t="shared" si="380"/>
        <v>8.7999999999999995E-2</v>
      </c>
      <c r="W515" s="118">
        <f t="shared" si="387"/>
        <v>12</v>
      </c>
      <c r="X515" s="118">
        <v>252</v>
      </c>
      <c r="Y515" s="117">
        <f t="shared" si="372"/>
        <v>1.0040243209999999</v>
      </c>
      <c r="Z515" s="110">
        <f t="shared" si="373"/>
        <v>4.2184094200000004</v>
      </c>
      <c r="AA515" s="110">
        <f t="shared" si="374"/>
        <v>0</v>
      </c>
      <c r="AB515" s="121" t="str">
        <f t="shared" si="382"/>
        <v>A+J=</v>
      </c>
      <c r="AC515" s="115">
        <f t="shared" si="383"/>
        <v>44942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2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109">
        <f t="shared" si="375"/>
        <v>44929</v>
      </c>
      <c r="B516" s="110">
        <f t="shared" si="367"/>
        <v>1053.0811470799999</v>
      </c>
      <c r="C516" s="110">
        <f t="shared" si="388"/>
        <v>945.44626088999996</v>
      </c>
      <c r="D516" s="111">
        <f t="shared" si="376"/>
        <v>6370.34</v>
      </c>
      <c r="E516" s="111">
        <f t="shared" si="391"/>
        <v>6407.93</v>
      </c>
      <c r="F516" s="161">
        <f t="shared" si="384"/>
        <v>44850</v>
      </c>
      <c r="G516" s="114">
        <f t="shared" si="368"/>
        <v>5.9007839455980093E-3</v>
      </c>
      <c r="H516" s="115">
        <f t="shared" si="385"/>
        <v>44942</v>
      </c>
      <c r="I516" s="115">
        <f t="shared" si="369"/>
        <v>44942</v>
      </c>
      <c r="J516" s="116">
        <f t="shared" si="377"/>
        <v>22</v>
      </c>
      <c r="K516" s="116">
        <f t="shared" si="393"/>
        <v>13</v>
      </c>
      <c r="L516" s="8">
        <f t="shared" si="378"/>
        <v>1.00348262</v>
      </c>
      <c r="M516" s="117">
        <f t="shared" si="389"/>
        <v>0.99709963999999995</v>
      </c>
      <c r="N516" s="117">
        <f t="shared" si="386"/>
        <v>1.1051610037148412</v>
      </c>
      <c r="O516" s="110">
        <f t="shared" si="390"/>
        <v>1.1090098500000001</v>
      </c>
      <c r="P516" s="110">
        <f t="shared" si="370"/>
        <v>1048.50921597</v>
      </c>
      <c r="Q516" s="148">
        <f t="shared" si="381"/>
        <v>0</v>
      </c>
      <c r="R516" s="170">
        <f t="shared" si="379"/>
        <v>0</v>
      </c>
      <c r="S516" s="110">
        <f t="shared" si="371"/>
        <v>0</v>
      </c>
      <c r="T516" s="92">
        <v>0</v>
      </c>
      <c r="U516" s="180">
        <f t="shared" si="392"/>
        <v>0</v>
      </c>
      <c r="V516" s="120">
        <f t="shared" si="380"/>
        <v>8.7999999999999995E-2</v>
      </c>
      <c r="W516" s="118">
        <f t="shared" si="387"/>
        <v>13</v>
      </c>
      <c r="X516" s="118">
        <v>252</v>
      </c>
      <c r="Y516" s="117">
        <f t="shared" si="372"/>
        <v>1.004360411</v>
      </c>
      <c r="Z516" s="110">
        <f t="shared" si="373"/>
        <v>4.5719311100000004</v>
      </c>
      <c r="AA516" s="110">
        <f t="shared" si="374"/>
        <v>0</v>
      </c>
      <c r="AB516" s="121" t="str">
        <f t="shared" si="382"/>
        <v>A+J=</v>
      </c>
      <c r="AC516" s="115">
        <f t="shared" si="383"/>
        <v>44942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2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109">
        <f t="shared" si="375"/>
        <v>44930</v>
      </c>
      <c r="B517" s="110">
        <f t="shared" si="367"/>
        <v>1053.7154238999999</v>
      </c>
      <c r="C517" s="110">
        <f t="shared" si="388"/>
        <v>945.44626088999996</v>
      </c>
      <c r="D517" s="111">
        <f t="shared" si="376"/>
        <v>6370.34</v>
      </c>
      <c r="E517" s="111">
        <f t="shared" si="391"/>
        <v>6407.93</v>
      </c>
      <c r="F517" s="161">
        <f t="shared" si="384"/>
        <v>44850</v>
      </c>
      <c r="G517" s="114">
        <f t="shared" si="368"/>
        <v>5.9007839455980093E-3</v>
      </c>
      <c r="H517" s="115">
        <f t="shared" si="385"/>
        <v>44942</v>
      </c>
      <c r="I517" s="115">
        <f t="shared" si="369"/>
        <v>44942</v>
      </c>
      <c r="J517" s="116">
        <f t="shared" si="377"/>
        <v>22</v>
      </c>
      <c r="K517" s="116">
        <f t="shared" si="393"/>
        <v>14</v>
      </c>
      <c r="L517" s="8">
        <f t="shared" si="378"/>
        <v>1.0037510199999999</v>
      </c>
      <c r="M517" s="117">
        <f t="shared" si="389"/>
        <v>0.99709963999999995</v>
      </c>
      <c r="N517" s="117">
        <f t="shared" si="386"/>
        <v>1.1051610037148412</v>
      </c>
      <c r="O517" s="110">
        <f t="shared" si="390"/>
        <v>1.1093064800000001</v>
      </c>
      <c r="P517" s="110">
        <f t="shared" si="370"/>
        <v>1048.78966369</v>
      </c>
      <c r="Q517" s="148">
        <f t="shared" si="381"/>
        <v>0</v>
      </c>
      <c r="R517" s="170">
        <f t="shared" si="379"/>
        <v>0</v>
      </c>
      <c r="S517" s="110">
        <f t="shared" si="371"/>
        <v>0</v>
      </c>
      <c r="T517" s="92">
        <v>0</v>
      </c>
      <c r="U517" s="180">
        <f t="shared" si="392"/>
        <v>0</v>
      </c>
      <c r="V517" s="120">
        <f t="shared" si="380"/>
        <v>8.7999999999999995E-2</v>
      </c>
      <c r="W517" s="118">
        <f t="shared" si="387"/>
        <v>14</v>
      </c>
      <c r="X517" s="118">
        <v>252</v>
      </c>
      <c r="Y517" s="117">
        <f t="shared" si="372"/>
        <v>1.004696614</v>
      </c>
      <c r="Z517" s="110">
        <f t="shared" si="373"/>
        <v>4.92576021</v>
      </c>
      <c r="AA517" s="110">
        <f t="shared" si="374"/>
        <v>0</v>
      </c>
      <c r="AB517" s="121" t="str">
        <f t="shared" si="382"/>
        <v>A+J=</v>
      </c>
      <c r="AC517" s="115">
        <f t="shared" si="383"/>
        <v>44942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2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109">
        <f t="shared" si="375"/>
        <v>44931</v>
      </c>
      <c r="B518" s="110">
        <f t="shared" si="367"/>
        <v>1054.35007331</v>
      </c>
      <c r="C518" s="110">
        <f t="shared" si="388"/>
        <v>945.44626088999996</v>
      </c>
      <c r="D518" s="111">
        <f t="shared" si="376"/>
        <v>6370.34</v>
      </c>
      <c r="E518" s="111">
        <f t="shared" si="391"/>
        <v>6407.93</v>
      </c>
      <c r="F518" s="161">
        <f t="shared" si="384"/>
        <v>44850</v>
      </c>
      <c r="G518" s="114">
        <f t="shared" si="368"/>
        <v>5.9007839455980093E-3</v>
      </c>
      <c r="H518" s="115">
        <f t="shared" si="385"/>
        <v>44942</v>
      </c>
      <c r="I518" s="115">
        <f t="shared" si="369"/>
        <v>44942</v>
      </c>
      <c r="J518" s="116">
        <f t="shared" si="377"/>
        <v>22</v>
      </c>
      <c r="K518" s="116">
        <f t="shared" si="393"/>
        <v>15</v>
      </c>
      <c r="L518" s="8">
        <f t="shared" si="378"/>
        <v>1.0040194899999999</v>
      </c>
      <c r="M518" s="117">
        <f t="shared" si="389"/>
        <v>0.99709963999999995</v>
      </c>
      <c r="N518" s="117">
        <f t="shared" si="386"/>
        <v>1.1051610037148412</v>
      </c>
      <c r="O518" s="110">
        <f t="shared" si="390"/>
        <v>1.1096031799999999</v>
      </c>
      <c r="P518" s="110">
        <f t="shared" si="370"/>
        <v>1049.0701776000001</v>
      </c>
      <c r="Q518" s="148">
        <f t="shared" si="381"/>
        <v>0</v>
      </c>
      <c r="R518" s="170">
        <f t="shared" si="379"/>
        <v>0</v>
      </c>
      <c r="S518" s="110">
        <f t="shared" si="371"/>
        <v>0</v>
      </c>
      <c r="T518" s="92">
        <v>0</v>
      </c>
      <c r="U518" s="180">
        <f t="shared" si="392"/>
        <v>0</v>
      </c>
      <c r="V518" s="120">
        <f t="shared" si="380"/>
        <v>8.7999999999999995E-2</v>
      </c>
      <c r="W518" s="118">
        <f t="shared" si="387"/>
        <v>15</v>
      </c>
      <c r="X518" s="118">
        <v>252</v>
      </c>
      <c r="Y518" s="117">
        <f t="shared" si="372"/>
        <v>1.005032929</v>
      </c>
      <c r="Z518" s="110">
        <f t="shared" si="373"/>
        <v>5.2798957099999999</v>
      </c>
      <c r="AA518" s="110">
        <f t="shared" si="374"/>
        <v>0</v>
      </c>
      <c r="AB518" s="121" t="str">
        <f t="shared" si="382"/>
        <v>A+J=</v>
      </c>
      <c r="AC518" s="115">
        <f t="shared" si="383"/>
        <v>44942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2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109">
        <f t="shared" si="375"/>
        <v>44932</v>
      </c>
      <c r="B519" s="110">
        <f t="shared" si="367"/>
        <v>1054.9851060200001</v>
      </c>
      <c r="C519" s="110">
        <f t="shared" si="388"/>
        <v>945.44626088999996</v>
      </c>
      <c r="D519" s="111">
        <f t="shared" si="376"/>
        <v>6370.34</v>
      </c>
      <c r="E519" s="111">
        <f t="shared" si="391"/>
        <v>6407.93</v>
      </c>
      <c r="F519" s="161">
        <f t="shared" si="384"/>
        <v>44850</v>
      </c>
      <c r="G519" s="114">
        <f t="shared" si="368"/>
        <v>5.9007839455980093E-3</v>
      </c>
      <c r="H519" s="115">
        <f t="shared" si="385"/>
        <v>44942</v>
      </c>
      <c r="I519" s="115">
        <f t="shared" si="369"/>
        <v>44942</v>
      </c>
      <c r="J519" s="116">
        <f t="shared" si="377"/>
        <v>22</v>
      </c>
      <c r="K519" s="116">
        <f t="shared" si="393"/>
        <v>16</v>
      </c>
      <c r="L519" s="8">
        <f t="shared" si="378"/>
        <v>1.0042880300000001</v>
      </c>
      <c r="M519" s="117">
        <f t="shared" si="389"/>
        <v>0.99709963999999995</v>
      </c>
      <c r="N519" s="117">
        <f t="shared" si="386"/>
        <v>1.1051610037148412</v>
      </c>
      <c r="O519" s="110">
        <f t="shared" si="390"/>
        <v>1.1098999599999999</v>
      </c>
      <c r="P519" s="110">
        <f t="shared" si="370"/>
        <v>1049.35076714</v>
      </c>
      <c r="Q519" s="148">
        <f t="shared" si="381"/>
        <v>0</v>
      </c>
      <c r="R519" s="170">
        <f t="shared" si="379"/>
        <v>0</v>
      </c>
      <c r="S519" s="110">
        <f t="shared" si="371"/>
        <v>0</v>
      </c>
      <c r="T519" s="92">
        <v>0</v>
      </c>
      <c r="U519" s="180">
        <f t="shared" si="392"/>
        <v>0</v>
      </c>
      <c r="V519" s="120">
        <f t="shared" si="380"/>
        <v>8.7999999999999995E-2</v>
      </c>
      <c r="W519" s="118">
        <f t="shared" si="387"/>
        <v>16</v>
      </c>
      <c r="X519" s="118">
        <v>252</v>
      </c>
      <c r="Y519" s="117">
        <f t="shared" si="372"/>
        <v>1.005369357</v>
      </c>
      <c r="Z519" s="110">
        <f t="shared" si="373"/>
        <v>5.6343388799999996</v>
      </c>
      <c r="AA519" s="110">
        <f t="shared" si="374"/>
        <v>0</v>
      </c>
      <c r="AB519" s="121" t="str">
        <f t="shared" si="382"/>
        <v>A+J=</v>
      </c>
      <c r="AC519" s="115">
        <f t="shared" si="383"/>
        <v>44942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2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109">
        <f t="shared" si="375"/>
        <v>44933</v>
      </c>
      <c r="B520" s="110">
        <f t="shared" si="367"/>
        <v>1055.62052221</v>
      </c>
      <c r="C520" s="110">
        <f t="shared" si="388"/>
        <v>945.44626088999996</v>
      </c>
      <c r="D520" s="111">
        <f t="shared" si="376"/>
        <v>6370.34</v>
      </c>
      <c r="E520" s="111">
        <f t="shared" si="391"/>
        <v>6407.93</v>
      </c>
      <c r="F520" s="161">
        <f t="shared" si="384"/>
        <v>44850</v>
      </c>
      <c r="G520" s="114">
        <f t="shared" si="368"/>
        <v>5.9007839455980093E-3</v>
      </c>
      <c r="H520" s="115">
        <f t="shared" si="385"/>
        <v>44942</v>
      </c>
      <c r="I520" s="115">
        <f t="shared" si="369"/>
        <v>44942</v>
      </c>
      <c r="J520" s="116">
        <f t="shared" si="377"/>
        <v>22</v>
      </c>
      <c r="K520" s="116">
        <f t="shared" si="393"/>
        <v>17</v>
      </c>
      <c r="L520" s="8">
        <f t="shared" si="378"/>
        <v>1.0045566399999999</v>
      </c>
      <c r="M520" s="117">
        <f t="shared" si="389"/>
        <v>0.99709963999999995</v>
      </c>
      <c r="N520" s="117">
        <f t="shared" si="386"/>
        <v>1.1051610037148412</v>
      </c>
      <c r="O520" s="110">
        <f t="shared" si="390"/>
        <v>1.1101968200000001</v>
      </c>
      <c r="P520" s="110">
        <f t="shared" si="370"/>
        <v>1049.6314323199999</v>
      </c>
      <c r="Q520" s="148">
        <f t="shared" si="381"/>
        <v>0</v>
      </c>
      <c r="R520" s="170">
        <f t="shared" si="379"/>
        <v>0</v>
      </c>
      <c r="S520" s="110">
        <f t="shared" si="371"/>
        <v>0</v>
      </c>
      <c r="T520" s="92">
        <v>0</v>
      </c>
      <c r="U520" s="180">
        <f t="shared" si="392"/>
        <v>0</v>
      </c>
      <c r="V520" s="120">
        <f t="shared" si="380"/>
        <v>8.7999999999999995E-2</v>
      </c>
      <c r="W520" s="118">
        <f t="shared" si="387"/>
        <v>17</v>
      </c>
      <c r="X520" s="118">
        <v>252</v>
      </c>
      <c r="Y520" s="117">
        <f t="shared" si="372"/>
        <v>1.005705898</v>
      </c>
      <c r="Z520" s="110">
        <f t="shared" si="373"/>
        <v>5.9890898899999998</v>
      </c>
      <c r="AA520" s="110">
        <f t="shared" si="374"/>
        <v>0</v>
      </c>
      <c r="AB520" s="121" t="str">
        <f t="shared" si="382"/>
        <v>A+J=</v>
      </c>
      <c r="AC520" s="115">
        <f t="shared" si="383"/>
        <v>44942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2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109">
        <f t="shared" si="375"/>
        <v>44934</v>
      </c>
      <c r="B521" s="110">
        <f t="shared" si="367"/>
        <v>1055.62052221</v>
      </c>
      <c r="C521" s="110">
        <f t="shared" si="388"/>
        <v>945.44626088999996</v>
      </c>
      <c r="D521" s="111">
        <f t="shared" si="376"/>
        <v>6370.34</v>
      </c>
      <c r="E521" s="111">
        <f t="shared" si="391"/>
        <v>6407.93</v>
      </c>
      <c r="F521" s="161">
        <f t="shared" si="384"/>
        <v>44850</v>
      </c>
      <c r="G521" s="114">
        <f t="shared" si="368"/>
        <v>5.9007839455980093E-3</v>
      </c>
      <c r="H521" s="115">
        <f t="shared" si="385"/>
        <v>44942</v>
      </c>
      <c r="I521" s="115">
        <f t="shared" si="369"/>
        <v>44942</v>
      </c>
      <c r="J521" s="116">
        <f t="shared" si="377"/>
        <v>22</v>
      </c>
      <c r="K521" s="116">
        <f t="shared" si="393"/>
        <v>17</v>
      </c>
      <c r="L521" s="8">
        <f t="shared" si="378"/>
        <v>1.0045566399999999</v>
      </c>
      <c r="M521" s="117">
        <f t="shared" si="389"/>
        <v>0.99709963999999995</v>
      </c>
      <c r="N521" s="117">
        <f t="shared" si="386"/>
        <v>1.1051610037148412</v>
      </c>
      <c r="O521" s="110">
        <f t="shared" si="390"/>
        <v>1.1101968200000001</v>
      </c>
      <c r="P521" s="110">
        <f t="shared" si="370"/>
        <v>1049.6314323199999</v>
      </c>
      <c r="Q521" s="148">
        <f t="shared" si="381"/>
        <v>0</v>
      </c>
      <c r="R521" s="170">
        <f t="shared" si="379"/>
        <v>0</v>
      </c>
      <c r="S521" s="110">
        <f t="shared" si="371"/>
        <v>0</v>
      </c>
      <c r="T521" s="92">
        <v>0</v>
      </c>
      <c r="U521" s="180">
        <f t="shared" si="392"/>
        <v>0</v>
      </c>
      <c r="V521" s="120">
        <f t="shared" si="380"/>
        <v>8.7999999999999995E-2</v>
      </c>
      <c r="W521" s="118">
        <f t="shared" si="387"/>
        <v>17</v>
      </c>
      <c r="X521" s="118">
        <v>252</v>
      </c>
      <c r="Y521" s="117">
        <f t="shared" si="372"/>
        <v>1.005705898</v>
      </c>
      <c r="Z521" s="110">
        <f t="shared" si="373"/>
        <v>5.9890898899999998</v>
      </c>
      <c r="AA521" s="110">
        <f t="shared" si="374"/>
        <v>0</v>
      </c>
      <c r="AB521" s="121" t="str">
        <f t="shared" si="382"/>
        <v>A+J=</v>
      </c>
      <c r="AC521" s="115">
        <f t="shared" si="383"/>
        <v>44942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2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109">
        <f t="shared" si="375"/>
        <v>44935</v>
      </c>
      <c r="B522" s="110">
        <f t="shared" si="367"/>
        <v>1055.62052221</v>
      </c>
      <c r="C522" s="110">
        <f t="shared" si="388"/>
        <v>945.44626088999996</v>
      </c>
      <c r="D522" s="111">
        <f t="shared" si="376"/>
        <v>6370.34</v>
      </c>
      <c r="E522" s="111">
        <f t="shared" si="391"/>
        <v>6407.93</v>
      </c>
      <c r="F522" s="161">
        <f t="shared" si="384"/>
        <v>44850</v>
      </c>
      <c r="G522" s="114">
        <f t="shared" si="368"/>
        <v>5.9007839455980093E-3</v>
      </c>
      <c r="H522" s="115">
        <f t="shared" si="385"/>
        <v>44942</v>
      </c>
      <c r="I522" s="115">
        <f t="shared" si="369"/>
        <v>44942</v>
      </c>
      <c r="J522" s="116">
        <f t="shared" si="377"/>
        <v>22</v>
      </c>
      <c r="K522" s="116">
        <f t="shared" si="393"/>
        <v>17</v>
      </c>
      <c r="L522" s="8">
        <f t="shared" si="378"/>
        <v>1.0045566399999999</v>
      </c>
      <c r="M522" s="117">
        <f t="shared" si="389"/>
        <v>0.99709963999999995</v>
      </c>
      <c r="N522" s="117">
        <f t="shared" si="386"/>
        <v>1.1051610037148412</v>
      </c>
      <c r="O522" s="110">
        <f t="shared" si="390"/>
        <v>1.1101968200000001</v>
      </c>
      <c r="P522" s="110">
        <f t="shared" si="370"/>
        <v>1049.6314323199999</v>
      </c>
      <c r="Q522" s="148">
        <f t="shared" si="381"/>
        <v>0</v>
      </c>
      <c r="R522" s="170">
        <f t="shared" si="379"/>
        <v>0</v>
      </c>
      <c r="S522" s="110">
        <f t="shared" si="371"/>
        <v>0</v>
      </c>
      <c r="T522" s="92">
        <v>0</v>
      </c>
      <c r="U522" s="180">
        <f t="shared" si="392"/>
        <v>0</v>
      </c>
      <c r="V522" s="120">
        <f t="shared" si="380"/>
        <v>8.7999999999999995E-2</v>
      </c>
      <c r="W522" s="118">
        <f t="shared" si="387"/>
        <v>17</v>
      </c>
      <c r="X522" s="118">
        <v>252</v>
      </c>
      <c r="Y522" s="117">
        <f t="shared" si="372"/>
        <v>1.005705898</v>
      </c>
      <c r="Z522" s="110">
        <f t="shared" si="373"/>
        <v>5.9890898899999998</v>
      </c>
      <c r="AA522" s="110">
        <f t="shared" si="374"/>
        <v>0</v>
      </c>
      <c r="AB522" s="121" t="str">
        <f t="shared" si="382"/>
        <v>A+J=</v>
      </c>
      <c r="AC522" s="115">
        <f t="shared" si="383"/>
        <v>44942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2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109">
        <f t="shared" si="375"/>
        <v>44936</v>
      </c>
      <c r="B523" s="110">
        <f t="shared" ref="B523:B586" si="394">(P523+Z523)</f>
        <v>1056.2563304800001</v>
      </c>
      <c r="C523" s="110">
        <f t="shared" si="388"/>
        <v>945.44626088999996</v>
      </c>
      <c r="D523" s="111">
        <f t="shared" si="376"/>
        <v>6370.34</v>
      </c>
      <c r="E523" s="111">
        <f t="shared" si="391"/>
        <v>6407.93</v>
      </c>
      <c r="F523" s="161">
        <f t="shared" si="384"/>
        <v>44850</v>
      </c>
      <c r="G523" s="114">
        <f t="shared" ref="G523:G586" si="395">(E523/D523)-1</f>
        <v>5.9007839455980093E-3</v>
      </c>
      <c r="H523" s="115">
        <f t="shared" si="385"/>
        <v>44942</v>
      </c>
      <c r="I523" s="115">
        <f t="shared" ref="I523:I586" si="396">IF(A523&gt;I522,H523,I522)</f>
        <v>44942</v>
      </c>
      <c r="J523" s="116">
        <f t="shared" si="377"/>
        <v>22</v>
      </c>
      <c r="K523" s="116">
        <f t="shared" si="393"/>
        <v>18</v>
      </c>
      <c r="L523" s="8">
        <f t="shared" si="378"/>
        <v>1.0048253300000001</v>
      </c>
      <c r="M523" s="117">
        <f t="shared" si="389"/>
        <v>0.99709963999999995</v>
      </c>
      <c r="N523" s="117">
        <f t="shared" si="386"/>
        <v>1.1051610037148412</v>
      </c>
      <c r="O523" s="110">
        <f t="shared" si="390"/>
        <v>1.1104937699999999</v>
      </c>
      <c r="P523" s="110">
        <f t="shared" ref="P523:P586" si="397">TRUNC(C523*O523,8)</f>
        <v>1049.91218258</v>
      </c>
      <c r="Q523" s="148">
        <f t="shared" si="381"/>
        <v>0</v>
      </c>
      <c r="R523" s="170">
        <f t="shared" si="379"/>
        <v>0</v>
      </c>
      <c r="S523" s="110">
        <f t="shared" ref="S523:S586" si="398">IF(R523&gt;0,TRUNC(R523*P523,8),0)</f>
        <v>0</v>
      </c>
      <c r="T523" s="92">
        <v>0</v>
      </c>
      <c r="U523" s="180">
        <f t="shared" si="392"/>
        <v>0</v>
      </c>
      <c r="V523" s="120">
        <f t="shared" si="380"/>
        <v>8.7999999999999995E-2</v>
      </c>
      <c r="W523" s="118">
        <f t="shared" si="387"/>
        <v>18</v>
      </c>
      <c r="X523" s="118">
        <v>252</v>
      </c>
      <c r="Y523" s="117">
        <f t="shared" ref="Y523:Y586" si="399">ROUND((1+V523)^TRUNC((W523/X523),9),9)</f>
        <v>1.006042551</v>
      </c>
      <c r="Z523" s="110">
        <f t="shared" ref="Z523:Z586" si="400">TRUNC((P523*(Y523-1)),8)</f>
        <v>6.3441479000000003</v>
      </c>
      <c r="AA523" s="110">
        <f t="shared" ref="AA523:AA586" si="401">IF(Q523&gt;0,S523+Z523,0)</f>
        <v>0</v>
      </c>
      <c r="AB523" s="121" t="str">
        <f t="shared" si="382"/>
        <v>A+J=</v>
      </c>
      <c r="AC523" s="115">
        <f t="shared" si="383"/>
        <v>44942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2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109">
        <f t="shared" ref="A524:A587" si="402">(A523+1)</f>
        <v>44937</v>
      </c>
      <c r="B524" s="110">
        <f t="shared" si="394"/>
        <v>1056.8925035699999</v>
      </c>
      <c r="C524" s="110">
        <f t="shared" si="388"/>
        <v>945.44626088999996</v>
      </c>
      <c r="D524" s="111">
        <f t="shared" ref="D524:D587" si="403">IF(E524=E523,D523,E523)</f>
        <v>6370.34</v>
      </c>
      <c r="E524" s="111">
        <f t="shared" si="391"/>
        <v>6407.93</v>
      </c>
      <c r="F524" s="161">
        <f t="shared" si="384"/>
        <v>44850</v>
      </c>
      <c r="G524" s="114">
        <f t="shared" si="395"/>
        <v>5.9007839455980093E-3</v>
      </c>
      <c r="H524" s="115">
        <f t="shared" si="385"/>
        <v>44942</v>
      </c>
      <c r="I524" s="115">
        <f t="shared" si="396"/>
        <v>44942</v>
      </c>
      <c r="J524" s="116">
        <f t="shared" ref="J524:J587" si="404">IF(I524=I523,J523,NETWORKDAYS(I523,I524,$AF$149:$AF$503)-1)</f>
        <v>22</v>
      </c>
      <c r="K524" s="116">
        <f t="shared" si="393"/>
        <v>19</v>
      </c>
      <c r="L524" s="8">
        <f t="shared" ref="L524:L587" si="405">TRUNC((E524/D524)^TRUNC((K524/J524),9),8)</f>
        <v>1.0050940799999999</v>
      </c>
      <c r="M524" s="117">
        <f t="shared" si="389"/>
        <v>0.99709963999999995</v>
      </c>
      <c r="N524" s="117">
        <f t="shared" si="386"/>
        <v>1.1051610037148412</v>
      </c>
      <c r="O524" s="110">
        <f t="shared" si="390"/>
        <v>1.1107907800000001</v>
      </c>
      <c r="P524" s="110">
        <f t="shared" si="397"/>
        <v>1050.1929895799999</v>
      </c>
      <c r="Q524" s="148">
        <f t="shared" si="381"/>
        <v>0</v>
      </c>
      <c r="R524" s="170">
        <f t="shared" ref="R524:R587" si="406">IF(Q524&gt;0,VLOOKUP($A524,$AF$11:$AK$141,6),0)</f>
        <v>0</v>
      </c>
      <c r="S524" s="110">
        <f t="shared" si="398"/>
        <v>0</v>
      </c>
      <c r="T524" s="92">
        <v>0</v>
      </c>
      <c r="U524" s="180">
        <f t="shared" si="392"/>
        <v>0</v>
      </c>
      <c r="V524" s="120">
        <f t="shared" ref="V524:V587" si="407">(V523)</f>
        <v>8.7999999999999995E-2</v>
      </c>
      <c r="W524" s="118">
        <f t="shared" si="387"/>
        <v>19</v>
      </c>
      <c r="X524" s="118">
        <v>252</v>
      </c>
      <c r="Y524" s="117">
        <f t="shared" si="399"/>
        <v>1.0063793169999999</v>
      </c>
      <c r="Z524" s="110">
        <f t="shared" si="400"/>
        <v>6.6995139899999998</v>
      </c>
      <c r="AA524" s="110">
        <f t="shared" si="401"/>
        <v>0</v>
      </c>
      <c r="AB524" s="121" t="str">
        <f t="shared" si="382"/>
        <v>A+J=</v>
      </c>
      <c r="AC524" s="115">
        <f t="shared" si="383"/>
        <v>44942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2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109">
        <f t="shared" si="402"/>
        <v>44938</v>
      </c>
      <c r="B525" s="110">
        <f t="shared" si="394"/>
        <v>1057.5290690899999</v>
      </c>
      <c r="C525" s="110">
        <f t="shared" si="388"/>
        <v>945.44626088999996</v>
      </c>
      <c r="D525" s="111">
        <f t="shared" si="403"/>
        <v>6370.34</v>
      </c>
      <c r="E525" s="111">
        <f t="shared" si="391"/>
        <v>6407.93</v>
      </c>
      <c r="F525" s="161">
        <f t="shared" si="384"/>
        <v>44850</v>
      </c>
      <c r="G525" s="114">
        <f t="shared" si="395"/>
        <v>5.9007839455980093E-3</v>
      </c>
      <c r="H525" s="115">
        <f t="shared" si="385"/>
        <v>44942</v>
      </c>
      <c r="I525" s="115">
        <f t="shared" si="396"/>
        <v>44942</v>
      </c>
      <c r="J525" s="116">
        <f t="shared" si="404"/>
        <v>22</v>
      </c>
      <c r="K525" s="116">
        <f t="shared" si="393"/>
        <v>20</v>
      </c>
      <c r="L525" s="8">
        <f t="shared" si="405"/>
        <v>1.0053629100000001</v>
      </c>
      <c r="M525" s="117">
        <f t="shared" si="389"/>
        <v>0.99709963999999995</v>
      </c>
      <c r="N525" s="117">
        <f t="shared" si="386"/>
        <v>1.1051610037148412</v>
      </c>
      <c r="O525" s="110">
        <f t="shared" si="390"/>
        <v>1.1110878799999999</v>
      </c>
      <c r="P525" s="110">
        <f t="shared" si="397"/>
        <v>1050.47388166</v>
      </c>
      <c r="Q525" s="148">
        <f t="shared" ref="Q525:Q588" si="408">IF(VLOOKUP(A525,AF$11:AM$141,8)=VLOOKUP(A524,AF$11:AM$141,8),0,VLOOKUP(A525,AF$11:AM$141,8))</f>
        <v>0</v>
      </c>
      <c r="R525" s="170">
        <f t="shared" si="406"/>
        <v>0</v>
      </c>
      <c r="S525" s="110">
        <f t="shared" si="398"/>
        <v>0</v>
      </c>
      <c r="T525" s="92">
        <v>0</v>
      </c>
      <c r="U525" s="180">
        <f t="shared" si="392"/>
        <v>0</v>
      </c>
      <c r="V525" s="120">
        <f t="shared" si="407"/>
        <v>8.7999999999999995E-2</v>
      </c>
      <c r="W525" s="118">
        <f t="shared" si="387"/>
        <v>20</v>
      </c>
      <c r="X525" s="118">
        <v>252</v>
      </c>
      <c r="Y525" s="117">
        <f t="shared" si="399"/>
        <v>1.0067161950000001</v>
      </c>
      <c r="Z525" s="110">
        <f t="shared" si="400"/>
        <v>7.0551874300000001</v>
      </c>
      <c r="AA525" s="110">
        <f t="shared" si="401"/>
        <v>0</v>
      </c>
      <c r="AB525" s="121" t="str">
        <f t="shared" ref="AB525:AB588" si="409">IF($Q524&gt;0,VLOOKUP($A524,$AF$11:$AO$141,9),AB524)</f>
        <v>A+J=</v>
      </c>
      <c r="AC525" s="115">
        <f t="shared" ref="AC525:AC588" si="410">IF($Q524&gt;0,VLOOKUP($A524,$AF$11:$AO$141,10),AC524)</f>
        <v>44942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2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109">
        <f t="shared" si="402"/>
        <v>44939</v>
      </c>
      <c r="B526" s="110">
        <f t="shared" si="394"/>
        <v>1058.1660187699999</v>
      </c>
      <c r="C526" s="110">
        <f t="shared" si="388"/>
        <v>945.44626088999996</v>
      </c>
      <c r="D526" s="111">
        <f t="shared" si="403"/>
        <v>6370.34</v>
      </c>
      <c r="E526" s="111">
        <f t="shared" si="391"/>
        <v>6407.93</v>
      </c>
      <c r="F526" s="161">
        <f t="shared" si="384"/>
        <v>44850</v>
      </c>
      <c r="G526" s="114">
        <f t="shared" si="395"/>
        <v>5.9007839455980093E-3</v>
      </c>
      <c r="H526" s="115">
        <f t="shared" si="385"/>
        <v>44942</v>
      </c>
      <c r="I526" s="115">
        <f t="shared" si="396"/>
        <v>44942</v>
      </c>
      <c r="J526" s="116">
        <f t="shared" si="404"/>
        <v>22</v>
      </c>
      <c r="K526" s="116">
        <f t="shared" si="393"/>
        <v>21</v>
      </c>
      <c r="L526" s="8">
        <f t="shared" si="405"/>
        <v>1.0056318099999999</v>
      </c>
      <c r="M526" s="117">
        <f t="shared" si="389"/>
        <v>0.99709963999999995</v>
      </c>
      <c r="N526" s="117">
        <f t="shared" si="386"/>
        <v>1.1051610037148412</v>
      </c>
      <c r="O526" s="110">
        <f t="shared" si="390"/>
        <v>1.1113850599999999</v>
      </c>
      <c r="P526" s="110">
        <f t="shared" si="397"/>
        <v>1050.75484938</v>
      </c>
      <c r="Q526" s="148">
        <f t="shared" si="408"/>
        <v>0</v>
      </c>
      <c r="R526" s="170">
        <f t="shared" si="406"/>
        <v>0</v>
      </c>
      <c r="S526" s="110">
        <f t="shared" si="398"/>
        <v>0</v>
      </c>
      <c r="T526" s="92">
        <v>0</v>
      </c>
      <c r="U526" s="180">
        <f t="shared" si="392"/>
        <v>0</v>
      </c>
      <c r="V526" s="120">
        <f t="shared" si="407"/>
        <v>8.7999999999999995E-2</v>
      </c>
      <c r="W526" s="118">
        <f t="shared" si="387"/>
        <v>21</v>
      </c>
      <c r="X526" s="118">
        <v>252</v>
      </c>
      <c r="Y526" s="117">
        <f t="shared" si="399"/>
        <v>1.007053186</v>
      </c>
      <c r="Z526" s="110">
        <f t="shared" si="400"/>
        <v>7.4111693900000004</v>
      </c>
      <c r="AA526" s="110">
        <f t="shared" si="401"/>
        <v>0</v>
      </c>
      <c r="AB526" s="121" t="str">
        <f t="shared" si="409"/>
        <v>A+J=</v>
      </c>
      <c r="AC526" s="115">
        <f t="shared" si="410"/>
        <v>44942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2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109">
        <f t="shared" si="402"/>
        <v>44940</v>
      </c>
      <c r="B527" s="110">
        <f t="shared" si="394"/>
        <v>1058.8033442999999</v>
      </c>
      <c r="C527" s="110">
        <f t="shared" si="388"/>
        <v>945.44626088999996</v>
      </c>
      <c r="D527" s="111">
        <f t="shared" si="403"/>
        <v>6370.34</v>
      </c>
      <c r="E527" s="111">
        <f t="shared" si="391"/>
        <v>6407.93</v>
      </c>
      <c r="F527" s="161">
        <f t="shared" si="384"/>
        <v>44850</v>
      </c>
      <c r="G527" s="114">
        <f t="shared" si="395"/>
        <v>5.9007839455980093E-3</v>
      </c>
      <c r="H527" s="115">
        <f t="shared" si="385"/>
        <v>44942</v>
      </c>
      <c r="I527" s="115">
        <f t="shared" si="396"/>
        <v>44942</v>
      </c>
      <c r="J527" s="116">
        <f t="shared" si="404"/>
        <v>22</v>
      </c>
      <c r="K527" s="116">
        <f t="shared" si="393"/>
        <v>22</v>
      </c>
      <c r="L527" s="8">
        <f t="shared" si="405"/>
        <v>1.0059007799999999</v>
      </c>
      <c r="M527" s="117">
        <f t="shared" si="389"/>
        <v>0.99709963999999995</v>
      </c>
      <c r="N527" s="117">
        <f t="shared" si="386"/>
        <v>1.1051610037148412</v>
      </c>
      <c r="O527" s="110">
        <f t="shared" si="390"/>
        <v>1.11168231</v>
      </c>
      <c r="P527" s="110">
        <f t="shared" si="397"/>
        <v>1051.03588328</v>
      </c>
      <c r="Q527" s="148">
        <f t="shared" si="408"/>
        <v>0</v>
      </c>
      <c r="R527" s="170">
        <f t="shared" si="406"/>
        <v>0</v>
      </c>
      <c r="S527" s="110">
        <f t="shared" si="398"/>
        <v>0</v>
      </c>
      <c r="T527" s="92">
        <v>0</v>
      </c>
      <c r="U527" s="180">
        <f t="shared" si="392"/>
        <v>0</v>
      </c>
      <c r="V527" s="120">
        <f t="shared" si="407"/>
        <v>8.7999999999999995E-2</v>
      </c>
      <c r="W527" s="118">
        <f t="shared" si="387"/>
        <v>22</v>
      </c>
      <c r="X527" s="118">
        <v>252</v>
      </c>
      <c r="Y527" s="117">
        <f t="shared" si="399"/>
        <v>1.0073902910000001</v>
      </c>
      <c r="Z527" s="110">
        <f t="shared" si="400"/>
        <v>7.7674610199999998</v>
      </c>
      <c r="AA527" s="110">
        <f t="shared" si="401"/>
        <v>0</v>
      </c>
      <c r="AB527" s="121" t="str">
        <f t="shared" si="409"/>
        <v>A+J=</v>
      </c>
      <c r="AC527" s="115">
        <f t="shared" si="410"/>
        <v>44942</v>
      </c>
      <c r="AD527" s="4"/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2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109">
        <f t="shared" si="402"/>
        <v>44941</v>
      </c>
      <c r="B528" s="110">
        <f t="shared" si="394"/>
        <v>1058.8033442999999</v>
      </c>
      <c r="C528" s="110">
        <f t="shared" si="388"/>
        <v>945.44626088999996</v>
      </c>
      <c r="D528" s="111">
        <f t="shared" si="403"/>
        <v>6370.34</v>
      </c>
      <c r="E528" s="111">
        <f t="shared" si="391"/>
        <v>6407.93</v>
      </c>
      <c r="F528" s="161">
        <f t="shared" si="384"/>
        <v>44850</v>
      </c>
      <c r="G528" s="114">
        <f t="shared" si="395"/>
        <v>5.9007839455980093E-3</v>
      </c>
      <c r="H528" s="115">
        <f t="shared" si="385"/>
        <v>44942</v>
      </c>
      <c r="I528" s="115">
        <f t="shared" si="396"/>
        <v>44942</v>
      </c>
      <c r="J528" s="116">
        <f t="shared" si="404"/>
        <v>22</v>
      </c>
      <c r="K528" s="116">
        <f t="shared" si="393"/>
        <v>22</v>
      </c>
      <c r="L528" s="8">
        <f t="shared" si="405"/>
        <v>1.0059007799999999</v>
      </c>
      <c r="M528" s="117">
        <f t="shared" si="389"/>
        <v>0.99709963999999995</v>
      </c>
      <c r="N528" s="117">
        <f t="shared" si="386"/>
        <v>1.1051610037148412</v>
      </c>
      <c r="O528" s="110">
        <f t="shared" si="390"/>
        <v>1.11168231</v>
      </c>
      <c r="P528" s="110">
        <f t="shared" si="397"/>
        <v>1051.03588328</v>
      </c>
      <c r="Q528" s="148">
        <f t="shared" si="408"/>
        <v>0</v>
      </c>
      <c r="R528" s="170">
        <f t="shared" si="406"/>
        <v>0</v>
      </c>
      <c r="S528" s="110">
        <f t="shared" si="398"/>
        <v>0</v>
      </c>
      <c r="T528" s="92">
        <v>0</v>
      </c>
      <c r="U528" s="180">
        <f t="shared" si="392"/>
        <v>0</v>
      </c>
      <c r="V528" s="120">
        <f t="shared" si="407"/>
        <v>8.7999999999999995E-2</v>
      </c>
      <c r="W528" s="118">
        <f t="shared" si="387"/>
        <v>22</v>
      </c>
      <c r="X528" s="118">
        <v>252</v>
      </c>
      <c r="Y528" s="117">
        <f t="shared" si="399"/>
        <v>1.0073902910000001</v>
      </c>
      <c r="Z528" s="110">
        <f t="shared" si="400"/>
        <v>7.7674610199999998</v>
      </c>
      <c r="AA528" s="110">
        <f t="shared" si="401"/>
        <v>0</v>
      </c>
      <c r="AB528" s="121" t="str">
        <f t="shared" si="409"/>
        <v>A+J=</v>
      </c>
      <c r="AC528" s="115">
        <f t="shared" si="410"/>
        <v>44942</v>
      </c>
      <c r="AD528" s="4"/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2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109">
        <f t="shared" si="402"/>
        <v>44942</v>
      </c>
      <c r="B529" s="110">
        <f t="shared" si="394"/>
        <v>1058.8033442999999</v>
      </c>
      <c r="C529" s="110">
        <f t="shared" si="388"/>
        <v>945.44626088999996</v>
      </c>
      <c r="D529" s="111">
        <f t="shared" si="403"/>
        <v>6370.34</v>
      </c>
      <c r="E529" s="111">
        <f t="shared" si="391"/>
        <v>6407.93</v>
      </c>
      <c r="F529" s="161">
        <f t="shared" si="384"/>
        <v>44850</v>
      </c>
      <c r="G529" s="114">
        <f t="shared" si="395"/>
        <v>5.9007839455980093E-3</v>
      </c>
      <c r="H529" s="115">
        <f t="shared" si="385"/>
        <v>44942</v>
      </c>
      <c r="I529" s="115">
        <f t="shared" si="396"/>
        <v>44942</v>
      </c>
      <c r="J529" s="116">
        <f t="shared" si="404"/>
        <v>22</v>
      </c>
      <c r="K529" s="116">
        <f t="shared" si="393"/>
        <v>22</v>
      </c>
      <c r="L529" s="8">
        <f t="shared" si="405"/>
        <v>1.0059007799999999</v>
      </c>
      <c r="M529" s="117">
        <f t="shared" si="389"/>
        <v>0.99709963999999995</v>
      </c>
      <c r="N529" s="117">
        <f t="shared" si="386"/>
        <v>1.1051610037148412</v>
      </c>
      <c r="O529" s="110">
        <f t="shared" si="390"/>
        <v>1.11168231</v>
      </c>
      <c r="P529" s="110">
        <f t="shared" si="397"/>
        <v>1051.03588328</v>
      </c>
      <c r="Q529" s="148">
        <f t="shared" si="408"/>
        <v>17</v>
      </c>
      <c r="R529" s="170">
        <f t="shared" si="406"/>
        <v>3.5000000000000001E-3</v>
      </c>
      <c r="S529" s="110">
        <f t="shared" si="398"/>
        <v>3.6786255899999998</v>
      </c>
      <c r="T529" s="92">
        <v>0</v>
      </c>
      <c r="U529" s="180">
        <f t="shared" si="392"/>
        <v>3.4999999985918652E-3</v>
      </c>
      <c r="V529" s="120">
        <f t="shared" si="407"/>
        <v>8.7999999999999995E-2</v>
      </c>
      <c r="W529" s="118">
        <f t="shared" si="387"/>
        <v>22</v>
      </c>
      <c r="X529" s="118">
        <v>252</v>
      </c>
      <c r="Y529" s="117">
        <f t="shared" si="399"/>
        <v>1.0073902910000001</v>
      </c>
      <c r="Z529" s="110">
        <f t="shared" si="400"/>
        <v>7.7674610199999998</v>
      </c>
      <c r="AA529" s="110">
        <f t="shared" si="401"/>
        <v>11.44608661</v>
      </c>
      <c r="AB529" s="121" t="str">
        <f t="shared" si="409"/>
        <v>A+J=</v>
      </c>
      <c r="AC529" s="115">
        <f t="shared" si="410"/>
        <v>44942</v>
      </c>
      <c r="AD529" s="4"/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2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109">
        <f t="shared" si="402"/>
        <v>44943</v>
      </c>
      <c r="B530" s="110">
        <f t="shared" si="394"/>
        <v>1047.9027052700001</v>
      </c>
      <c r="C530" s="110">
        <f t="shared" si="388"/>
        <v>942.13719897999999</v>
      </c>
      <c r="D530" s="111">
        <f t="shared" si="403"/>
        <v>6407.93</v>
      </c>
      <c r="E530" s="111">
        <f t="shared" si="391"/>
        <v>6434.2</v>
      </c>
      <c r="F530" s="161">
        <f t="shared" si="384"/>
        <v>44880</v>
      </c>
      <c r="G530" s="114">
        <f t="shared" si="395"/>
        <v>4.0996078296735572E-3</v>
      </c>
      <c r="H530" s="115">
        <f t="shared" si="385"/>
        <v>44972</v>
      </c>
      <c r="I530" s="115">
        <f t="shared" si="396"/>
        <v>44972</v>
      </c>
      <c r="J530" s="116">
        <f t="shared" si="404"/>
        <v>22</v>
      </c>
      <c r="K530" s="116">
        <f t="shared" si="393"/>
        <v>1</v>
      </c>
      <c r="L530" s="8">
        <f t="shared" si="405"/>
        <v>1.0001859799999999</v>
      </c>
      <c r="M530" s="117">
        <f t="shared" si="389"/>
        <v>1.0059007799999999</v>
      </c>
      <c r="N530" s="117">
        <f t="shared" si="386"/>
        <v>1.1116823156623417</v>
      </c>
      <c r="O530" s="110">
        <f t="shared" si="390"/>
        <v>1.11188906</v>
      </c>
      <c r="P530" s="110">
        <f t="shared" si="397"/>
        <v>1047.55204456</v>
      </c>
      <c r="Q530" s="148">
        <f t="shared" si="408"/>
        <v>0</v>
      </c>
      <c r="R530" s="170">
        <f t="shared" si="406"/>
        <v>0</v>
      </c>
      <c r="S530" s="110">
        <f t="shared" si="398"/>
        <v>0</v>
      </c>
      <c r="T530" s="92">
        <v>0</v>
      </c>
      <c r="U530" s="180">
        <f t="shared" si="392"/>
        <v>0</v>
      </c>
      <c r="V530" s="120">
        <f t="shared" si="407"/>
        <v>8.7999999999999995E-2</v>
      </c>
      <c r="W530" s="118">
        <f t="shared" si="387"/>
        <v>1</v>
      </c>
      <c r="X530" s="118">
        <v>252</v>
      </c>
      <c r="Y530" s="117">
        <f t="shared" si="399"/>
        <v>1.000334743</v>
      </c>
      <c r="Z530" s="110">
        <f t="shared" si="400"/>
        <v>0.35066070999999999</v>
      </c>
      <c r="AA530" s="110">
        <f t="shared" si="401"/>
        <v>0</v>
      </c>
      <c r="AB530" s="121" t="str">
        <f t="shared" si="409"/>
        <v>A+J=</v>
      </c>
      <c r="AC530" s="115">
        <f t="shared" si="410"/>
        <v>44972</v>
      </c>
      <c r="AD530" s="4"/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2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109">
        <f t="shared" si="402"/>
        <v>44944</v>
      </c>
      <c r="B531" s="110">
        <f t="shared" si="394"/>
        <v>1048.44843831</v>
      </c>
      <c r="C531" s="110">
        <f t="shared" si="388"/>
        <v>942.13719897999999</v>
      </c>
      <c r="D531" s="111">
        <f t="shared" si="403"/>
        <v>6407.93</v>
      </c>
      <c r="E531" s="111">
        <f t="shared" si="391"/>
        <v>6434.2</v>
      </c>
      <c r="F531" s="161">
        <f t="shared" ref="F531:F594" si="411">IF($K531=1,VLOOKUP($A530,$AQ$11:$AV$47,6),F530)</f>
        <v>44880</v>
      </c>
      <c r="G531" s="114">
        <f t="shared" si="395"/>
        <v>4.0996078296735572E-3</v>
      </c>
      <c r="H531" s="115">
        <f t="shared" ref="H531:H594" si="412">IF(Q530&gt;0,VLOOKUP(A531,AJ$119:AP$451,4),H530)</f>
        <v>44972</v>
      </c>
      <c r="I531" s="115">
        <f t="shared" si="396"/>
        <v>44972</v>
      </c>
      <c r="J531" s="116">
        <f t="shared" si="404"/>
        <v>22</v>
      </c>
      <c r="K531" s="116">
        <f t="shared" si="393"/>
        <v>2</v>
      </c>
      <c r="L531" s="8">
        <f t="shared" si="405"/>
        <v>1.0003719900000001</v>
      </c>
      <c r="M531" s="117">
        <f t="shared" si="389"/>
        <v>1.0059007799999999</v>
      </c>
      <c r="N531" s="117">
        <f t="shared" si="386"/>
        <v>1.1116823156623417</v>
      </c>
      <c r="O531" s="110">
        <f t="shared" si="390"/>
        <v>1.11209585</v>
      </c>
      <c r="P531" s="110">
        <f t="shared" si="397"/>
        <v>1047.74686911</v>
      </c>
      <c r="Q531" s="148">
        <f t="shared" si="408"/>
        <v>0</v>
      </c>
      <c r="R531" s="170">
        <f t="shared" si="406"/>
        <v>0</v>
      </c>
      <c r="S531" s="110">
        <f t="shared" si="398"/>
        <v>0</v>
      </c>
      <c r="T531" s="92">
        <v>0</v>
      </c>
      <c r="U531" s="180">
        <f t="shared" si="392"/>
        <v>0</v>
      </c>
      <c r="V531" s="120">
        <f t="shared" si="407"/>
        <v>8.7999999999999995E-2</v>
      </c>
      <c r="W531" s="118">
        <f t="shared" si="387"/>
        <v>2</v>
      </c>
      <c r="X531" s="118">
        <v>252</v>
      </c>
      <c r="Y531" s="117">
        <f t="shared" si="399"/>
        <v>1.000669598</v>
      </c>
      <c r="Z531" s="110">
        <f t="shared" si="400"/>
        <v>0.7015692</v>
      </c>
      <c r="AA531" s="110">
        <f t="shared" si="401"/>
        <v>0</v>
      </c>
      <c r="AB531" s="121" t="str">
        <f t="shared" si="409"/>
        <v>A+J=</v>
      </c>
      <c r="AC531" s="115">
        <f t="shared" si="410"/>
        <v>44972</v>
      </c>
      <c r="AD531" s="4"/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2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109">
        <f t="shared" si="402"/>
        <v>44945</v>
      </c>
      <c r="B532" s="110">
        <f t="shared" si="394"/>
        <v>1048.9944569300001</v>
      </c>
      <c r="C532" s="110">
        <f t="shared" si="388"/>
        <v>942.13719897999999</v>
      </c>
      <c r="D532" s="111">
        <f t="shared" si="403"/>
        <v>6407.93</v>
      </c>
      <c r="E532" s="111">
        <f t="shared" si="391"/>
        <v>6434.2</v>
      </c>
      <c r="F532" s="161">
        <f t="shared" si="411"/>
        <v>44880</v>
      </c>
      <c r="G532" s="114">
        <f t="shared" si="395"/>
        <v>4.0996078296735572E-3</v>
      </c>
      <c r="H532" s="115">
        <f t="shared" si="412"/>
        <v>44972</v>
      </c>
      <c r="I532" s="115">
        <f t="shared" si="396"/>
        <v>44972</v>
      </c>
      <c r="J532" s="116">
        <f t="shared" si="404"/>
        <v>22</v>
      </c>
      <c r="K532" s="116">
        <f t="shared" si="393"/>
        <v>3</v>
      </c>
      <c r="L532" s="8">
        <f t="shared" si="405"/>
        <v>1.00055805</v>
      </c>
      <c r="M532" s="117">
        <f t="shared" si="389"/>
        <v>1.0059007799999999</v>
      </c>
      <c r="N532" s="117">
        <f t="shared" si="386"/>
        <v>1.1116823156623417</v>
      </c>
      <c r="O532" s="110">
        <f t="shared" si="390"/>
        <v>1.11230268</v>
      </c>
      <c r="P532" s="110">
        <f t="shared" si="397"/>
        <v>1047.9417313500001</v>
      </c>
      <c r="Q532" s="148">
        <f t="shared" si="408"/>
        <v>0</v>
      </c>
      <c r="R532" s="170">
        <f t="shared" si="406"/>
        <v>0</v>
      </c>
      <c r="S532" s="110">
        <f t="shared" si="398"/>
        <v>0</v>
      </c>
      <c r="T532" s="92">
        <v>0</v>
      </c>
      <c r="U532" s="180">
        <f t="shared" si="392"/>
        <v>0</v>
      </c>
      <c r="V532" s="120">
        <f t="shared" si="407"/>
        <v>8.7999999999999995E-2</v>
      </c>
      <c r="W532" s="118">
        <f t="shared" si="387"/>
        <v>3</v>
      </c>
      <c r="X532" s="118">
        <v>252</v>
      </c>
      <c r="Y532" s="117">
        <f t="shared" si="399"/>
        <v>1.0010045649999999</v>
      </c>
      <c r="Z532" s="110">
        <f t="shared" si="400"/>
        <v>1.0527255799999999</v>
      </c>
      <c r="AA532" s="110">
        <f t="shared" si="401"/>
        <v>0</v>
      </c>
      <c r="AB532" s="121" t="str">
        <f t="shared" si="409"/>
        <v>A+J=</v>
      </c>
      <c r="AC532" s="115">
        <f t="shared" si="410"/>
        <v>44972</v>
      </c>
      <c r="AD532" s="4"/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2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109">
        <f t="shared" si="402"/>
        <v>44946</v>
      </c>
      <c r="B533" s="110">
        <f t="shared" si="394"/>
        <v>1049.5407622600001</v>
      </c>
      <c r="C533" s="110">
        <f t="shared" si="388"/>
        <v>942.13719897999999</v>
      </c>
      <c r="D533" s="111">
        <f t="shared" si="403"/>
        <v>6407.93</v>
      </c>
      <c r="E533" s="111">
        <f t="shared" si="391"/>
        <v>6434.2</v>
      </c>
      <c r="F533" s="161">
        <f t="shared" si="411"/>
        <v>44880</v>
      </c>
      <c r="G533" s="114">
        <f t="shared" si="395"/>
        <v>4.0996078296735572E-3</v>
      </c>
      <c r="H533" s="115">
        <f t="shared" si="412"/>
        <v>44972</v>
      </c>
      <c r="I533" s="115">
        <f t="shared" si="396"/>
        <v>44972</v>
      </c>
      <c r="J533" s="116">
        <f t="shared" si="404"/>
        <v>22</v>
      </c>
      <c r="K533" s="116">
        <f t="shared" si="393"/>
        <v>4</v>
      </c>
      <c r="L533" s="8">
        <f t="shared" si="405"/>
        <v>1.00074413</v>
      </c>
      <c r="M533" s="117">
        <f t="shared" si="389"/>
        <v>1.0059007799999999</v>
      </c>
      <c r="N533" s="117">
        <f t="shared" si="386"/>
        <v>1.1116823156623417</v>
      </c>
      <c r="O533" s="110">
        <f t="shared" si="390"/>
        <v>1.11250955</v>
      </c>
      <c r="P533" s="110">
        <f t="shared" si="397"/>
        <v>1048.13663127</v>
      </c>
      <c r="Q533" s="148">
        <f t="shared" si="408"/>
        <v>0</v>
      </c>
      <c r="R533" s="170">
        <f t="shared" si="406"/>
        <v>0</v>
      </c>
      <c r="S533" s="110">
        <f t="shared" si="398"/>
        <v>0</v>
      </c>
      <c r="T533" s="92">
        <v>0</v>
      </c>
      <c r="U533" s="180">
        <f t="shared" si="392"/>
        <v>0</v>
      </c>
      <c r="V533" s="120">
        <f t="shared" si="407"/>
        <v>8.7999999999999995E-2</v>
      </c>
      <c r="W533" s="118">
        <f t="shared" si="387"/>
        <v>4</v>
      </c>
      <c r="X533" s="118">
        <v>252</v>
      </c>
      <c r="Y533" s="117">
        <f t="shared" si="399"/>
        <v>1.0013396450000001</v>
      </c>
      <c r="Z533" s="110">
        <f t="shared" si="400"/>
        <v>1.4041309900000001</v>
      </c>
      <c r="AA533" s="110">
        <f t="shared" si="401"/>
        <v>0</v>
      </c>
      <c r="AB533" s="121" t="str">
        <f t="shared" si="409"/>
        <v>A+J=</v>
      </c>
      <c r="AC533" s="115">
        <f t="shared" si="410"/>
        <v>44972</v>
      </c>
      <c r="AD533" s="4"/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2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109">
        <f t="shared" si="402"/>
        <v>44947</v>
      </c>
      <c r="B534" s="110">
        <f t="shared" si="394"/>
        <v>1050.0873428900002</v>
      </c>
      <c r="C534" s="110">
        <f t="shared" si="388"/>
        <v>942.13719897999999</v>
      </c>
      <c r="D534" s="111">
        <f t="shared" si="403"/>
        <v>6407.93</v>
      </c>
      <c r="E534" s="111">
        <f t="shared" si="391"/>
        <v>6434.2</v>
      </c>
      <c r="F534" s="161">
        <f t="shared" si="411"/>
        <v>44880</v>
      </c>
      <c r="G534" s="114">
        <f t="shared" si="395"/>
        <v>4.0996078296735572E-3</v>
      </c>
      <c r="H534" s="115">
        <f t="shared" si="412"/>
        <v>44972</v>
      </c>
      <c r="I534" s="115">
        <f t="shared" si="396"/>
        <v>44972</v>
      </c>
      <c r="J534" s="116">
        <f t="shared" si="404"/>
        <v>22</v>
      </c>
      <c r="K534" s="116">
        <f t="shared" si="393"/>
        <v>5</v>
      </c>
      <c r="L534" s="8">
        <f t="shared" si="405"/>
        <v>1.0009302499999999</v>
      </c>
      <c r="M534" s="117">
        <f t="shared" si="389"/>
        <v>1.0059007799999999</v>
      </c>
      <c r="N534" s="117">
        <f t="shared" si="386"/>
        <v>1.1116823156623417</v>
      </c>
      <c r="O534" s="110">
        <f t="shared" si="390"/>
        <v>1.11271645</v>
      </c>
      <c r="P534" s="110">
        <f t="shared" si="397"/>
        <v>1048.3315594600001</v>
      </c>
      <c r="Q534" s="148">
        <f t="shared" si="408"/>
        <v>0</v>
      </c>
      <c r="R534" s="170">
        <f t="shared" si="406"/>
        <v>0</v>
      </c>
      <c r="S534" s="110">
        <f t="shared" si="398"/>
        <v>0</v>
      </c>
      <c r="T534" s="92">
        <v>0</v>
      </c>
      <c r="U534" s="180">
        <f t="shared" si="392"/>
        <v>0</v>
      </c>
      <c r="V534" s="120">
        <f t="shared" si="407"/>
        <v>8.7999999999999995E-2</v>
      </c>
      <c r="W534" s="118">
        <f t="shared" si="387"/>
        <v>5</v>
      </c>
      <c r="X534" s="118">
        <v>252</v>
      </c>
      <c r="Y534" s="117">
        <f t="shared" si="399"/>
        <v>1.0016748360000001</v>
      </c>
      <c r="Z534" s="110">
        <f t="shared" si="400"/>
        <v>1.7557834299999999</v>
      </c>
      <c r="AA534" s="110">
        <f t="shared" si="401"/>
        <v>0</v>
      </c>
      <c r="AB534" s="121" t="str">
        <f t="shared" si="409"/>
        <v>A+J=</v>
      </c>
      <c r="AC534" s="115">
        <f t="shared" si="410"/>
        <v>44972</v>
      </c>
      <c r="AD534" s="4"/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2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109">
        <f t="shared" si="402"/>
        <v>44948</v>
      </c>
      <c r="B535" s="110">
        <f t="shared" si="394"/>
        <v>1050.0873428900002</v>
      </c>
      <c r="C535" s="110">
        <f t="shared" si="388"/>
        <v>942.13719897999999</v>
      </c>
      <c r="D535" s="111">
        <f t="shared" si="403"/>
        <v>6407.93</v>
      </c>
      <c r="E535" s="111">
        <f t="shared" si="391"/>
        <v>6434.2</v>
      </c>
      <c r="F535" s="161">
        <f t="shared" si="411"/>
        <v>44880</v>
      </c>
      <c r="G535" s="114">
        <f t="shared" si="395"/>
        <v>4.0996078296735572E-3</v>
      </c>
      <c r="H535" s="115">
        <f t="shared" si="412"/>
        <v>44972</v>
      </c>
      <c r="I535" s="115">
        <f t="shared" si="396"/>
        <v>44972</v>
      </c>
      <c r="J535" s="116">
        <f t="shared" si="404"/>
        <v>22</v>
      </c>
      <c r="K535" s="116">
        <f t="shared" si="393"/>
        <v>5</v>
      </c>
      <c r="L535" s="8">
        <f t="shared" si="405"/>
        <v>1.0009302499999999</v>
      </c>
      <c r="M535" s="117">
        <f t="shared" si="389"/>
        <v>1.0059007799999999</v>
      </c>
      <c r="N535" s="117">
        <f t="shared" si="386"/>
        <v>1.1116823156623417</v>
      </c>
      <c r="O535" s="110">
        <f t="shared" si="390"/>
        <v>1.11271645</v>
      </c>
      <c r="P535" s="110">
        <f t="shared" si="397"/>
        <v>1048.3315594600001</v>
      </c>
      <c r="Q535" s="148">
        <f t="shared" si="408"/>
        <v>0</v>
      </c>
      <c r="R535" s="170">
        <f t="shared" si="406"/>
        <v>0</v>
      </c>
      <c r="S535" s="110">
        <f t="shared" si="398"/>
        <v>0</v>
      </c>
      <c r="T535" s="92">
        <v>0</v>
      </c>
      <c r="U535" s="180">
        <f t="shared" si="392"/>
        <v>0</v>
      </c>
      <c r="V535" s="120">
        <f t="shared" si="407"/>
        <v>8.7999999999999995E-2</v>
      </c>
      <c r="W535" s="118">
        <f t="shared" si="387"/>
        <v>5</v>
      </c>
      <c r="X535" s="118">
        <v>252</v>
      </c>
      <c r="Y535" s="117">
        <f t="shared" si="399"/>
        <v>1.0016748360000001</v>
      </c>
      <c r="Z535" s="110">
        <f t="shared" si="400"/>
        <v>1.7557834299999999</v>
      </c>
      <c r="AA535" s="110">
        <f t="shared" si="401"/>
        <v>0</v>
      </c>
      <c r="AB535" s="121" t="str">
        <f t="shared" si="409"/>
        <v>A+J=</v>
      </c>
      <c r="AC535" s="115">
        <f t="shared" si="410"/>
        <v>44972</v>
      </c>
      <c r="AD535" s="4"/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2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109">
        <f t="shared" si="402"/>
        <v>44949</v>
      </c>
      <c r="B536" s="110">
        <f t="shared" si="394"/>
        <v>1050.0873428900002</v>
      </c>
      <c r="C536" s="110">
        <f t="shared" si="388"/>
        <v>942.13719897999999</v>
      </c>
      <c r="D536" s="111">
        <f t="shared" si="403"/>
        <v>6407.93</v>
      </c>
      <c r="E536" s="111">
        <f t="shared" si="391"/>
        <v>6434.2</v>
      </c>
      <c r="F536" s="161">
        <f t="shared" si="411"/>
        <v>44880</v>
      </c>
      <c r="G536" s="114">
        <f t="shared" si="395"/>
        <v>4.0996078296735572E-3</v>
      </c>
      <c r="H536" s="115">
        <f t="shared" si="412"/>
        <v>44972</v>
      </c>
      <c r="I536" s="115">
        <f t="shared" si="396"/>
        <v>44972</v>
      </c>
      <c r="J536" s="116">
        <f t="shared" si="404"/>
        <v>22</v>
      </c>
      <c r="K536" s="116">
        <f t="shared" si="393"/>
        <v>5</v>
      </c>
      <c r="L536" s="8">
        <f t="shared" si="405"/>
        <v>1.0009302499999999</v>
      </c>
      <c r="M536" s="117">
        <f t="shared" si="389"/>
        <v>1.0059007799999999</v>
      </c>
      <c r="N536" s="117">
        <f t="shared" si="386"/>
        <v>1.1116823156623417</v>
      </c>
      <c r="O536" s="110">
        <f t="shared" si="390"/>
        <v>1.11271645</v>
      </c>
      <c r="P536" s="110">
        <f t="shared" si="397"/>
        <v>1048.3315594600001</v>
      </c>
      <c r="Q536" s="148">
        <f t="shared" si="408"/>
        <v>0</v>
      </c>
      <c r="R536" s="170">
        <f t="shared" si="406"/>
        <v>0</v>
      </c>
      <c r="S536" s="110">
        <f t="shared" si="398"/>
        <v>0</v>
      </c>
      <c r="T536" s="92">
        <v>0</v>
      </c>
      <c r="U536" s="180">
        <f t="shared" si="392"/>
        <v>0</v>
      </c>
      <c r="V536" s="120">
        <f t="shared" si="407"/>
        <v>8.7999999999999995E-2</v>
      </c>
      <c r="W536" s="118">
        <f t="shared" si="387"/>
        <v>5</v>
      </c>
      <c r="X536" s="118">
        <v>252</v>
      </c>
      <c r="Y536" s="117">
        <f t="shared" si="399"/>
        <v>1.0016748360000001</v>
      </c>
      <c r="Z536" s="110">
        <f t="shared" si="400"/>
        <v>1.7557834299999999</v>
      </c>
      <c r="AA536" s="110">
        <f t="shared" si="401"/>
        <v>0</v>
      </c>
      <c r="AB536" s="121" t="str">
        <f t="shared" si="409"/>
        <v>A+J=</v>
      </c>
      <c r="AC536" s="115">
        <f t="shared" si="410"/>
        <v>44972</v>
      </c>
      <c r="AD536" s="4"/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2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109">
        <f t="shared" si="402"/>
        <v>44950</v>
      </c>
      <c r="B537" s="110">
        <f t="shared" si="394"/>
        <v>1050.6342198700002</v>
      </c>
      <c r="C537" s="110">
        <f t="shared" si="388"/>
        <v>942.13719897999999</v>
      </c>
      <c r="D537" s="111">
        <f t="shared" si="403"/>
        <v>6407.93</v>
      </c>
      <c r="E537" s="111">
        <f t="shared" si="391"/>
        <v>6434.2</v>
      </c>
      <c r="F537" s="161">
        <f t="shared" si="411"/>
        <v>44880</v>
      </c>
      <c r="G537" s="114">
        <f t="shared" si="395"/>
        <v>4.0996078296735572E-3</v>
      </c>
      <c r="H537" s="115">
        <f t="shared" si="412"/>
        <v>44972</v>
      </c>
      <c r="I537" s="115">
        <f t="shared" si="396"/>
        <v>44972</v>
      </c>
      <c r="J537" s="116">
        <f t="shared" si="404"/>
        <v>22</v>
      </c>
      <c r="K537" s="116">
        <f t="shared" si="393"/>
        <v>6</v>
      </c>
      <c r="L537" s="8">
        <f t="shared" si="405"/>
        <v>1.0011164100000001</v>
      </c>
      <c r="M537" s="117">
        <f t="shared" si="389"/>
        <v>1.0059007799999999</v>
      </c>
      <c r="N537" s="117">
        <f t="shared" si="386"/>
        <v>1.1116823156623417</v>
      </c>
      <c r="O537" s="110">
        <f t="shared" si="390"/>
        <v>1.1129233999999999</v>
      </c>
      <c r="P537" s="110">
        <f t="shared" si="397"/>
        <v>1048.5265347500001</v>
      </c>
      <c r="Q537" s="148">
        <f t="shared" si="408"/>
        <v>0</v>
      </c>
      <c r="R537" s="170">
        <f t="shared" si="406"/>
        <v>0</v>
      </c>
      <c r="S537" s="110">
        <f t="shared" si="398"/>
        <v>0</v>
      </c>
      <c r="T537" s="92">
        <v>0</v>
      </c>
      <c r="U537" s="180">
        <f t="shared" si="392"/>
        <v>0</v>
      </c>
      <c r="V537" s="120">
        <f t="shared" si="407"/>
        <v>8.7999999999999995E-2</v>
      </c>
      <c r="W537" s="118">
        <f t="shared" si="387"/>
        <v>6</v>
      </c>
      <c r="X537" s="118">
        <v>252</v>
      </c>
      <c r="Y537" s="117">
        <f t="shared" si="399"/>
        <v>1.0020101400000001</v>
      </c>
      <c r="Z537" s="110">
        <f t="shared" si="400"/>
        <v>2.1076851200000002</v>
      </c>
      <c r="AA537" s="110">
        <f t="shared" si="401"/>
        <v>0</v>
      </c>
      <c r="AB537" s="121" t="str">
        <f t="shared" si="409"/>
        <v>A+J=</v>
      </c>
      <c r="AC537" s="115">
        <f t="shared" si="410"/>
        <v>44972</v>
      </c>
      <c r="AD537" s="4"/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2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109">
        <f t="shared" si="402"/>
        <v>44951</v>
      </c>
      <c r="B538" s="110">
        <f t="shared" si="394"/>
        <v>1051.1813828400002</v>
      </c>
      <c r="C538" s="110">
        <f t="shared" si="388"/>
        <v>942.13719897999999</v>
      </c>
      <c r="D538" s="111">
        <f t="shared" si="403"/>
        <v>6407.93</v>
      </c>
      <c r="E538" s="111">
        <f t="shared" si="391"/>
        <v>6434.2</v>
      </c>
      <c r="F538" s="161">
        <f t="shared" si="411"/>
        <v>44880</v>
      </c>
      <c r="G538" s="114">
        <f t="shared" si="395"/>
        <v>4.0996078296735572E-3</v>
      </c>
      <c r="H538" s="115">
        <f t="shared" si="412"/>
        <v>44972</v>
      </c>
      <c r="I538" s="115">
        <f t="shared" si="396"/>
        <v>44972</v>
      </c>
      <c r="J538" s="116">
        <f t="shared" si="404"/>
        <v>22</v>
      </c>
      <c r="K538" s="116">
        <f t="shared" si="393"/>
        <v>7</v>
      </c>
      <c r="L538" s="8">
        <f t="shared" si="405"/>
        <v>1.0013026</v>
      </c>
      <c r="M538" s="117">
        <f t="shared" si="389"/>
        <v>1.0059007799999999</v>
      </c>
      <c r="N538" s="117">
        <f t="shared" si="386"/>
        <v>1.1116823156623417</v>
      </c>
      <c r="O538" s="110">
        <f t="shared" si="390"/>
        <v>1.11313039</v>
      </c>
      <c r="P538" s="110">
        <f t="shared" si="397"/>
        <v>1048.7215477300001</v>
      </c>
      <c r="Q538" s="148">
        <f t="shared" si="408"/>
        <v>0</v>
      </c>
      <c r="R538" s="170">
        <f t="shared" si="406"/>
        <v>0</v>
      </c>
      <c r="S538" s="110">
        <f t="shared" si="398"/>
        <v>0</v>
      </c>
      <c r="T538" s="92">
        <v>0</v>
      </c>
      <c r="U538" s="180">
        <f t="shared" si="392"/>
        <v>0</v>
      </c>
      <c r="V538" s="120">
        <f t="shared" si="407"/>
        <v>8.7999999999999995E-2</v>
      </c>
      <c r="W538" s="118">
        <f t="shared" si="387"/>
        <v>7</v>
      </c>
      <c r="X538" s="118">
        <v>252</v>
      </c>
      <c r="Y538" s="117">
        <f t="shared" si="399"/>
        <v>1.0023455560000001</v>
      </c>
      <c r="Z538" s="110">
        <f t="shared" si="400"/>
        <v>2.4598351100000002</v>
      </c>
      <c r="AA538" s="110">
        <f t="shared" si="401"/>
        <v>0</v>
      </c>
      <c r="AB538" s="121" t="str">
        <f t="shared" si="409"/>
        <v>A+J=</v>
      </c>
      <c r="AC538" s="115">
        <f t="shared" si="410"/>
        <v>44972</v>
      </c>
      <c r="AD538" s="4"/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2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109">
        <f t="shared" si="402"/>
        <v>44952</v>
      </c>
      <c r="B539" s="110">
        <f t="shared" si="394"/>
        <v>1051.7288224500001</v>
      </c>
      <c r="C539" s="110">
        <f t="shared" si="388"/>
        <v>942.13719897999999</v>
      </c>
      <c r="D539" s="111">
        <f t="shared" si="403"/>
        <v>6407.93</v>
      </c>
      <c r="E539" s="111">
        <f t="shared" si="391"/>
        <v>6434.2</v>
      </c>
      <c r="F539" s="161">
        <f t="shared" si="411"/>
        <v>44880</v>
      </c>
      <c r="G539" s="114">
        <f t="shared" si="395"/>
        <v>4.0996078296735572E-3</v>
      </c>
      <c r="H539" s="115">
        <f t="shared" si="412"/>
        <v>44972</v>
      </c>
      <c r="I539" s="115">
        <f t="shared" si="396"/>
        <v>44972</v>
      </c>
      <c r="J539" s="116">
        <f t="shared" si="404"/>
        <v>22</v>
      </c>
      <c r="K539" s="116">
        <f t="shared" si="393"/>
        <v>8</v>
      </c>
      <c r="L539" s="8">
        <f t="shared" si="405"/>
        <v>1.0014888200000001</v>
      </c>
      <c r="M539" s="117">
        <f t="shared" si="389"/>
        <v>1.0059007799999999</v>
      </c>
      <c r="N539" s="117">
        <f t="shared" si="386"/>
        <v>1.1116823156623417</v>
      </c>
      <c r="O539" s="110">
        <f t="shared" si="390"/>
        <v>1.11333741</v>
      </c>
      <c r="P539" s="110">
        <f t="shared" si="397"/>
        <v>1048.91658897</v>
      </c>
      <c r="Q539" s="148">
        <f t="shared" si="408"/>
        <v>0</v>
      </c>
      <c r="R539" s="170">
        <f t="shared" si="406"/>
        <v>0</v>
      </c>
      <c r="S539" s="110">
        <f t="shared" si="398"/>
        <v>0</v>
      </c>
      <c r="T539" s="92">
        <v>0</v>
      </c>
      <c r="U539" s="180">
        <f t="shared" si="392"/>
        <v>0</v>
      </c>
      <c r="V539" s="120">
        <f t="shared" si="407"/>
        <v>8.7999999999999995E-2</v>
      </c>
      <c r="W539" s="118">
        <f t="shared" si="387"/>
        <v>8</v>
      </c>
      <c r="X539" s="118">
        <v>252</v>
      </c>
      <c r="Y539" s="117">
        <f t="shared" si="399"/>
        <v>1.002681084</v>
      </c>
      <c r="Z539" s="110">
        <f t="shared" si="400"/>
        <v>2.8122334800000002</v>
      </c>
      <c r="AA539" s="110">
        <f t="shared" si="401"/>
        <v>0</v>
      </c>
      <c r="AB539" s="121" t="str">
        <f t="shared" si="409"/>
        <v>A+J=</v>
      </c>
      <c r="AC539" s="115">
        <f t="shared" si="410"/>
        <v>44972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2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109">
        <f t="shared" si="402"/>
        <v>44953</v>
      </c>
      <c r="B540" s="110">
        <f t="shared" si="394"/>
        <v>1052.2765492899998</v>
      </c>
      <c r="C540" s="110">
        <f t="shared" si="388"/>
        <v>942.13719897999999</v>
      </c>
      <c r="D540" s="111">
        <f t="shared" si="403"/>
        <v>6407.93</v>
      </c>
      <c r="E540" s="111">
        <f t="shared" si="391"/>
        <v>6434.2</v>
      </c>
      <c r="F540" s="161">
        <f t="shared" si="411"/>
        <v>44880</v>
      </c>
      <c r="G540" s="114">
        <f t="shared" si="395"/>
        <v>4.0996078296735572E-3</v>
      </c>
      <c r="H540" s="115">
        <f t="shared" si="412"/>
        <v>44972</v>
      </c>
      <c r="I540" s="115">
        <f t="shared" si="396"/>
        <v>44972</v>
      </c>
      <c r="J540" s="116">
        <f t="shared" si="404"/>
        <v>22</v>
      </c>
      <c r="K540" s="116">
        <f t="shared" si="393"/>
        <v>9</v>
      </c>
      <c r="L540" s="8">
        <f t="shared" si="405"/>
        <v>1.0016750800000001</v>
      </c>
      <c r="M540" s="117">
        <f t="shared" si="389"/>
        <v>1.0059007799999999</v>
      </c>
      <c r="N540" s="117">
        <f t="shared" si="386"/>
        <v>1.1116823156623417</v>
      </c>
      <c r="O540" s="110">
        <f t="shared" si="390"/>
        <v>1.1135444699999999</v>
      </c>
      <c r="P540" s="110">
        <f t="shared" si="397"/>
        <v>1049.1116678999999</v>
      </c>
      <c r="Q540" s="148">
        <f t="shared" si="408"/>
        <v>0</v>
      </c>
      <c r="R540" s="170">
        <f t="shared" si="406"/>
        <v>0</v>
      </c>
      <c r="S540" s="110">
        <f t="shared" si="398"/>
        <v>0</v>
      </c>
      <c r="T540" s="92">
        <v>0</v>
      </c>
      <c r="U540" s="180">
        <f t="shared" si="392"/>
        <v>0</v>
      </c>
      <c r="V540" s="120">
        <f t="shared" si="407"/>
        <v>8.7999999999999995E-2</v>
      </c>
      <c r="W540" s="118">
        <f t="shared" si="387"/>
        <v>9</v>
      </c>
      <c r="X540" s="118">
        <v>252</v>
      </c>
      <c r="Y540" s="117">
        <f t="shared" si="399"/>
        <v>1.0030167249999999</v>
      </c>
      <c r="Z540" s="110">
        <f t="shared" si="400"/>
        <v>3.1648813900000001</v>
      </c>
      <c r="AA540" s="110">
        <f t="shared" si="401"/>
        <v>0</v>
      </c>
      <c r="AB540" s="121" t="str">
        <f t="shared" si="409"/>
        <v>A+J=</v>
      </c>
      <c r="AC540" s="115">
        <f t="shared" si="410"/>
        <v>44972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2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109">
        <f t="shared" si="402"/>
        <v>44954</v>
      </c>
      <c r="B541" s="110">
        <f t="shared" si="394"/>
        <v>1052.8245529599999</v>
      </c>
      <c r="C541" s="110">
        <f t="shared" si="388"/>
        <v>942.13719897999999</v>
      </c>
      <c r="D541" s="111">
        <f t="shared" si="403"/>
        <v>6407.93</v>
      </c>
      <c r="E541" s="111">
        <f t="shared" si="391"/>
        <v>6434.2</v>
      </c>
      <c r="F541" s="161">
        <f t="shared" si="411"/>
        <v>44880</v>
      </c>
      <c r="G541" s="114">
        <f t="shared" si="395"/>
        <v>4.0996078296735572E-3</v>
      </c>
      <c r="H541" s="115">
        <f t="shared" si="412"/>
        <v>44972</v>
      </c>
      <c r="I541" s="115">
        <f t="shared" si="396"/>
        <v>44972</v>
      </c>
      <c r="J541" s="116">
        <f t="shared" si="404"/>
        <v>22</v>
      </c>
      <c r="K541" s="116">
        <f t="shared" si="393"/>
        <v>10</v>
      </c>
      <c r="L541" s="8">
        <f t="shared" si="405"/>
        <v>1.0018613700000001</v>
      </c>
      <c r="M541" s="117">
        <f t="shared" si="389"/>
        <v>1.0059007799999999</v>
      </c>
      <c r="N541" s="117">
        <f t="shared" si="386"/>
        <v>1.1116823156623417</v>
      </c>
      <c r="O541" s="110">
        <f t="shared" si="390"/>
        <v>1.1137515600000001</v>
      </c>
      <c r="P541" s="110">
        <f t="shared" si="397"/>
        <v>1049.30677509</v>
      </c>
      <c r="Q541" s="148">
        <f t="shared" si="408"/>
        <v>0</v>
      </c>
      <c r="R541" s="170">
        <f t="shared" si="406"/>
        <v>0</v>
      </c>
      <c r="S541" s="110">
        <f t="shared" si="398"/>
        <v>0</v>
      </c>
      <c r="T541" s="92">
        <v>0</v>
      </c>
      <c r="U541" s="180">
        <f t="shared" si="392"/>
        <v>0</v>
      </c>
      <c r="V541" s="120">
        <f t="shared" si="407"/>
        <v>8.7999999999999995E-2</v>
      </c>
      <c r="W541" s="118">
        <f t="shared" si="387"/>
        <v>10</v>
      </c>
      <c r="X541" s="118">
        <v>252</v>
      </c>
      <c r="Y541" s="117">
        <f t="shared" si="399"/>
        <v>1.003352478</v>
      </c>
      <c r="Z541" s="110">
        <f t="shared" si="400"/>
        <v>3.5177778700000002</v>
      </c>
      <c r="AA541" s="110">
        <f t="shared" si="401"/>
        <v>0</v>
      </c>
      <c r="AB541" s="121" t="str">
        <f t="shared" si="409"/>
        <v>A+J=</v>
      </c>
      <c r="AC541" s="115">
        <f t="shared" si="410"/>
        <v>44972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2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109">
        <f t="shared" si="402"/>
        <v>44955</v>
      </c>
      <c r="B542" s="110">
        <f t="shared" si="394"/>
        <v>1052.8245529599999</v>
      </c>
      <c r="C542" s="110">
        <f t="shared" si="388"/>
        <v>942.13719897999999</v>
      </c>
      <c r="D542" s="111">
        <f t="shared" si="403"/>
        <v>6407.93</v>
      </c>
      <c r="E542" s="111">
        <f t="shared" si="391"/>
        <v>6434.2</v>
      </c>
      <c r="F542" s="161">
        <f t="shared" si="411"/>
        <v>44880</v>
      </c>
      <c r="G542" s="114">
        <f t="shared" si="395"/>
        <v>4.0996078296735572E-3</v>
      </c>
      <c r="H542" s="115">
        <f t="shared" si="412"/>
        <v>44972</v>
      </c>
      <c r="I542" s="115">
        <f t="shared" si="396"/>
        <v>44972</v>
      </c>
      <c r="J542" s="116">
        <f t="shared" si="404"/>
        <v>22</v>
      </c>
      <c r="K542" s="116">
        <f t="shared" si="393"/>
        <v>10</v>
      </c>
      <c r="L542" s="8">
        <f t="shared" si="405"/>
        <v>1.0018613700000001</v>
      </c>
      <c r="M542" s="117">
        <f t="shared" si="389"/>
        <v>1.0059007799999999</v>
      </c>
      <c r="N542" s="117">
        <f t="shared" si="386"/>
        <v>1.1116823156623417</v>
      </c>
      <c r="O542" s="110">
        <f t="shared" si="390"/>
        <v>1.1137515600000001</v>
      </c>
      <c r="P542" s="110">
        <f t="shared" si="397"/>
        <v>1049.30677509</v>
      </c>
      <c r="Q542" s="148">
        <f t="shared" si="408"/>
        <v>0</v>
      </c>
      <c r="R542" s="170">
        <f t="shared" si="406"/>
        <v>0</v>
      </c>
      <c r="S542" s="110">
        <f t="shared" si="398"/>
        <v>0</v>
      </c>
      <c r="T542" s="92">
        <v>0</v>
      </c>
      <c r="U542" s="180">
        <f t="shared" si="392"/>
        <v>0</v>
      </c>
      <c r="V542" s="120">
        <f t="shared" si="407"/>
        <v>8.7999999999999995E-2</v>
      </c>
      <c r="W542" s="118">
        <f t="shared" si="387"/>
        <v>10</v>
      </c>
      <c r="X542" s="118">
        <v>252</v>
      </c>
      <c r="Y542" s="117">
        <f t="shared" si="399"/>
        <v>1.003352478</v>
      </c>
      <c r="Z542" s="110">
        <f t="shared" si="400"/>
        <v>3.5177778700000002</v>
      </c>
      <c r="AA542" s="110">
        <f t="shared" si="401"/>
        <v>0</v>
      </c>
      <c r="AB542" s="121" t="str">
        <f t="shared" si="409"/>
        <v>A+J=</v>
      </c>
      <c r="AC542" s="115">
        <f t="shared" si="410"/>
        <v>44972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2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109">
        <f t="shared" si="402"/>
        <v>44956</v>
      </c>
      <c r="B543" s="110">
        <f t="shared" si="394"/>
        <v>1052.8245529599999</v>
      </c>
      <c r="C543" s="110">
        <f t="shared" si="388"/>
        <v>942.13719897999999</v>
      </c>
      <c r="D543" s="111">
        <f t="shared" si="403"/>
        <v>6407.93</v>
      </c>
      <c r="E543" s="111">
        <f t="shared" si="391"/>
        <v>6434.2</v>
      </c>
      <c r="F543" s="161">
        <f t="shared" si="411"/>
        <v>44880</v>
      </c>
      <c r="G543" s="114">
        <f t="shared" si="395"/>
        <v>4.0996078296735572E-3</v>
      </c>
      <c r="H543" s="115">
        <f t="shared" si="412"/>
        <v>44972</v>
      </c>
      <c r="I543" s="115">
        <f t="shared" si="396"/>
        <v>44972</v>
      </c>
      <c r="J543" s="116">
        <f t="shared" si="404"/>
        <v>22</v>
      </c>
      <c r="K543" s="116">
        <f t="shared" si="393"/>
        <v>10</v>
      </c>
      <c r="L543" s="8">
        <f t="shared" si="405"/>
        <v>1.0018613700000001</v>
      </c>
      <c r="M543" s="117">
        <f t="shared" si="389"/>
        <v>1.0059007799999999</v>
      </c>
      <c r="N543" s="117">
        <f t="shared" si="386"/>
        <v>1.1116823156623417</v>
      </c>
      <c r="O543" s="110">
        <f t="shared" si="390"/>
        <v>1.1137515600000001</v>
      </c>
      <c r="P543" s="110">
        <f t="shared" si="397"/>
        <v>1049.30677509</v>
      </c>
      <c r="Q543" s="148">
        <f t="shared" si="408"/>
        <v>0</v>
      </c>
      <c r="R543" s="170">
        <f t="shared" si="406"/>
        <v>0</v>
      </c>
      <c r="S543" s="110">
        <f t="shared" si="398"/>
        <v>0</v>
      </c>
      <c r="T543" s="92">
        <v>0</v>
      </c>
      <c r="U543" s="180">
        <f t="shared" si="392"/>
        <v>0</v>
      </c>
      <c r="V543" s="120">
        <f t="shared" si="407"/>
        <v>8.7999999999999995E-2</v>
      </c>
      <c r="W543" s="118">
        <f t="shared" si="387"/>
        <v>10</v>
      </c>
      <c r="X543" s="118">
        <v>252</v>
      </c>
      <c r="Y543" s="117">
        <f t="shared" si="399"/>
        <v>1.003352478</v>
      </c>
      <c r="Z543" s="110">
        <f t="shared" si="400"/>
        <v>3.5177778700000002</v>
      </c>
      <c r="AA543" s="110">
        <f t="shared" si="401"/>
        <v>0</v>
      </c>
      <c r="AB543" s="121" t="str">
        <f t="shared" si="409"/>
        <v>A+J=</v>
      </c>
      <c r="AC543" s="115">
        <f t="shared" si="410"/>
        <v>44972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2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109">
        <f t="shared" si="402"/>
        <v>44957</v>
      </c>
      <c r="B544" s="110">
        <f t="shared" si="394"/>
        <v>1053.3728524799999</v>
      </c>
      <c r="C544" s="110">
        <f t="shared" si="388"/>
        <v>942.13719897999999</v>
      </c>
      <c r="D544" s="111">
        <f t="shared" si="403"/>
        <v>6407.93</v>
      </c>
      <c r="E544" s="111">
        <f t="shared" si="391"/>
        <v>6434.2</v>
      </c>
      <c r="F544" s="161">
        <f t="shared" si="411"/>
        <v>44880</v>
      </c>
      <c r="G544" s="114">
        <f t="shared" si="395"/>
        <v>4.0996078296735572E-3</v>
      </c>
      <c r="H544" s="115">
        <f t="shared" si="412"/>
        <v>44972</v>
      </c>
      <c r="I544" s="115">
        <f t="shared" si="396"/>
        <v>44972</v>
      </c>
      <c r="J544" s="116">
        <f t="shared" si="404"/>
        <v>22</v>
      </c>
      <c r="K544" s="116">
        <f t="shared" si="393"/>
        <v>11</v>
      </c>
      <c r="L544" s="8">
        <f t="shared" si="405"/>
        <v>1.0020477000000001</v>
      </c>
      <c r="M544" s="117">
        <f t="shared" si="389"/>
        <v>1.0059007799999999</v>
      </c>
      <c r="N544" s="117">
        <f t="shared" ref="N544:N607" si="413">IF(I544&gt;I543,N543*M544,N543)</f>
        <v>1.1116823156623417</v>
      </c>
      <c r="O544" s="110">
        <f t="shared" si="390"/>
        <v>1.1139587</v>
      </c>
      <c r="P544" s="110">
        <f t="shared" si="397"/>
        <v>1049.50192939</v>
      </c>
      <c r="Q544" s="148">
        <f t="shared" si="408"/>
        <v>0</v>
      </c>
      <c r="R544" s="170">
        <f t="shared" si="406"/>
        <v>0</v>
      </c>
      <c r="S544" s="110">
        <f t="shared" si="398"/>
        <v>0</v>
      </c>
      <c r="T544" s="92">
        <v>0</v>
      </c>
      <c r="U544" s="180">
        <f t="shared" si="392"/>
        <v>0</v>
      </c>
      <c r="V544" s="120">
        <f t="shared" si="407"/>
        <v>8.7999999999999995E-2</v>
      </c>
      <c r="W544" s="118">
        <f t="shared" si="387"/>
        <v>11</v>
      </c>
      <c r="X544" s="118">
        <v>252</v>
      </c>
      <c r="Y544" s="117">
        <f t="shared" si="399"/>
        <v>1.0036883430000001</v>
      </c>
      <c r="Z544" s="110">
        <f t="shared" si="400"/>
        <v>3.8709230899999998</v>
      </c>
      <c r="AA544" s="110">
        <f t="shared" si="401"/>
        <v>0</v>
      </c>
      <c r="AB544" s="121" t="str">
        <f t="shared" si="409"/>
        <v>A+J=</v>
      </c>
      <c r="AC544" s="115">
        <f t="shared" si="410"/>
        <v>44972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2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109">
        <f t="shared" si="402"/>
        <v>44958</v>
      </c>
      <c r="B545" s="110">
        <f t="shared" si="394"/>
        <v>1053.9214489999999</v>
      </c>
      <c r="C545" s="110">
        <f t="shared" si="388"/>
        <v>942.13719897999999</v>
      </c>
      <c r="D545" s="111">
        <f t="shared" si="403"/>
        <v>6407.93</v>
      </c>
      <c r="E545" s="111">
        <f t="shared" si="391"/>
        <v>6434.2</v>
      </c>
      <c r="F545" s="161">
        <f t="shared" si="411"/>
        <v>44880</v>
      </c>
      <c r="G545" s="114">
        <f t="shared" si="395"/>
        <v>4.0996078296735572E-3</v>
      </c>
      <c r="H545" s="115">
        <f t="shared" si="412"/>
        <v>44972</v>
      </c>
      <c r="I545" s="115">
        <f t="shared" si="396"/>
        <v>44972</v>
      </c>
      <c r="J545" s="116">
        <f t="shared" si="404"/>
        <v>22</v>
      </c>
      <c r="K545" s="116">
        <f t="shared" si="393"/>
        <v>12</v>
      </c>
      <c r="L545" s="8">
        <f t="shared" si="405"/>
        <v>1.0022340700000001</v>
      </c>
      <c r="M545" s="117">
        <f t="shared" si="389"/>
        <v>1.0059007799999999</v>
      </c>
      <c r="N545" s="117">
        <f t="shared" si="413"/>
        <v>1.1116823156623417</v>
      </c>
      <c r="O545" s="110">
        <f t="shared" si="390"/>
        <v>1.11416589</v>
      </c>
      <c r="P545" s="110">
        <f t="shared" si="397"/>
        <v>1049.6971308</v>
      </c>
      <c r="Q545" s="148">
        <f t="shared" si="408"/>
        <v>0</v>
      </c>
      <c r="R545" s="170">
        <f t="shared" si="406"/>
        <v>0</v>
      </c>
      <c r="S545" s="110">
        <f t="shared" si="398"/>
        <v>0</v>
      </c>
      <c r="T545" s="92">
        <v>0</v>
      </c>
      <c r="U545" s="180">
        <f t="shared" si="392"/>
        <v>0</v>
      </c>
      <c r="V545" s="120">
        <f t="shared" si="407"/>
        <v>8.7999999999999995E-2</v>
      </c>
      <c r="W545" s="118">
        <f t="shared" si="387"/>
        <v>12</v>
      </c>
      <c r="X545" s="118">
        <v>252</v>
      </c>
      <c r="Y545" s="117">
        <f t="shared" si="399"/>
        <v>1.0040243209999999</v>
      </c>
      <c r="Z545" s="110">
        <f t="shared" si="400"/>
        <v>4.2243181999999999</v>
      </c>
      <c r="AA545" s="110">
        <f t="shared" si="401"/>
        <v>0</v>
      </c>
      <c r="AB545" s="121" t="str">
        <f t="shared" si="409"/>
        <v>A+J=</v>
      </c>
      <c r="AC545" s="115">
        <f t="shared" si="410"/>
        <v>44972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2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109">
        <f t="shared" si="402"/>
        <v>44959</v>
      </c>
      <c r="B546" s="110">
        <f t="shared" si="394"/>
        <v>1054.47030374</v>
      </c>
      <c r="C546" s="110">
        <f t="shared" si="388"/>
        <v>942.13719897999999</v>
      </c>
      <c r="D546" s="111">
        <f t="shared" si="403"/>
        <v>6407.93</v>
      </c>
      <c r="E546" s="111">
        <f t="shared" si="391"/>
        <v>6434.2</v>
      </c>
      <c r="F546" s="161">
        <f t="shared" si="411"/>
        <v>44880</v>
      </c>
      <c r="G546" s="114">
        <f t="shared" si="395"/>
        <v>4.0996078296735572E-3</v>
      </c>
      <c r="H546" s="115">
        <f t="shared" si="412"/>
        <v>44972</v>
      </c>
      <c r="I546" s="115">
        <f t="shared" si="396"/>
        <v>44972</v>
      </c>
      <c r="J546" s="116">
        <f t="shared" si="404"/>
        <v>22</v>
      </c>
      <c r="K546" s="116">
        <f t="shared" si="393"/>
        <v>13</v>
      </c>
      <c r="L546" s="8">
        <f t="shared" si="405"/>
        <v>1.00242046</v>
      </c>
      <c r="M546" s="117">
        <f t="shared" si="389"/>
        <v>1.0059007799999999</v>
      </c>
      <c r="N546" s="117">
        <f t="shared" si="413"/>
        <v>1.1116823156623417</v>
      </c>
      <c r="O546" s="110">
        <f t="shared" si="390"/>
        <v>1.11437309</v>
      </c>
      <c r="P546" s="110">
        <f t="shared" si="397"/>
        <v>1049.8923416299999</v>
      </c>
      <c r="Q546" s="148">
        <f t="shared" si="408"/>
        <v>0</v>
      </c>
      <c r="R546" s="170">
        <f t="shared" si="406"/>
        <v>0</v>
      </c>
      <c r="S546" s="110">
        <f t="shared" si="398"/>
        <v>0</v>
      </c>
      <c r="T546" s="92">
        <v>0</v>
      </c>
      <c r="U546" s="180">
        <f t="shared" si="392"/>
        <v>0</v>
      </c>
      <c r="V546" s="120">
        <f t="shared" si="407"/>
        <v>8.7999999999999995E-2</v>
      </c>
      <c r="W546" s="118">
        <f t="shared" ref="W546:W609" si="414">IF(A545&lt;K$2,0,IF(Q545&gt;0,1,IF(K546=K545,W545,W545+1)))</f>
        <v>13</v>
      </c>
      <c r="X546" s="118">
        <v>252</v>
      </c>
      <c r="Y546" s="117">
        <f t="shared" si="399"/>
        <v>1.004360411</v>
      </c>
      <c r="Z546" s="110">
        <f t="shared" si="400"/>
        <v>4.5779621099999996</v>
      </c>
      <c r="AA546" s="110">
        <f t="shared" si="401"/>
        <v>0</v>
      </c>
      <c r="AB546" s="121" t="str">
        <f t="shared" si="409"/>
        <v>A+J=</v>
      </c>
      <c r="AC546" s="115">
        <f t="shared" si="410"/>
        <v>44972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2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109">
        <f t="shared" si="402"/>
        <v>44960</v>
      </c>
      <c r="B547" s="110">
        <f t="shared" si="394"/>
        <v>1055.0194746000002</v>
      </c>
      <c r="C547" s="110">
        <f t="shared" si="388"/>
        <v>942.13719897999999</v>
      </c>
      <c r="D547" s="111">
        <f t="shared" si="403"/>
        <v>6407.93</v>
      </c>
      <c r="E547" s="111">
        <f t="shared" si="391"/>
        <v>6434.2</v>
      </c>
      <c r="F547" s="161">
        <f t="shared" si="411"/>
        <v>44880</v>
      </c>
      <c r="G547" s="114">
        <f t="shared" si="395"/>
        <v>4.0996078296735572E-3</v>
      </c>
      <c r="H547" s="115">
        <f t="shared" si="412"/>
        <v>44972</v>
      </c>
      <c r="I547" s="115">
        <f t="shared" si="396"/>
        <v>44972</v>
      </c>
      <c r="J547" s="116">
        <f t="shared" si="404"/>
        <v>22</v>
      </c>
      <c r="K547" s="116">
        <f t="shared" si="393"/>
        <v>14</v>
      </c>
      <c r="L547" s="8">
        <f t="shared" si="405"/>
        <v>1.0026069</v>
      </c>
      <c r="M547" s="117">
        <f t="shared" si="389"/>
        <v>1.0059007799999999</v>
      </c>
      <c r="N547" s="117">
        <f t="shared" si="413"/>
        <v>1.1116823156623417</v>
      </c>
      <c r="O547" s="110">
        <f t="shared" si="390"/>
        <v>1.1145803599999999</v>
      </c>
      <c r="P547" s="110">
        <f t="shared" si="397"/>
        <v>1050.0876184000001</v>
      </c>
      <c r="Q547" s="148">
        <f t="shared" si="408"/>
        <v>0</v>
      </c>
      <c r="R547" s="170">
        <f t="shared" si="406"/>
        <v>0</v>
      </c>
      <c r="S547" s="110">
        <f t="shared" si="398"/>
        <v>0</v>
      </c>
      <c r="T547" s="92">
        <v>0</v>
      </c>
      <c r="U547" s="180">
        <f t="shared" si="392"/>
        <v>0</v>
      </c>
      <c r="V547" s="120">
        <f t="shared" si="407"/>
        <v>8.7999999999999995E-2</v>
      </c>
      <c r="W547" s="118">
        <f t="shared" si="414"/>
        <v>14</v>
      </c>
      <c r="X547" s="118">
        <v>252</v>
      </c>
      <c r="Y547" s="117">
        <f t="shared" si="399"/>
        <v>1.004696614</v>
      </c>
      <c r="Z547" s="110">
        <f t="shared" si="400"/>
        <v>4.9318562000000004</v>
      </c>
      <c r="AA547" s="110">
        <f t="shared" si="401"/>
        <v>0</v>
      </c>
      <c r="AB547" s="121" t="str">
        <f t="shared" si="409"/>
        <v>A+J=</v>
      </c>
      <c r="AC547" s="115">
        <f t="shared" si="410"/>
        <v>44972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2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109">
        <f t="shared" si="402"/>
        <v>44961</v>
      </c>
      <c r="B548" s="110">
        <f t="shared" si="394"/>
        <v>1055.5689038799999</v>
      </c>
      <c r="C548" s="110">
        <f t="shared" si="388"/>
        <v>942.13719897999999</v>
      </c>
      <c r="D548" s="111">
        <f t="shared" si="403"/>
        <v>6407.93</v>
      </c>
      <c r="E548" s="111">
        <f t="shared" si="391"/>
        <v>6434.2</v>
      </c>
      <c r="F548" s="161">
        <f t="shared" si="411"/>
        <v>44880</v>
      </c>
      <c r="G548" s="114">
        <f t="shared" si="395"/>
        <v>4.0996078296735572E-3</v>
      </c>
      <c r="H548" s="115">
        <f t="shared" si="412"/>
        <v>44972</v>
      </c>
      <c r="I548" s="115">
        <f t="shared" si="396"/>
        <v>44972</v>
      </c>
      <c r="J548" s="116">
        <f t="shared" si="404"/>
        <v>22</v>
      </c>
      <c r="K548" s="116">
        <f t="shared" si="393"/>
        <v>15</v>
      </c>
      <c r="L548" s="8">
        <f t="shared" si="405"/>
        <v>1.0027933600000001</v>
      </c>
      <c r="M548" s="117">
        <f t="shared" si="389"/>
        <v>1.0059007799999999</v>
      </c>
      <c r="N548" s="117">
        <f t="shared" si="413"/>
        <v>1.1116823156623417</v>
      </c>
      <c r="O548" s="110">
        <f t="shared" si="390"/>
        <v>1.1147876400000001</v>
      </c>
      <c r="P548" s="110">
        <f t="shared" si="397"/>
        <v>1050.2829045999999</v>
      </c>
      <c r="Q548" s="148">
        <f t="shared" si="408"/>
        <v>0</v>
      </c>
      <c r="R548" s="170">
        <f t="shared" si="406"/>
        <v>0</v>
      </c>
      <c r="S548" s="110">
        <f t="shared" si="398"/>
        <v>0</v>
      </c>
      <c r="T548" s="92">
        <v>0</v>
      </c>
      <c r="U548" s="180">
        <f t="shared" si="392"/>
        <v>0</v>
      </c>
      <c r="V548" s="120">
        <f t="shared" si="407"/>
        <v>8.7999999999999995E-2</v>
      </c>
      <c r="W548" s="118">
        <f t="shared" si="414"/>
        <v>15</v>
      </c>
      <c r="X548" s="118">
        <v>252</v>
      </c>
      <c r="Y548" s="117">
        <f t="shared" si="399"/>
        <v>1.005032929</v>
      </c>
      <c r="Z548" s="110">
        <f t="shared" si="400"/>
        <v>5.2859992800000004</v>
      </c>
      <c r="AA548" s="110">
        <f t="shared" si="401"/>
        <v>0</v>
      </c>
      <c r="AB548" s="121" t="str">
        <f t="shared" si="409"/>
        <v>A+J=</v>
      </c>
      <c r="AC548" s="115">
        <f t="shared" si="410"/>
        <v>44972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2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109">
        <f t="shared" si="402"/>
        <v>44962</v>
      </c>
      <c r="B549" s="110">
        <f t="shared" si="394"/>
        <v>1055.5689038799999</v>
      </c>
      <c r="C549" s="110">
        <f t="shared" ref="C549:C612" si="415">TRUNC(IF(Q548&gt;0,VLOOKUP(A548,$AF$13:$AG$141,2),C548),8)</f>
        <v>942.13719897999999</v>
      </c>
      <c r="D549" s="111">
        <f t="shared" si="403"/>
        <v>6407.93</v>
      </c>
      <c r="E549" s="111">
        <f t="shared" si="391"/>
        <v>6434.2</v>
      </c>
      <c r="F549" s="161">
        <f t="shared" si="411"/>
        <v>44880</v>
      </c>
      <c r="G549" s="114">
        <f t="shared" si="395"/>
        <v>4.0996078296735572E-3</v>
      </c>
      <c r="H549" s="115">
        <f t="shared" si="412"/>
        <v>44972</v>
      </c>
      <c r="I549" s="115">
        <f t="shared" si="396"/>
        <v>44972</v>
      </c>
      <c r="J549" s="116">
        <f t="shared" si="404"/>
        <v>22</v>
      </c>
      <c r="K549" s="116">
        <f t="shared" si="393"/>
        <v>15</v>
      </c>
      <c r="L549" s="8">
        <f t="shared" si="405"/>
        <v>1.0027933600000001</v>
      </c>
      <c r="M549" s="117">
        <f t="shared" ref="M549:M612" si="416">IF(I549&gt;I548,L548,M548)</f>
        <v>1.0059007799999999</v>
      </c>
      <c r="N549" s="117">
        <f t="shared" si="413"/>
        <v>1.1116823156623417</v>
      </c>
      <c r="O549" s="110">
        <f t="shared" si="390"/>
        <v>1.1147876400000001</v>
      </c>
      <c r="P549" s="110">
        <f t="shared" si="397"/>
        <v>1050.2829045999999</v>
      </c>
      <c r="Q549" s="148">
        <f t="shared" si="408"/>
        <v>0</v>
      </c>
      <c r="R549" s="170">
        <f t="shared" si="406"/>
        <v>0</v>
      </c>
      <c r="S549" s="110">
        <f t="shared" si="398"/>
        <v>0</v>
      </c>
      <c r="T549" s="92">
        <v>0</v>
      </c>
      <c r="U549" s="180">
        <f t="shared" si="392"/>
        <v>0</v>
      </c>
      <c r="V549" s="120">
        <f t="shared" si="407"/>
        <v>8.7999999999999995E-2</v>
      </c>
      <c r="W549" s="118">
        <f t="shared" si="414"/>
        <v>15</v>
      </c>
      <c r="X549" s="118">
        <v>252</v>
      </c>
      <c r="Y549" s="117">
        <f t="shared" si="399"/>
        <v>1.005032929</v>
      </c>
      <c r="Z549" s="110">
        <f t="shared" si="400"/>
        <v>5.2859992800000004</v>
      </c>
      <c r="AA549" s="110">
        <f t="shared" si="401"/>
        <v>0</v>
      </c>
      <c r="AB549" s="121" t="str">
        <f t="shared" si="409"/>
        <v>A+J=</v>
      </c>
      <c r="AC549" s="115">
        <f t="shared" si="410"/>
        <v>44972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2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109">
        <f t="shared" si="402"/>
        <v>44963</v>
      </c>
      <c r="B550" s="110">
        <f t="shared" si="394"/>
        <v>1055.5689038799999</v>
      </c>
      <c r="C550" s="110">
        <f t="shared" si="415"/>
        <v>942.13719897999999</v>
      </c>
      <c r="D550" s="111">
        <f t="shared" si="403"/>
        <v>6407.93</v>
      </c>
      <c r="E550" s="111">
        <f t="shared" si="391"/>
        <v>6434.2</v>
      </c>
      <c r="F550" s="161">
        <f t="shared" si="411"/>
        <v>44880</v>
      </c>
      <c r="G550" s="114">
        <f t="shared" si="395"/>
        <v>4.0996078296735572E-3</v>
      </c>
      <c r="H550" s="115">
        <f t="shared" si="412"/>
        <v>44972</v>
      </c>
      <c r="I550" s="115">
        <f t="shared" si="396"/>
        <v>44972</v>
      </c>
      <c r="J550" s="116">
        <f t="shared" si="404"/>
        <v>22</v>
      </c>
      <c r="K550" s="116">
        <f t="shared" si="393"/>
        <v>15</v>
      </c>
      <c r="L550" s="8">
        <f t="shared" si="405"/>
        <v>1.0027933600000001</v>
      </c>
      <c r="M550" s="117">
        <f t="shared" si="416"/>
        <v>1.0059007799999999</v>
      </c>
      <c r="N550" s="117">
        <f t="shared" si="413"/>
        <v>1.1116823156623417</v>
      </c>
      <c r="O550" s="110">
        <f t="shared" si="390"/>
        <v>1.1147876400000001</v>
      </c>
      <c r="P550" s="110">
        <f t="shared" si="397"/>
        <v>1050.2829045999999</v>
      </c>
      <c r="Q550" s="148">
        <f t="shared" si="408"/>
        <v>0</v>
      </c>
      <c r="R550" s="170">
        <f t="shared" si="406"/>
        <v>0</v>
      </c>
      <c r="S550" s="110">
        <f t="shared" si="398"/>
        <v>0</v>
      </c>
      <c r="T550" s="92">
        <v>0</v>
      </c>
      <c r="U550" s="180">
        <f t="shared" si="392"/>
        <v>0</v>
      </c>
      <c r="V550" s="120">
        <f t="shared" si="407"/>
        <v>8.7999999999999995E-2</v>
      </c>
      <c r="W550" s="118">
        <f t="shared" si="414"/>
        <v>15</v>
      </c>
      <c r="X550" s="118">
        <v>252</v>
      </c>
      <c r="Y550" s="117">
        <f t="shared" si="399"/>
        <v>1.005032929</v>
      </c>
      <c r="Z550" s="110">
        <f t="shared" si="400"/>
        <v>5.2859992800000004</v>
      </c>
      <c r="AA550" s="110">
        <f t="shared" si="401"/>
        <v>0</v>
      </c>
      <c r="AB550" s="121" t="str">
        <f t="shared" si="409"/>
        <v>A+J=</v>
      </c>
      <c r="AC550" s="115">
        <f t="shared" si="410"/>
        <v>44972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2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109">
        <f t="shared" si="402"/>
        <v>44964</v>
      </c>
      <c r="B551" s="110">
        <f t="shared" si="394"/>
        <v>1056.1186305900001</v>
      </c>
      <c r="C551" s="110">
        <f t="shared" si="415"/>
        <v>942.13719897999999</v>
      </c>
      <c r="D551" s="111">
        <f t="shared" si="403"/>
        <v>6407.93</v>
      </c>
      <c r="E551" s="111">
        <f t="shared" si="391"/>
        <v>6434.2</v>
      </c>
      <c r="F551" s="161">
        <f t="shared" si="411"/>
        <v>44880</v>
      </c>
      <c r="G551" s="114">
        <f t="shared" si="395"/>
        <v>4.0996078296735572E-3</v>
      </c>
      <c r="H551" s="115">
        <f t="shared" si="412"/>
        <v>44972</v>
      </c>
      <c r="I551" s="115">
        <f t="shared" si="396"/>
        <v>44972</v>
      </c>
      <c r="J551" s="116">
        <f t="shared" si="404"/>
        <v>22</v>
      </c>
      <c r="K551" s="116">
        <f t="shared" si="393"/>
        <v>16</v>
      </c>
      <c r="L551" s="8">
        <f t="shared" si="405"/>
        <v>1.0029798599999999</v>
      </c>
      <c r="M551" s="117">
        <f t="shared" si="416"/>
        <v>1.0059007799999999</v>
      </c>
      <c r="N551" s="117">
        <f t="shared" si="413"/>
        <v>1.1116823156623417</v>
      </c>
      <c r="O551" s="110">
        <f t="shared" si="390"/>
        <v>1.1149949699999999</v>
      </c>
      <c r="P551" s="110">
        <f t="shared" si="397"/>
        <v>1050.47823791</v>
      </c>
      <c r="Q551" s="148">
        <f t="shared" si="408"/>
        <v>0</v>
      </c>
      <c r="R551" s="170">
        <f t="shared" si="406"/>
        <v>0</v>
      </c>
      <c r="S551" s="110">
        <f t="shared" si="398"/>
        <v>0</v>
      </c>
      <c r="T551" s="92">
        <v>0</v>
      </c>
      <c r="U551" s="180">
        <f t="shared" si="392"/>
        <v>0</v>
      </c>
      <c r="V551" s="120">
        <f t="shared" si="407"/>
        <v>8.7999999999999995E-2</v>
      </c>
      <c r="W551" s="118">
        <f t="shared" si="414"/>
        <v>16</v>
      </c>
      <c r="X551" s="118">
        <v>252</v>
      </c>
      <c r="Y551" s="117">
        <f t="shared" si="399"/>
        <v>1.005369357</v>
      </c>
      <c r="Z551" s="110">
        <f t="shared" si="400"/>
        <v>5.6403926799999997</v>
      </c>
      <c r="AA551" s="110">
        <f t="shared" si="401"/>
        <v>0</v>
      </c>
      <c r="AB551" s="121" t="str">
        <f t="shared" si="409"/>
        <v>A+J=</v>
      </c>
      <c r="AC551" s="115">
        <f t="shared" si="410"/>
        <v>44972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2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109">
        <f t="shared" si="402"/>
        <v>44965</v>
      </c>
      <c r="B552" s="110">
        <f t="shared" si="394"/>
        <v>1056.66864534</v>
      </c>
      <c r="C552" s="110">
        <f t="shared" si="415"/>
        <v>942.13719897999999</v>
      </c>
      <c r="D552" s="111">
        <f t="shared" si="403"/>
        <v>6407.93</v>
      </c>
      <c r="E552" s="111">
        <f t="shared" si="391"/>
        <v>6434.2</v>
      </c>
      <c r="F552" s="161">
        <f t="shared" si="411"/>
        <v>44880</v>
      </c>
      <c r="G552" s="114">
        <f t="shared" si="395"/>
        <v>4.0996078296735572E-3</v>
      </c>
      <c r="H552" s="115">
        <f t="shared" si="412"/>
        <v>44972</v>
      </c>
      <c r="I552" s="115">
        <f t="shared" si="396"/>
        <v>44972</v>
      </c>
      <c r="J552" s="116">
        <f t="shared" si="404"/>
        <v>22</v>
      </c>
      <c r="K552" s="116">
        <f t="shared" si="393"/>
        <v>17</v>
      </c>
      <c r="L552" s="8">
        <f t="shared" si="405"/>
        <v>1.0031664</v>
      </c>
      <c r="M552" s="117">
        <f t="shared" si="416"/>
        <v>1.0059007799999999</v>
      </c>
      <c r="N552" s="117">
        <f t="shared" si="413"/>
        <v>1.1116823156623417</v>
      </c>
      <c r="O552" s="110">
        <f t="shared" si="390"/>
        <v>1.11520234</v>
      </c>
      <c r="P552" s="110">
        <f t="shared" si="397"/>
        <v>1050.6736089000001</v>
      </c>
      <c r="Q552" s="148">
        <f t="shared" si="408"/>
        <v>0</v>
      </c>
      <c r="R552" s="170">
        <f t="shared" si="406"/>
        <v>0</v>
      </c>
      <c r="S552" s="110">
        <f t="shared" si="398"/>
        <v>0</v>
      </c>
      <c r="T552" s="92">
        <v>0</v>
      </c>
      <c r="U552" s="180">
        <f t="shared" si="392"/>
        <v>0</v>
      </c>
      <c r="V552" s="120">
        <f t="shared" si="407"/>
        <v>8.7999999999999995E-2</v>
      </c>
      <c r="W552" s="118">
        <f t="shared" si="414"/>
        <v>17</v>
      </c>
      <c r="X552" s="118">
        <v>252</v>
      </c>
      <c r="Y552" s="117">
        <f t="shared" si="399"/>
        <v>1.005705898</v>
      </c>
      <c r="Z552" s="110">
        <f t="shared" si="400"/>
        <v>5.9950364399999998</v>
      </c>
      <c r="AA552" s="110">
        <f t="shared" si="401"/>
        <v>0</v>
      </c>
      <c r="AB552" s="121" t="str">
        <f t="shared" si="409"/>
        <v>A+J=</v>
      </c>
      <c r="AC552" s="115">
        <f t="shared" si="410"/>
        <v>44972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2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109">
        <f t="shared" si="402"/>
        <v>44966</v>
      </c>
      <c r="B553" s="110">
        <f t="shared" si="394"/>
        <v>1057.2189472</v>
      </c>
      <c r="C553" s="110">
        <f t="shared" si="415"/>
        <v>942.13719897999999</v>
      </c>
      <c r="D553" s="111">
        <f t="shared" si="403"/>
        <v>6407.93</v>
      </c>
      <c r="E553" s="111">
        <f t="shared" si="391"/>
        <v>6434.2</v>
      </c>
      <c r="F553" s="161">
        <f t="shared" si="411"/>
        <v>44880</v>
      </c>
      <c r="G553" s="114">
        <f t="shared" si="395"/>
        <v>4.0996078296735572E-3</v>
      </c>
      <c r="H553" s="115">
        <f t="shared" si="412"/>
        <v>44972</v>
      </c>
      <c r="I553" s="115">
        <f t="shared" si="396"/>
        <v>44972</v>
      </c>
      <c r="J553" s="116">
        <f t="shared" si="404"/>
        <v>22</v>
      </c>
      <c r="K553" s="116">
        <f t="shared" si="393"/>
        <v>18</v>
      </c>
      <c r="L553" s="8">
        <f t="shared" si="405"/>
        <v>1.0033529699999999</v>
      </c>
      <c r="M553" s="117">
        <f t="shared" si="416"/>
        <v>1.0059007799999999</v>
      </c>
      <c r="N553" s="117">
        <f t="shared" si="413"/>
        <v>1.1116823156623417</v>
      </c>
      <c r="O553" s="110">
        <f t="shared" si="390"/>
        <v>1.11540975</v>
      </c>
      <c r="P553" s="110">
        <f t="shared" si="397"/>
        <v>1050.8690175700001</v>
      </c>
      <c r="Q553" s="148">
        <f t="shared" si="408"/>
        <v>0</v>
      </c>
      <c r="R553" s="170">
        <f t="shared" si="406"/>
        <v>0</v>
      </c>
      <c r="S553" s="110">
        <f t="shared" si="398"/>
        <v>0</v>
      </c>
      <c r="T553" s="92">
        <v>0</v>
      </c>
      <c r="U553" s="180">
        <f t="shared" si="392"/>
        <v>0</v>
      </c>
      <c r="V553" s="120">
        <f t="shared" si="407"/>
        <v>8.7999999999999995E-2</v>
      </c>
      <c r="W553" s="118">
        <f t="shared" si="414"/>
        <v>18</v>
      </c>
      <c r="X553" s="118">
        <v>252</v>
      </c>
      <c r="Y553" s="117">
        <f t="shared" si="399"/>
        <v>1.006042551</v>
      </c>
      <c r="Z553" s="110">
        <f t="shared" si="400"/>
        <v>6.3499296300000001</v>
      </c>
      <c r="AA553" s="110">
        <f t="shared" si="401"/>
        <v>0</v>
      </c>
      <c r="AB553" s="121" t="str">
        <f t="shared" si="409"/>
        <v>A+J=</v>
      </c>
      <c r="AC553" s="115">
        <f t="shared" si="410"/>
        <v>44972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2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109">
        <f t="shared" si="402"/>
        <v>44967</v>
      </c>
      <c r="B554" s="110">
        <f t="shared" si="394"/>
        <v>1057.7695373399999</v>
      </c>
      <c r="C554" s="110">
        <f t="shared" si="415"/>
        <v>942.13719897999999</v>
      </c>
      <c r="D554" s="111">
        <f t="shared" si="403"/>
        <v>6407.93</v>
      </c>
      <c r="E554" s="111">
        <f t="shared" si="391"/>
        <v>6434.2</v>
      </c>
      <c r="F554" s="161">
        <f t="shared" si="411"/>
        <v>44880</v>
      </c>
      <c r="G554" s="114">
        <f t="shared" si="395"/>
        <v>4.0996078296735572E-3</v>
      </c>
      <c r="H554" s="115">
        <f t="shared" si="412"/>
        <v>44972</v>
      </c>
      <c r="I554" s="115">
        <f t="shared" si="396"/>
        <v>44972</v>
      </c>
      <c r="J554" s="116">
        <f t="shared" si="404"/>
        <v>22</v>
      </c>
      <c r="K554" s="116">
        <f t="shared" si="393"/>
        <v>19</v>
      </c>
      <c r="L554" s="8">
        <f t="shared" si="405"/>
        <v>1.00353958</v>
      </c>
      <c r="M554" s="117">
        <f t="shared" si="416"/>
        <v>1.0059007799999999</v>
      </c>
      <c r="N554" s="117">
        <f t="shared" si="413"/>
        <v>1.1116823156623417</v>
      </c>
      <c r="O554" s="110">
        <f t="shared" ref="O554:O617" si="417">TRUNC(TRUNC((L554*N554),15),8)</f>
        <v>1.1156172</v>
      </c>
      <c r="P554" s="110">
        <f t="shared" si="397"/>
        <v>1051.06446394</v>
      </c>
      <c r="Q554" s="148">
        <f t="shared" si="408"/>
        <v>0</v>
      </c>
      <c r="R554" s="170">
        <f t="shared" si="406"/>
        <v>0</v>
      </c>
      <c r="S554" s="110">
        <f t="shared" si="398"/>
        <v>0</v>
      </c>
      <c r="T554" s="92">
        <v>0</v>
      </c>
      <c r="U554" s="180">
        <f t="shared" si="392"/>
        <v>0</v>
      </c>
      <c r="V554" s="120">
        <f t="shared" si="407"/>
        <v>8.7999999999999995E-2</v>
      </c>
      <c r="W554" s="118">
        <f t="shared" si="414"/>
        <v>19</v>
      </c>
      <c r="X554" s="118">
        <v>252</v>
      </c>
      <c r="Y554" s="117">
        <f t="shared" si="399"/>
        <v>1.0063793169999999</v>
      </c>
      <c r="Z554" s="110">
        <f t="shared" si="400"/>
        <v>6.7050733999999999</v>
      </c>
      <c r="AA554" s="110">
        <f t="shared" si="401"/>
        <v>0</v>
      </c>
      <c r="AB554" s="121" t="str">
        <f t="shared" si="409"/>
        <v>A+J=</v>
      </c>
      <c r="AC554" s="115">
        <f t="shared" si="410"/>
        <v>44972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2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109">
        <f t="shared" si="402"/>
        <v>44968</v>
      </c>
      <c r="B555" s="110">
        <f t="shared" si="394"/>
        <v>1058.3204052999999</v>
      </c>
      <c r="C555" s="110">
        <f t="shared" si="415"/>
        <v>942.13719897999999</v>
      </c>
      <c r="D555" s="111">
        <f t="shared" si="403"/>
        <v>6407.93</v>
      </c>
      <c r="E555" s="111">
        <f t="shared" ref="E555:E618" si="418">IF($K555=1,VLOOKUP($A554,AQ$11:AU$131,5),E554)</f>
        <v>6434.2</v>
      </c>
      <c r="F555" s="161">
        <f t="shared" si="411"/>
        <v>44880</v>
      </c>
      <c r="G555" s="114">
        <f t="shared" si="395"/>
        <v>4.0996078296735572E-3</v>
      </c>
      <c r="H555" s="115">
        <f t="shared" si="412"/>
        <v>44972</v>
      </c>
      <c r="I555" s="115">
        <f t="shared" si="396"/>
        <v>44972</v>
      </c>
      <c r="J555" s="116">
        <f t="shared" si="404"/>
        <v>22</v>
      </c>
      <c r="K555" s="116">
        <f t="shared" si="393"/>
        <v>20</v>
      </c>
      <c r="L555" s="8">
        <f t="shared" si="405"/>
        <v>1.0037262199999999</v>
      </c>
      <c r="M555" s="117">
        <f t="shared" si="416"/>
        <v>1.0059007799999999</v>
      </c>
      <c r="N555" s="117">
        <f t="shared" si="413"/>
        <v>1.1116823156623417</v>
      </c>
      <c r="O555" s="110">
        <f t="shared" si="417"/>
        <v>1.11582468</v>
      </c>
      <c r="P555" s="110">
        <f t="shared" si="397"/>
        <v>1051.2599385599999</v>
      </c>
      <c r="Q555" s="148">
        <f t="shared" si="408"/>
        <v>0</v>
      </c>
      <c r="R555" s="170">
        <f t="shared" si="406"/>
        <v>0</v>
      </c>
      <c r="S555" s="110">
        <f t="shared" si="398"/>
        <v>0</v>
      </c>
      <c r="T555" s="92">
        <v>0</v>
      </c>
      <c r="U555" s="180">
        <f t="shared" si="392"/>
        <v>0</v>
      </c>
      <c r="V555" s="120">
        <f t="shared" si="407"/>
        <v>8.7999999999999995E-2</v>
      </c>
      <c r="W555" s="118">
        <f t="shared" si="414"/>
        <v>20</v>
      </c>
      <c r="X555" s="118">
        <v>252</v>
      </c>
      <c r="Y555" s="117">
        <f t="shared" si="399"/>
        <v>1.0067161950000001</v>
      </c>
      <c r="Z555" s="110">
        <f t="shared" si="400"/>
        <v>7.0604667399999999</v>
      </c>
      <c r="AA555" s="110">
        <f t="shared" si="401"/>
        <v>0</v>
      </c>
      <c r="AB555" s="121" t="str">
        <f t="shared" si="409"/>
        <v>A+J=</v>
      </c>
      <c r="AC555" s="115">
        <f t="shared" si="410"/>
        <v>44972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2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109">
        <f t="shared" si="402"/>
        <v>44969</v>
      </c>
      <c r="B556" s="110">
        <f t="shared" si="394"/>
        <v>1058.3204052999999</v>
      </c>
      <c r="C556" s="110">
        <f t="shared" si="415"/>
        <v>942.13719897999999</v>
      </c>
      <c r="D556" s="111">
        <f t="shared" si="403"/>
        <v>6407.93</v>
      </c>
      <c r="E556" s="111">
        <f t="shared" si="418"/>
        <v>6434.2</v>
      </c>
      <c r="F556" s="161">
        <f t="shared" si="411"/>
        <v>44880</v>
      </c>
      <c r="G556" s="114">
        <f t="shared" si="395"/>
        <v>4.0996078296735572E-3</v>
      </c>
      <c r="H556" s="115">
        <f t="shared" si="412"/>
        <v>44972</v>
      </c>
      <c r="I556" s="115">
        <f t="shared" si="396"/>
        <v>44972</v>
      </c>
      <c r="J556" s="116">
        <f t="shared" si="404"/>
        <v>22</v>
      </c>
      <c r="K556" s="116">
        <f t="shared" si="393"/>
        <v>20</v>
      </c>
      <c r="L556" s="8">
        <f t="shared" si="405"/>
        <v>1.0037262199999999</v>
      </c>
      <c r="M556" s="117">
        <f t="shared" si="416"/>
        <v>1.0059007799999999</v>
      </c>
      <c r="N556" s="117">
        <f t="shared" si="413"/>
        <v>1.1116823156623417</v>
      </c>
      <c r="O556" s="110">
        <f t="shared" si="417"/>
        <v>1.11582468</v>
      </c>
      <c r="P556" s="110">
        <f t="shared" si="397"/>
        <v>1051.2599385599999</v>
      </c>
      <c r="Q556" s="148">
        <f t="shared" si="408"/>
        <v>0</v>
      </c>
      <c r="R556" s="170">
        <f t="shared" si="406"/>
        <v>0</v>
      </c>
      <c r="S556" s="110">
        <f t="shared" si="398"/>
        <v>0</v>
      </c>
      <c r="T556" s="92">
        <v>0</v>
      </c>
      <c r="U556" s="180">
        <f t="shared" ref="U556:U619" si="419">IF(Q556&gt;0,(S556+T556)/P556,0)</f>
        <v>0</v>
      </c>
      <c r="V556" s="120">
        <f t="shared" si="407"/>
        <v>8.7999999999999995E-2</v>
      </c>
      <c r="W556" s="118">
        <f t="shared" si="414"/>
        <v>20</v>
      </c>
      <c r="X556" s="118">
        <v>252</v>
      </c>
      <c r="Y556" s="117">
        <f t="shared" si="399"/>
        <v>1.0067161950000001</v>
      </c>
      <c r="Z556" s="110">
        <f t="shared" si="400"/>
        <v>7.0604667399999999</v>
      </c>
      <c r="AA556" s="110">
        <f t="shared" si="401"/>
        <v>0</v>
      </c>
      <c r="AB556" s="121" t="str">
        <f t="shared" si="409"/>
        <v>A+J=</v>
      </c>
      <c r="AC556" s="115">
        <f t="shared" si="410"/>
        <v>44972</v>
      </c>
      <c r="AD556" s="4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2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109">
        <f t="shared" si="402"/>
        <v>44970</v>
      </c>
      <c r="B557" s="110">
        <f t="shared" si="394"/>
        <v>1058.3204052999999</v>
      </c>
      <c r="C557" s="110">
        <f t="shared" si="415"/>
        <v>942.13719897999999</v>
      </c>
      <c r="D557" s="111">
        <f t="shared" si="403"/>
        <v>6407.93</v>
      </c>
      <c r="E557" s="111">
        <f t="shared" si="418"/>
        <v>6434.2</v>
      </c>
      <c r="F557" s="161">
        <f t="shared" si="411"/>
        <v>44880</v>
      </c>
      <c r="G557" s="114">
        <f t="shared" si="395"/>
        <v>4.0996078296735572E-3</v>
      </c>
      <c r="H557" s="115">
        <f t="shared" si="412"/>
        <v>44972</v>
      </c>
      <c r="I557" s="115">
        <f t="shared" si="396"/>
        <v>44972</v>
      </c>
      <c r="J557" s="116">
        <f t="shared" si="404"/>
        <v>22</v>
      </c>
      <c r="K557" s="116">
        <f t="shared" si="393"/>
        <v>20</v>
      </c>
      <c r="L557" s="8">
        <f t="shared" si="405"/>
        <v>1.0037262199999999</v>
      </c>
      <c r="M557" s="117">
        <f t="shared" si="416"/>
        <v>1.0059007799999999</v>
      </c>
      <c r="N557" s="117">
        <f t="shared" si="413"/>
        <v>1.1116823156623417</v>
      </c>
      <c r="O557" s="110">
        <f t="shared" si="417"/>
        <v>1.11582468</v>
      </c>
      <c r="P557" s="110">
        <f t="shared" si="397"/>
        <v>1051.2599385599999</v>
      </c>
      <c r="Q557" s="148">
        <f t="shared" si="408"/>
        <v>0</v>
      </c>
      <c r="R557" s="170">
        <f t="shared" si="406"/>
        <v>0</v>
      </c>
      <c r="S557" s="110">
        <f t="shared" si="398"/>
        <v>0</v>
      </c>
      <c r="T557" s="92">
        <v>0</v>
      </c>
      <c r="U557" s="180">
        <f t="shared" si="419"/>
        <v>0</v>
      </c>
      <c r="V557" s="120">
        <f t="shared" si="407"/>
        <v>8.7999999999999995E-2</v>
      </c>
      <c r="W557" s="118">
        <f t="shared" si="414"/>
        <v>20</v>
      </c>
      <c r="X557" s="118">
        <v>252</v>
      </c>
      <c r="Y557" s="117">
        <f t="shared" si="399"/>
        <v>1.0067161950000001</v>
      </c>
      <c r="Z557" s="110">
        <f t="shared" si="400"/>
        <v>7.0604667399999999</v>
      </c>
      <c r="AA557" s="110">
        <f t="shared" si="401"/>
        <v>0</v>
      </c>
      <c r="AB557" s="121" t="str">
        <f t="shared" si="409"/>
        <v>A+J=</v>
      </c>
      <c r="AC557" s="115">
        <f t="shared" si="410"/>
        <v>44972</v>
      </c>
      <c r="AD557" s="4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2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109">
        <f t="shared" si="402"/>
        <v>44971</v>
      </c>
      <c r="B558" s="110">
        <f t="shared" si="394"/>
        <v>1058.8715617299999</v>
      </c>
      <c r="C558" s="110">
        <f t="shared" si="415"/>
        <v>942.13719897999999</v>
      </c>
      <c r="D558" s="111">
        <f t="shared" si="403"/>
        <v>6407.93</v>
      </c>
      <c r="E558" s="111">
        <f t="shared" si="418"/>
        <v>6434.2</v>
      </c>
      <c r="F558" s="161">
        <f t="shared" si="411"/>
        <v>44880</v>
      </c>
      <c r="G558" s="114">
        <f t="shared" si="395"/>
        <v>4.0996078296735572E-3</v>
      </c>
      <c r="H558" s="115">
        <f t="shared" si="412"/>
        <v>44972</v>
      </c>
      <c r="I558" s="115">
        <f t="shared" si="396"/>
        <v>44972</v>
      </c>
      <c r="J558" s="116">
        <f t="shared" si="404"/>
        <v>22</v>
      </c>
      <c r="K558" s="116">
        <f t="shared" si="393"/>
        <v>21</v>
      </c>
      <c r="L558" s="8">
        <f t="shared" si="405"/>
        <v>1.0039128900000001</v>
      </c>
      <c r="M558" s="117">
        <f t="shared" si="416"/>
        <v>1.0059007799999999</v>
      </c>
      <c r="N558" s="117">
        <f t="shared" si="413"/>
        <v>1.1116823156623417</v>
      </c>
      <c r="O558" s="110">
        <f t="shared" si="417"/>
        <v>1.1160322</v>
      </c>
      <c r="P558" s="110">
        <f t="shared" si="397"/>
        <v>1051.45545087</v>
      </c>
      <c r="Q558" s="148">
        <f t="shared" si="408"/>
        <v>0</v>
      </c>
      <c r="R558" s="170">
        <f t="shared" si="406"/>
        <v>0</v>
      </c>
      <c r="S558" s="110">
        <f t="shared" si="398"/>
        <v>0</v>
      </c>
      <c r="T558" s="92">
        <v>0</v>
      </c>
      <c r="U558" s="180">
        <f t="shared" si="419"/>
        <v>0</v>
      </c>
      <c r="V558" s="120">
        <f t="shared" si="407"/>
        <v>8.7999999999999995E-2</v>
      </c>
      <c r="W558" s="118">
        <f t="shared" si="414"/>
        <v>21</v>
      </c>
      <c r="X558" s="118">
        <v>252</v>
      </c>
      <c r="Y558" s="117">
        <f t="shared" si="399"/>
        <v>1.007053186</v>
      </c>
      <c r="Z558" s="110">
        <f t="shared" si="400"/>
        <v>7.4161108599999999</v>
      </c>
      <c r="AA558" s="110">
        <f t="shared" si="401"/>
        <v>0</v>
      </c>
      <c r="AB558" s="121" t="str">
        <f t="shared" si="409"/>
        <v>A+J=</v>
      </c>
      <c r="AC558" s="115">
        <f t="shared" si="410"/>
        <v>44972</v>
      </c>
      <c r="AD558" s="4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2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109">
        <f t="shared" si="402"/>
        <v>44972</v>
      </c>
      <c r="B559" s="110">
        <f t="shared" si="394"/>
        <v>1059.4230077899999</v>
      </c>
      <c r="C559" s="110">
        <f t="shared" si="415"/>
        <v>942.13719897999999</v>
      </c>
      <c r="D559" s="111">
        <f t="shared" si="403"/>
        <v>6407.93</v>
      </c>
      <c r="E559" s="111">
        <f t="shared" si="418"/>
        <v>6434.2</v>
      </c>
      <c r="F559" s="161">
        <f t="shared" si="411"/>
        <v>44880</v>
      </c>
      <c r="G559" s="114">
        <f t="shared" si="395"/>
        <v>4.0996078296735572E-3</v>
      </c>
      <c r="H559" s="115">
        <f t="shared" si="412"/>
        <v>44972</v>
      </c>
      <c r="I559" s="115">
        <f t="shared" si="396"/>
        <v>44972</v>
      </c>
      <c r="J559" s="116">
        <f t="shared" si="404"/>
        <v>22</v>
      </c>
      <c r="K559" s="116">
        <f t="shared" ref="K559:K622" si="420">(J559-(NETWORKDAYS(A559,I559,AF$149:AF$503)-1))</f>
        <v>22</v>
      </c>
      <c r="L559" s="8">
        <f t="shared" si="405"/>
        <v>1.0040996</v>
      </c>
      <c r="M559" s="117">
        <f t="shared" si="416"/>
        <v>1.0059007799999999</v>
      </c>
      <c r="N559" s="117">
        <f t="shared" si="413"/>
        <v>1.1116823156623417</v>
      </c>
      <c r="O559" s="110">
        <f t="shared" si="417"/>
        <v>1.11623976</v>
      </c>
      <c r="P559" s="110">
        <f t="shared" si="397"/>
        <v>1051.65100087</v>
      </c>
      <c r="Q559" s="148">
        <f t="shared" si="408"/>
        <v>18</v>
      </c>
      <c r="R559" s="170">
        <f t="shared" si="406"/>
        <v>3.5000000000000001E-3</v>
      </c>
      <c r="S559" s="110">
        <f t="shared" si="398"/>
        <v>3.6807785000000002</v>
      </c>
      <c r="T559" s="92">
        <v>0</v>
      </c>
      <c r="U559" s="180">
        <f t="shared" si="419"/>
        <v>3.4999999971045532E-3</v>
      </c>
      <c r="V559" s="120">
        <f t="shared" si="407"/>
        <v>8.7999999999999995E-2</v>
      </c>
      <c r="W559" s="118">
        <f t="shared" si="414"/>
        <v>22</v>
      </c>
      <c r="X559" s="118">
        <v>252</v>
      </c>
      <c r="Y559" s="117">
        <f t="shared" si="399"/>
        <v>1.0073902910000001</v>
      </c>
      <c r="Z559" s="110">
        <f t="shared" si="400"/>
        <v>7.7720069199999999</v>
      </c>
      <c r="AA559" s="110">
        <f t="shared" si="401"/>
        <v>11.45278542</v>
      </c>
      <c r="AB559" s="121" t="str">
        <f t="shared" si="409"/>
        <v>A+J=</v>
      </c>
      <c r="AC559" s="115">
        <f t="shared" si="410"/>
        <v>44972</v>
      </c>
      <c r="AD559" s="4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2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109">
        <f t="shared" si="402"/>
        <v>44973</v>
      </c>
      <c r="B560" s="110">
        <f t="shared" si="394"/>
        <v>1048.6810383500001</v>
      </c>
      <c r="C560" s="110">
        <f t="shared" si="415"/>
        <v>938.83971879000001</v>
      </c>
      <c r="D560" s="111">
        <f t="shared" si="403"/>
        <v>6434.2</v>
      </c>
      <c r="E560" s="111">
        <f t="shared" si="418"/>
        <v>6474.09</v>
      </c>
      <c r="F560" s="161">
        <f t="shared" si="411"/>
        <v>44910</v>
      </c>
      <c r="G560" s="114">
        <f t="shared" si="395"/>
        <v>6.199682944266538E-3</v>
      </c>
      <c r="H560" s="115">
        <f t="shared" si="412"/>
        <v>45000</v>
      </c>
      <c r="I560" s="115">
        <f t="shared" si="396"/>
        <v>45000</v>
      </c>
      <c r="J560" s="116">
        <f t="shared" si="404"/>
        <v>18</v>
      </c>
      <c r="K560" s="116">
        <f t="shared" si="420"/>
        <v>1</v>
      </c>
      <c r="L560" s="8">
        <f t="shared" si="405"/>
        <v>1.0003434200000001</v>
      </c>
      <c r="M560" s="117">
        <f t="shared" si="416"/>
        <v>1.0040996</v>
      </c>
      <c r="N560" s="117">
        <f t="shared" si="413"/>
        <v>1.1162397684836309</v>
      </c>
      <c r="O560" s="110">
        <f t="shared" si="417"/>
        <v>1.1166231</v>
      </c>
      <c r="P560" s="110">
        <f t="shared" si="397"/>
        <v>1048.33011719</v>
      </c>
      <c r="Q560" s="148">
        <f t="shared" si="408"/>
        <v>0</v>
      </c>
      <c r="R560" s="170">
        <f t="shared" si="406"/>
        <v>0</v>
      </c>
      <c r="S560" s="110">
        <f t="shared" si="398"/>
        <v>0</v>
      </c>
      <c r="T560" s="92">
        <v>0</v>
      </c>
      <c r="U560" s="180">
        <f t="shared" si="419"/>
        <v>0</v>
      </c>
      <c r="V560" s="120">
        <f t="shared" si="407"/>
        <v>8.7999999999999995E-2</v>
      </c>
      <c r="W560" s="118">
        <f t="shared" si="414"/>
        <v>1</v>
      </c>
      <c r="X560" s="118">
        <v>252</v>
      </c>
      <c r="Y560" s="117">
        <f t="shared" si="399"/>
        <v>1.000334743</v>
      </c>
      <c r="Z560" s="110">
        <f t="shared" si="400"/>
        <v>0.35092116000000001</v>
      </c>
      <c r="AA560" s="110">
        <f t="shared" si="401"/>
        <v>0</v>
      </c>
      <c r="AB560" s="121" t="str">
        <f t="shared" si="409"/>
        <v>A+J=</v>
      </c>
      <c r="AC560" s="115">
        <f t="shared" si="410"/>
        <v>45000</v>
      </c>
      <c r="AD560" s="4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2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109">
        <f t="shared" si="402"/>
        <v>44974</v>
      </c>
      <c r="B561" s="110">
        <f t="shared" si="394"/>
        <v>1049.39234427</v>
      </c>
      <c r="C561" s="110">
        <f t="shared" si="415"/>
        <v>938.83971879000001</v>
      </c>
      <c r="D561" s="111">
        <f t="shared" si="403"/>
        <v>6434.2</v>
      </c>
      <c r="E561" s="111">
        <f t="shared" si="418"/>
        <v>6474.09</v>
      </c>
      <c r="F561" s="161">
        <f t="shared" si="411"/>
        <v>44910</v>
      </c>
      <c r="G561" s="114">
        <f t="shared" si="395"/>
        <v>6.199682944266538E-3</v>
      </c>
      <c r="H561" s="115">
        <f t="shared" si="412"/>
        <v>45000</v>
      </c>
      <c r="I561" s="115">
        <f t="shared" si="396"/>
        <v>45000</v>
      </c>
      <c r="J561" s="116">
        <f t="shared" si="404"/>
        <v>18</v>
      </c>
      <c r="K561" s="116">
        <f t="shared" si="420"/>
        <v>2</v>
      </c>
      <c r="L561" s="8">
        <f t="shared" si="405"/>
        <v>1.0006869599999999</v>
      </c>
      <c r="M561" s="117">
        <f t="shared" si="416"/>
        <v>1.0040996</v>
      </c>
      <c r="N561" s="117">
        <f t="shared" si="413"/>
        <v>1.1162397684836309</v>
      </c>
      <c r="O561" s="110">
        <f t="shared" si="417"/>
        <v>1.11700658</v>
      </c>
      <c r="P561" s="110">
        <f t="shared" si="397"/>
        <v>1048.6901434500001</v>
      </c>
      <c r="Q561" s="148">
        <f t="shared" si="408"/>
        <v>0</v>
      </c>
      <c r="R561" s="170">
        <f t="shared" si="406"/>
        <v>0</v>
      </c>
      <c r="S561" s="110">
        <f t="shared" si="398"/>
        <v>0</v>
      </c>
      <c r="T561" s="92">
        <v>0</v>
      </c>
      <c r="U561" s="180">
        <f t="shared" si="419"/>
        <v>0</v>
      </c>
      <c r="V561" s="120">
        <f t="shared" si="407"/>
        <v>8.7999999999999995E-2</v>
      </c>
      <c r="W561" s="118">
        <f t="shared" si="414"/>
        <v>2</v>
      </c>
      <c r="X561" s="118">
        <v>252</v>
      </c>
      <c r="Y561" s="117">
        <f t="shared" si="399"/>
        <v>1.000669598</v>
      </c>
      <c r="Z561" s="110">
        <f t="shared" si="400"/>
        <v>0.70220081999999995</v>
      </c>
      <c r="AA561" s="110">
        <f t="shared" si="401"/>
        <v>0</v>
      </c>
      <c r="AB561" s="121" t="str">
        <f t="shared" si="409"/>
        <v>A+J=</v>
      </c>
      <c r="AC561" s="115">
        <f t="shared" si="410"/>
        <v>45000</v>
      </c>
      <c r="AD561" s="4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2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109">
        <f t="shared" si="402"/>
        <v>44975</v>
      </c>
      <c r="B562" s="110">
        <f t="shared" si="394"/>
        <v>1050.1041215499999</v>
      </c>
      <c r="C562" s="110">
        <f t="shared" si="415"/>
        <v>938.83971879000001</v>
      </c>
      <c r="D562" s="111">
        <f t="shared" si="403"/>
        <v>6434.2</v>
      </c>
      <c r="E562" s="111">
        <f t="shared" si="418"/>
        <v>6474.09</v>
      </c>
      <c r="F562" s="161">
        <f t="shared" si="411"/>
        <v>44910</v>
      </c>
      <c r="G562" s="114">
        <f t="shared" si="395"/>
        <v>6.199682944266538E-3</v>
      </c>
      <c r="H562" s="115">
        <f t="shared" si="412"/>
        <v>45000</v>
      </c>
      <c r="I562" s="115">
        <f t="shared" si="396"/>
        <v>45000</v>
      </c>
      <c r="J562" s="116">
        <f t="shared" si="404"/>
        <v>18</v>
      </c>
      <c r="K562" s="116">
        <f t="shared" si="420"/>
        <v>3</v>
      </c>
      <c r="L562" s="8">
        <f t="shared" si="405"/>
        <v>1.0010306200000001</v>
      </c>
      <c r="M562" s="117">
        <f t="shared" si="416"/>
        <v>1.0040996</v>
      </c>
      <c r="N562" s="117">
        <f t="shared" si="413"/>
        <v>1.1162397684836309</v>
      </c>
      <c r="O562" s="110">
        <f t="shared" si="417"/>
        <v>1.1173901799999999</v>
      </c>
      <c r="P562" s="110">
        <f t="shared" si="397"/>
        <v>1049.05028236</v>
      </c>
      <c r="Q562" s="148">
        <f t="shared" si="408"/>
        <v>0</v>
      </c>
      <c r="R562" s="170">
        <f t="shared" si="406"/>
        <v>0</v>
      </c>
      <c r="S562" s="110">
        <f t="shared" si="398"/>
        <v>0</v>
      </c>
      <c r="T562" s="92">
        <v>0</v>
      </c>
      <c r="U562" s="180">
        <f t="shared" si="419"/>
        <v>0</v>
      </c>
      <c r="V562" s="120">
        <f t="shared" si="407"/>
        <v>8.7999999999999995E-2</v>
      </c>
      <c r="W562" s="118">
        <f t="shared" si="414"/>
        <v>3</v>
      </c>
      <c r="X562" s="118">
        <v>252</v>
      </c>
      <c r="Y562" s="117">
        <f t="shared" si="399"/>
        <v>1.0010045649999999</v>
      </c>
      <c r="Z562" s="110">
        <f t="shared" si="400"/>
        <v>1.0538391899999999</v>
      </c>
      <c r="AA562" s="110">
        <f t="shared" si="401"/>
        <v>0</v>
      </c>
      <c r="AB562" s="121" t="str">
        <f t="shared" si="409"/>
        <v>A+J=</v>
      </c>
      <c r="AC562" s="115">
        <f t="shared" si="410"/>
        <v>45000</v>
      </c>
      <c r="AD562" s="4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2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109">
        <f t="shared" si="402"/>
        <v>44976</v>
      </c>
      <c r="B563" s="110">
        <f t="shared" si="394"/>
        <v>1050.1041215499999</v>
      </c>
      <c r="C563" s="110">
        <f t="shared" si="415"/>
        <v>938.83971879000001</v>
      </c>
      <c r="D563" s="111">
        <f t="shared" si="403"/>
        <v>6434.2</v>
      </c>
      <c r="E563" s="111">
        <f t="shared" si="418"/>
        <v>6474.09</v>
      </c>
      <c r="F563" s="161">
        <f t="shared" si="411"/>
        <v>44910</v>
      </c>
      <c r="G563" s="114">
        <f t="shared" si="395"/>
        <v>6.199682944266538E-3</v>
      </c>
      <c r="H563" s="115">
        <f t="shared" si="412"/>
        <v>45000</v>
      </c>
      <c r="I563" s="115">
        <f t="shared" si="396"/>
        <v>45000</v>
      </c>
      <c r="J563" s="116">
        <f t="shared" si="404"/>
        <v>18</v>
      </c>
      <c r="K563" s="116">
        <f t="shared" si="420"/>
        <v>3</v>
      </c>
      <c r="L563" s="8">
        <f t="shared" si="405"/>
        <v>1.0010306200000001</v>
      </c>
      <c r="M563" s="117">
        <f t="shared" si="416"/>
        <v>1.0040996</v>
      </c>
      <c r="N563" s="117">
        <f t="shared" si="413"/>
        <v>1.1162397684836309</v>
      </c>
      <c r="O563" s="110">
        <f t="shared" si="417"/>
        <v>1.1173901799999999</v>
      </c>
      <c r="P563" s="110">
        <f t="shared" si="397"/>
        <v>1049.05028236</v>
      </c>
      <c r="Q563" s="148">
        <f t="shared" si="408"/>
        <v>0</v>
      </c>
      <c r="R563" s="170">
        <f t="shared" si="406"/>
        <v>0</v>
      </c>
      <c r="S563" s="110">
        <f t="shared" si="398"/>
        <v>0</v>
      </c>
      <c r="T563" s="92">
        <v>0</v>
      </c>
      <c r="U563" s="180">
        <f t="shared" si="419"/>
        <v>0</v>
      </c>
      <c r="V563" s="120">
        <f t="shared" si="407"/>
        <v>8.7999999999999995E-2</v>
      </c>
      <c r="W563" s="118">
        <f t="shared" si="414"/>
        <v>3</v>
      </c>
      <c r="X563" s="118">
        <v>252</v>
      </c>
      <c r="Y563" s="117">
        <f t="shared" si="399"/>
        <v>1.0010045649999999</v>
      </c>
      <c r="Z563" s="110">
        <f t="shared" si="400"/>
        <v>1.0538391899999999</v>
      </c>
      <c r="AA563" s="110">
        <f t="shared" si="401"/>
        <v>0</v>
      </c>
      <c r="AB563" s="121" t="str">
        <f t="shared" si="409"/>
        <v>A+J=</v>
      </c>
      <c r="AC563" s="115">
        <f t="shared" si="410"/>
        <v>45000</v>
      </c>
      <c r="AD563" s="4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2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109">
        <f t="shared" si="402"/>
        <v>44977</v>
      </c>
      <c r="B564" s="110">
        <f t="shared" si="394"/>
        <v>1050.1041215499999</v>
      </c>
      <c r="C564" s="110">
        <f t="shared" si="415"/>
        <v>938.83971879000001</v>
      </c>
      <c r="D564" s="111">
        <f t="shared" si="403"/>
        <v>6434.2</v>
      </c>
      <c r="E564" s="111">
        <f t="shared" si="418"/>
        <v>6474.09</v>
      </c>
      <c r="F564" s="161">
        <f t="shared" si="411"/>
        <v>44910</v>
      </c>
      <c r="G564" s="114">
        <f t="shared" si="395"/>
        <v>6.199682944266538E-3</v>
      </c>
      <c r="H564" s="115">
        <f t="shared" si="412"/>
        <v>45000</v>
      </c>
      <c r="I564" s="115">
        <f t="shared" si="396"/>
        <v>45000</v>
      </c>
      <c r="J564" s="116">
        <f t="shared" si="404"/>
        <v>18</v>
      </c>
      <c r="K564" s="116">
        <f t="shared" si="420"/>
        <v>3</v>
      </c>
      <c r="L564" s="8">
        <f t="shared" si="405"/>
        <v>1.0010306200000001</v>
      </c>
      <c r="M564" s="117">
        <f t="shared" si="416"/>
        <v>1.0040996</v>
      </c>
      <c r="N564" s="117">
        <f t="shared" si="413"/>
        <v>1.1162397684836309</v>
      </c>
      <c r="O564" s="110">
        <f t="shared" si="417"/>
        <v>1.1173901799999999</v>
      </c>
      <c r="P564" s="110">
        <f t="shared" si="397"/>
        <v>1049.05028236</v>
      </c>
      <c r="Q564" s="148">
        <f t="shared" si="408"/>
        <v>0</v>
      </c>
      <c r="R564" s="170">
        <f t="shared" si="406"/>
        <v>0</v>
      </c>
      <c r="S564" s="110">
        <f t="shared" si="398"/>
        <v>0</v>
      </c>
      <c r="T564" s="92">
        <v>0</v>
      </c>
      <c r="U564" s="180">
        <f t="shared" si="419"/>
        <v>0</v>
      </c>
      <c r="V564" s="120">
        <f t="shared" si="407"/>
        <v>8.7999999999999995E-2</v>
      </c>
      <c r="W564" s="118">
        <f t="shared" si="414"/>
        <v>3</v>
      </c>
      <c r="X564" s="118">
        <v>252</v>
      </c>
      <c r="Y564" s="117">
        <f t="shared" si="399"/>
        <v>1.0010045649999999</v>
      </c>
      <c r="Z564" s="110">
        <f t="shared" si="400"/>
        <v>1.0538391899999999</v>
      </c>
      <c r="AA564" s="110">
        <f t="shared" si="401"/>
        <v>0</v>
      </c>
      <c r="AB564" s="121" t="str">
        <f t="shared" si="409"/>
        <v>A+J=</v>
      </c>
      <c r="AC564" s="115">
        <f t="shared" si="410"/>
        <v>45000</v>
      </c>
      <c r="AD564" s="4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2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109">
        <f t="shared" si="402"/>
        <v>44978</v>
      </c>
      <c r="B565" s="110">
        <f t="shared" si="394"/>
        <v>1050.1041215499999</v>
      </c>
      <c r="C565" s="110">
        <f t="shared" si="415"/>
        <v>938.83971879000001</v>
      </c>
      <c r="D565" s="111">
        <f t="shared" si="403"/>
        <v>6434.2</v>
      </c>
      <c r="E565" s="111">
        <f t="shared" si="418"/>
        <v>6474.09</v>
      </c>
      <c r="F565" s="161">
        <f t="shared" si="411"/>
        <v>44910</v>
      </c>
      <c r="G565" s="114">
        <f t="shared" si="395"/>
        <v>6.199682944266538E-3</v>
      </c>
      <c r="H565" s="115">
        <f t="shared" si="412"/>
        <v>45000</v>
      </c>
      <c r="I565" s="115">
        <f t="shared" si="396"/>
        <v>45000</v>
      </c>
      <c r="J565" s="116">
        <f t="shared" si="404"/>
        <v>18</v>
      </c>
      <c r="K565" s="116">
        <f t="shared" si="420"/>
        <v>3</v>
      </c>
      <c r="L565" s="8">
        <f t="shared" si="405"/>
        <v>1.0010306200000001</v>
      </c>
      <c r="M565" s="117">
        <f t="shared" si="416"/>
        <v>1.0040996</v>
      </c>
      <c r="N565" s="117">
        <f t="shared" si="413"/>
        <v>1.1162397684836309</v>
      </c>
      <c r="O565" s="110">
        <f t="shared" si="417"/>
        <v>1.1173901799999999</v>
      </c>
      <c r="P565" s="110">
        <f t="shared" si="397"/>
        <v>1049.05028236</v>
      </c>
      <c r="Q565" s="148">
        <f t="shared" si="408"/>
        <v>0</v>
      </c>
      <c r="R565" s="170">
        <f t="shared" si="406"/>
        <v>0</v>
      </c>
      <c r="S565" s="110">
        <f t="shared" si="398"/>
        <v>0</v>
      </c>
      <c r="T565" s="92">
        <v>0</v>
      </c>
      <c r="U565" s="180">
        <f t="shared" si="419"/>
        <v>0</v>
      </c>
      <c r="V565" s="120">
        <f t="shared" si="407"/>
        <v>8.7999999999999995E-2</v>
      </c>
      <c r="W565" s="118">
        <f t="shared" si="414"/>
        <v>3</v>
      </c>
      <c r="X565" s="118">
        <v>252</v>
      </c>
      <c r="Y565" s="117">
        <f t="shared" si="399"/>
        <v>1.0010045649999999</v>
      </c>
      <c r="Z565" s="110">
        <f t="shared" si="400"/>
        <v>1.0538391899999999</v>
      </c>
      <c r="AA565" s="110">
        <f t="shared" si="401"/>
        <v>0</v>
      </c>
      <c r="AB565" s="121" t="str">
        <f t="shared" si="409"/>
        <v>A+J=</v>
      </c>
      <c r="AC565" s="115">
        <f t="shared" si="410"/>
        <v>45000</v>
      </c>
      <c r="AD565" s="4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2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109">
        <f t="shared" si="402"/>
        <v>44979</v>
      </c>
      <c r="B566" s="110">
        <f t="shared" si="394"/>
        <v>1050.1041215499999</v>
      </c>
      <c r="C566" s="110">
        <f t="shared" si="415"/>
        <v>938.83971879000001</v>
      </c>
      <c r="D566" s="111">
        <f t="shared" si="403"/>
        <v>6434.2</v>
      </c>
      <c r="E566" s="111">
        <f t="shared" si="418"/>
        <v>6474.09</v>
      </c>
      <c r="F566" s="161">
        <f t="shared" si="411"/>
        <v>44910</v>
      </c>
      <c r="G566" s="114">
        <f t="shared" si="395"/>
        <v>6.199682944266538E-3</v>
      </c>
      <c r="H566" s="115">
        <f t="shared" si="412"/>
        <v>45000</v>
      </c>
      <c r="I566" s="115">
        <f t="shared" si="396"/>
        <v>45000</v>
      </c>
      <c r="J566" s="116">
        <f t="shared" si="404"/>
        <v>18</v>
      </c>
      <c r="K566" s="116">
        <f t="shared" si="420"/>
        <v>3</v>
      </c>
      <c r="L566" s="8">
        <f t="shared" si="405"/>
        <v>1.0010306200000001</v>
      </c>
      <c r="M566" s="117">
        <f t="shared" si="416"/>
        <v>1.0040996</v>
      </c>
      <c r="N566" s="117">
        <f t="shared" si="413"/>
        <v>1.1162397684836309</v>
      </c>
      <c r="O566" s="110">
        <f t="shared" si="417"/>
        <v>1.1173901799999999</v>
      </c>
      <c r="P566" s="110">
        <f t="shared" si="397"/>
        <v>1049.05028236</v>
      </c>
      <c r="Q566" s="148">
        <f t="shared" si="408"/>
        <v>0</v>
      </c>
      <c r="R566" s="170">
        <f t="shared" si="406"/>
        <v>0</v>
      </c>
      <c r="S566" s="110">
        <f t="shared" si="398"/>
        <v>0</v>
      </c>
      <c r="T566" s="92">
        <v>0</v>
      </c>
      <c r="U566" s="180">
        <f t="shared" si="419"/>
        <v>0</v>
      </c>
      <c r="V566" s="120">
        <f t="shared" si="407"/>
        <v>8.7999999999999995E-2</v>
      </c>
      <c r="W566" s="118">
        <f t="shared" si="414"/>
        <v>3</v>
      </c>
      <c r="X566" s="118">
        <v>252</v>
      </c>
      <c r="Y566" s="117">
        <f t="shared" si="399"/>
        <v>1.0010045649999999</v>
      </c>
      <c r="Z566" s="110">
        <f t="shared" si="400"/>
        <v>1.0538391899999999</v>
      </c>
      <c r="AA566" s="110">
        <f t="shared" si="401"/>
        <v>0</v>
      </c>
      <c r="AB566" s="121" t="str">
        <f t="shared" si="409"/>
        <v>A+J=</v>
      </c>
      <c r="AC566" s="115">
        <f t="shared" si="410"/>
        <v>45000</v>
      </c>
      <c r="AD566" s="4"/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2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109">
        <f t="shared" si="402"/>
        <v>44980</v>
      </c>
      <c r="B567" s="110">
        <f t="shared" si="394"/>
        <v>1050.8163809100001</v>
      </c>
      <c r="C567" s="110">
        <f t="shared" si="415"/>
        <v>938.83971879000001</v>
      </c>
      <c r="D567" s="111">
        <f t="shared" si="403"/>
        <v>6434.2</v>
      </c>
      <c r="E567" s="111">
        <f t="shared" si="418"/>
        <v>6474.09</v>
      </c>
      <c r="F567" s="161">
        <f t="shared" si="411"/>
        <v>44910</v>
      </c>
      <c r="G567" s="114">
        <f t="shared" si="395"/>
        <v>6.199682944266538E-3</v>
      </c>
      <c r="H567" s="115">
        <f t="shared" si="412"/>
        <v>45000</v>
      </c>
      <c r="I567" s="115">
        <f t="shared" si="396"/>
        <v>45000</v>
      </c>
      <c r="J567" s="116">
        <f t="shared" si="404"/>
        <v>18</v>
      </c>
      <c r="K567" s="116">
        <f t="shared" si="420"/>
        <v>4</v>
      </c>
      <c r="L567" s="8">
        <f t="shared" si="405"/>
        <v>1.0013743900000001</v>
      </c>
      <c r="M567" s="117">
        <f t="shared" si="416"/>
        <v>1.0040996</v>
      </c>
      <c r="N567" s="117">
        <f t="shared" si="413"/>
        <v>1.1162397684836309</v>
      </c>
      <c r="O567" s="110">
        <f t="shared" si="417"/>
        <v>1.1177739099999999</v>
      </c>
      <c r="P567" s="110">
        <f t="shared" si="397"/>
        <v>1049.4105433300001</v>
      </c>
      <c r="Q567" s="148">
        <f t="shared" si="408"/>
        <v>0</v>
      </c>
      <c r="R567" s="170">
        <f t="shared" si="406"/>
        <v>0</v>
      </c>
      <c r="S567" s="110">
        <f t="shared" si="398"/>
        <v>0</v>
      </c>
      <c r="T567" s="92">
        <v>0</v>
      </c>
      <c r="U567" s="180">
        <f t="shared" si="419"/>
        <v>0</v>
      </c>
      <c r="V567" s="120">
        <f t="shared" si="407"/>
        <v>8.7999999999999995E-2</v>
      </c>
      <c r="W567" s="118">
        <f t="shared" si="414"/>
        <v>4</v>
      </c>
      <c r="X567" s="118">
        <v>252</v>
      </c>
      <c r="Y567" s="117">
        <f t="shared" si="399"/>
        <v>1.0013396450000001</v>
      </c>
      <c r="Z567" s="110">
        <f t="shared" si="400"/>
        <v>1.40583758</v>
      </c>
      <c r="AA567" s="110">
        <f t="shared" si="401"/>
        <v>0</v>
      </c>
      <c r="AB567" s="121" t="str">
        <f t="shared" si="409"/>
        <v>A+J=</v>
      </c>
      <c r="AC567" s="115">
        <f t="shared" si="410"/>
        <v>45000</v>
      </c>
      <c r="AD567" s="4"/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2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109">
        <f t="shared" si="402"/>
        <v>44981</v>
      </c>
      <c r="B568" s="110">
        <f t="shared" si="394"/>
        <v>1051.5291392900001</v>
      </c>
      <c r="C568" s="110">
        <f t="shared" si="415"/>
        <v>938.83971879000001</v>
      </c>
      <c r="D568" s="111">
        <f t="shared" si="403"/>
        <v>6434.2</v>
      </c>
      <c r="E568" s="111">
        <f t="shared" si="418"/>
        <v>6474.09</v>
      </c>
      <c r="F568" s="161">
        <f t="shared" si="411"/>
        <v>44910</v>
      </c>
      <c r="G568" s="114">
        <f t="shared" si="395"/>
        <v>6.199682944266538E-3</v>
      </c>
      <c r="H568" s="115">
        <f t="shared" si="412"/>
        <v>45000</v>
      </c>
      <c r="I568" s="115">
        <f t="shared" si="396"/>
        <v>45000</v>
      </c>
      <c r="J568" s="116">
        <f t="shared" si="404"/>
        <v>18</v>
      </c>
      <c r="K568" s="116">
        <f t="shared" si="420"/>
        <v>5</v>
      </c>
      <c r="L568" s="8">
        <f t="shared" si="405"/>
        <v>1.0017182899999999</v>
      </c>
      <c r="M568" s="117">
        <f t="shared" si="416"/>
        <v>1.0040996</v>
      </c>
      <c r="N568" s="117">
        <f t="shared" si="413"/>
        <v>1.1162397684836309</v>
      </c>
      <c r="O568" s="110">
        <f t="shared" si="417"/>
        <v>1.1181577899999999</v>
      </c>
      <c r="P568" s="110">
        <f t="shared" si="397"/>
        <v>1049.7709451200001</v>
      </c>
      <c r="Q568" s="148">
        <f t="shared" si="408"/>
        <v>0</v>
      </c>
      <c r="R568" s="170">
        <f t="shared" si="406"/>
        <v>0</v>
      </c>
      <c r="S568" s="110">
        <f t="shared" si="398"/>
        <v>0</v>
      </c>
      <c r="T568" s="92">
        <v>0</v>
      </c>
      <c r="U568" s="180">
        <f t="shared" si="419"/>
        <v>0</v>
      </c>
      <c r="V568" s="120">
        <f t="shared" si="407"/>
        <v>8.7999999999999995E-2</v>
      </c>
      <c r="W568" s="118">
        <f t="shared" si="414"/>
        <v>5</v>
      </c>
      <c r="X568" s="118">
        <v>252</v>
      </c>
      <c r="Y568" s="117">
        <f t="shared" si="399"/>
        <v>1.0016748360000001</v>
      </c>
      <c r="Z568" s="110">
        <f t="shared" si="400"/>
        <v>1.7581941699999999</v>
      </c>
      <c r="AA568" s="110">
        <f t="shared" si="401"/>
        <v>0</v>
      </c>
      <c r="AB568" s="121" t="str">
        <f t="shared" si="409"/>
        <v>A+J=</v>
      </c>
      <c r="AC568" s="115">
        <f t="shared" si="410"/>
        <v>45000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2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109">
        <f t="shared" si="402"/>
        <v>44982</v>
      </c>
      <c r="B569" s="110">
        <f t="shared" si="394"/>
        <v>1052.24236142</v>
      </c>
      <c r="C569" s="110">
        <f t="shared" si="415"/>
        <v>938.83971879000001</v>
      </c>
      <c r="D569" s="111">
        <f t="shared" si="403"/>
        <v>6434.2</v>
      </c>
      <c r="E569" s="111">
        <f t="shared" si="418"/>
        <v>6474.09</v>
      </c>
      <c r="F569" s="161">
        <f t="shared" si="411"/>
        <v>44910</v>
      </c>
      <c r="G569" s="114">
        <f t="shared" si="395"/>
        <v>6.199682944266538E-3</v>
      </c>
      <c r="H569" s="115">
        <f t="shared" si="412"/>
        <v>45000</v>
      </c>
      <c r="I569" s="115">
        <f t="shared" si="396"/>
        <v>45000</v>
      </c>
      <c r="J569" s="116">
        <f t="shared" si="404"/>
        <v>18</v>
      </c>
      <c r="K569" s="116">
        <f t="shared" si="420"/>
        <v>6</v>
      </c>
      <c r="L569" s="8">
        <f t="shared" si="405"/>
        <v>1.0020623</v>
      </c>
      <c r="M569" s="117">
        <f t="shared" si="416"/>
        <v>1.0040996</v>
      </c>
      <c r="N569" s="117">
        <f t="shared" si="413"/>
        <v>1.1162397684836309</v>
      </c>
      <c r="O569" s="110">
        <f t="shared" si="417"/>
        <v>1.1185417799999999</v>
      </c>
      <c r="P569" s="110">
        <f t="shared" si="397"/>
        <v>1050.1314501899999</v>
      </c>
      <c r="Q569" s="148">
        <f t="shared" si="408"/>
        <v>0</v>
      </c>
      <c r="R569" s="170">
        <f t="shared" si="406"/>
        <v>0</v>
      </c>
      <c r="S569" s="110">
        <f t="shared" si="398"/>
        <v>0</v>
      </c>
      <c r="T569" s="92">
        <v>0</v>
      </c>
      <c r="U569" s="180">
        <f t="shared" si="419"/>
        <v>0</v>
      </c>
      <c r="V569" s="120">
        <f t="shared" si="407"/>
        <v>8.7999999999999995E-2</v>
      </c>
      <c r="W569" s="118">
        <f t="shared" si="414"/>
        <v>6</v>
      </c>
      <c r="X569" s="118">
        <v>252</v>
      </c>
      <c r="Y569" s="117">
        <f t="shared" si="399"/>
        <v>1.0020101400000001</v>
      </c>
      <c r="Z569" s="110">
        <f t="shared" si="400"/>
        <v>2.1109112300000001</v>
      </c>
      <c r="AA569" s="110">
        <f t="shared" si="401"/>
        <v>0</v>
      </c>
      <c r="AB569" s="121" t="str">
        <f t="shared" si="409"/>
        <v>A+J=</v>
      </c>
      <c r="AC569" s="115">
        <f t="shared" si="410"/>
        <v>45000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2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109">
        <f t="shared" si="402"/>
        <v>44983</v>
      </c>
      <c r="B570" s="110">
        <f t="shared" si="394"/>
        <v>1052.24236142</v>
      </c>
      <c r="C570" s="110">
        <f t="shared" si="415"/>
        <v>938.83971879000001</v>
      </c>
      <c r="D570" s="111">
        <f t="shared" si="403"/>
        <v>6434.2</v>
      </c>
      <c r="E570" s="111">
        <f t="shared" si="418"/>
        <v>6474.09</v>
      </c>
      <c r="F570" s="161">
        <f t="shared" si="411"/>
        <v>44910</v>
      </c>
      <c r="G570" s="114">
        <f t="shared" si="395"/>
        <v>6.199682944266538E-3</v>
      </c>
      <c r="H570" s="115">
        <f t="shared" si="412"/>
        <v>45000</v>
      </c>
      <c r="I570" s="115">
        <f t="shared" si="396"/>
        <v>45000</v>
      </c>
      <c r="J570" s="116">
        <f t="shared" si="404"/>
        <v>18</v>
      </c>
      <c r="K570" s="116">
        <f t="shared" si="420"/>
        <v>6</v>
      </c>
      <c r="L570" s="8">
        <f t="shared" si="405"/>
        <v>1.0020623</v>
      </c>
      <c r="M570" s="117">
        <f t="shared" si="416"/>
        <v>1.0040996</v>
      </c>
      <c r="N570" s="117">
        <f t="shared" si="413"/>
        <v>1.1162397684836309</v>
      </c>
      <c r="O570" s="110">
        <f t="shared" si="417"/>
        <v>1.1185417799999999</v>
      </c>
      <c r="P570" s="110">
        <f t="shared" si="397"/>
        <v>1050.1314501899999</v>
      </c>
      <c r="Q570" s="148">
        <f t="shared" si="408"/>
        <v>0</v>
      </c>
      <c r="R570" s="170">
        <f t="shared" si="406"/>
        <v>0</v>
      </c>
      <c r="S570" s="110">
        <f t="shared" si="398"/>
        <v>0</v>
      </c>
      <c r="T570" s="92">
        <v>0</v>
      </c>
      <c r="U570" s="180">
        <f t="shared" si="419"/>
        <v>0</v>
      </c>
      <c r="V570" s="120">
        <f t="shared" si="407"/>
        <v>8.7999999999999995E-2</v>
      </c>
      <c r="W570" s="118">
        <f t="shared" si="414"/>
        <v>6</v>
      </c>
      <c r="X570" s="118">
        <v>252</v>
      </c>
      <c r="Y570" s="117">
        <f t="shared" si="399"/>
        <v>1.0020101400000001</v>
      </c>
      <c r="Z570" s="110">
        <f t="shared" si="400"/>
        <v>2.1109112300000001</v>
      </c>
      <c r="AA570" s="110">
        <f t="shared" si="401"/>
        <v>0</v>
      </c>
      <c r="AB570" s="121" t="str">
        <f t="shared" si="409"/>
        <v>A+J=</v>
      </c>
      <c r="AC570" s="115">
        <f t="shared" si="410"/>
        <v>45000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2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109">
        <f t="shared" si="402"/>
        <v>44984</v>
      </c>
      <c r="B571" s="110">
        <f t="shared" si="394"/>
        <v>1052.24236142</v>
      </c>
      <c r="C571" s="110">
        <f t="shared" si="415"/>
        <v>938.83971879000001</v>
      </c>
      <c r="D571" s="111">
        <f t="shared" si="403"/>
        <v>6434.2</v>
      </c>
      <c r="E571" s="111">
        <f t="shared" si="418"/>
        <v>6474.09</v>
      </c>
      <c r="F571" s="161">
        <f t="shared" si="411"/>
        <v>44910</v>
      </c>
      <c r="G571" s="114">
        <f t="shared" si="395"/>
        <v>6.199682944266538E-3</v>
      </c>
      <c r="H571" s="115">
        <f t="shared" si="412"/>
        <v>45000</v>
      </c>
      <c r="I571" s="115">
        <f t="shared" si="396"/>
        <v>45000</v>
      </c>
      <c r="J571" s="116">
        <f t="shared" si="404"/>
        <v>18</v>
      </c>
      <c r="K571" s="116">
        <f t="shared" si="420"/>
        <v>6</v>
      </c>
      <c r="L571" s="8">
        <f t="shared" si="405"/>
        <v>1.0020623</v>
      </c>
      <c r="M571" s="117">
        <f t="shared" si="416"/>
        <v>1.0040996</v>
      </c>
      <c r="N571" s="117">
        <f t="shared" si="413"/>
        <v>1.1162397684836309</v>
      </c>
      <c r="O571" s="110">
        <f t="shared" si="417"/>
        <v>1.1185417799999999</v>
      </c>
      <c r="P571" s="110">
        <f t="shared" si="397"/>
        <v>1050.1314501899999</v>
      </c>
      <c r="Q571" s="148">
        <f t="shared" si="408"/>
        <v>0</v>
      </c>
      <c r="R571" s="170">
        <f t="shared" si="406"/>
        <v>0</v>
      </c>
      <c r="S571" s="110">
        <f t="shared" si="398"/>
        <v>0</v>
      </c>
      <c r="T571" s="92">
        <v>0</v>
      </c>
      <c r="U571" s="180">
        <f t="shared" si="419"/>
        <v>0</v>
      </c>
      <c r="V571" s="120">
        <f t="shared" si="407"/>
        <v>8.7999999999999995E-2</v>
      </c>
      <c r="W571" s="118">
        <f t="shared" si="414"/>
        <v>6</v>
      </c>
      <c r="X571" s="118">
        <v>252</v>
      </c>
      <c r="Y571" s="117">
        <f t="shared" si="399"/>
        <v>1.0020101400000001</v>
      </c>
      <c r="Z571" s="110">
        <f t="shared" si="400"/>
        <v>2.1109112300000001</v>
      </c>
      <c r="AA571" s="110">
        <f t="shared" si="401"/>
        <v>0</v>
      </c>
      <c r="AB571" s="121" t="str">
        <f t="shared" si="409"/>
        <v>A+J=</v>
      </c>
      <c r="AC571" s="115">
        <f t="shared" si="410"/>
        <v>45000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2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109">
        <f t="shared" si="402"/>
        <v>44985</v>
      </c>
      <c r="B572" s="110">
        <f t="shared" si="394"/>
        <v>1052.9560841</v>
      </c>
      <c r="C572" s="110">
        <f t="shared" si="415"/>
        <v>938.83971879000001</v>
      </c>
      <c r="D572" s="111">
        <f t="shared" si="403"/>
        <v>6434.2</v>
      </c>
      <c r="E572" s="111">
        <f t="shared" si="418"/>
        <v>6474.09</v>
      </c>
      <c r="F572" s="161">
        <f t="shared" si="411"/>
        <v>44910</v>
      </c>
      <c r="G572" s="114">
        <f t="shared" si="395"/>
        <v>6.199682944266538E-3</v>
      </c>
      <c r="H572" s="115">
        <f t="shared" si="412"/>
        <v>45000</v>
      </c>
      <c r="I572" s="115">
        <f t="shared" si="396"/>
        <v>45000</v>
      </c>
      <c r="J572" s="116">
        <f t="shared" si="404"/>
        <v>18</v>
      </c>
      <c r="K572" s="116">
        <f t="shared" si="420"/>
        <v>7</v>
      </c>
      <c r="L572" s="8">
        <f t="shared" si="405"/>
        <v>1.00240643</v>
      </c>
      <c r="M572" s="117">
        <f t="shared" si="416"/>
        <v>1.0040996</v>
      </c>
      <c r="N572" s="117">
        <f t="shared" si="413"/>
        <v>1.1162397684836309</v>
      </c>
      <c r="O572" s="110">
        <f t="shared" si="417"/>
        <v>1.1189259199999999</v>
      </c>
      <c r="P572" s="110">
        <f t="shared" si="397"/>
        <v>1050.4920960699999</v>
      </c>
      <c r="Q572" s="148">
        <f t="shared" si="408"/>
        <v>0</v>
      </c>
      <c r="R572" s="170">
        <f t="shared" si="406"/>
        <v>0</v>
      </c>
      <c r="S572" s="110">
        <f t="shared" si="398"/>
        <v>0</v>
      </c>
      <c r="T572" s="92">
        <v>0</v>
      </c>
      <c r="U572" s="180">
        <f t="shared" si="419"/>
        <v>0</v>
      </c>
      <c r="V572" s="120">
        <f t="shared" si="407"/>
        <v>8.7999999999999995E-2</v>
      </c>
      <c r="W572" s="118">
        <f t="shared" si="414"/>
        <v>7</v>
      </c>
      <c r="X572" s="118">
        <v>252</v>
      </c>
      <c r="Y572" s="117">
        <f t="shared" si="399"/>
        <v>1.0023455560000001</v>
      </c>
      <c r="Z572" s="110">
        <f t="shared" si="400"/>
        <v>2.4639880299999999</v>
      </c>
      <c r="AA572" s="110">
        <f t="shared" si="401"/>
        <v>0</v>
      </c>
      <c r="AB572" s="121" t="str">
        <f t="shared" si="409"/>
        <v>A+J=</v>
      </c>
      <c r="AC572" s="115">
        <f t="shared" si="410"/>
        <v>45000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2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109">
        <f t="shared" si="402"/>
        <v>44986</v>
      </c>
      <c r="B573" s="110">
        <f t="shared" si="394"/>
        <v>1053.6702793899999</v>
      </c>
      <c r="C573" s="110">
        <f t="shared" si="415"/>
        <v>938.83971879000001</v>
      </c>
      <c r="D573" s="111">
        <f t="shared" si="403"/>
        <v>6434.2</v>
      </c>
      <c r="E573" s="111">
        <f t="shared" si="418"/>
        <v>6474.09</v>
      </c>
      <c r="F573" s="161">
        <f t="shared" si="411"/>
        <v>44910</v>
      </c>
      <c r="G573" s="114">
        <f t="shared" si="395"/>
        <v>6.199682944266538E-3</v>
      </c>
      <c r="H573" s="115">
        <f t="shared" si="412"/>
        <v>45000</v>
      </c>
      <c r="I573" s="115">
        <f t="shared" si="396"/>
        <v>45000</v>
      </c>
      <c r="J573" s="116">
        <f t="shared" si="404"/>
        <v>18</v>
      </c>
      <c r="K573" s="116">
        <f t="shared" si="420"/>
        <v>8</v>
      </c>
      <c r="L573" s="8">
        <f t="shared" si="405"/>
        <v>1.0027506799999999</v>
      </c>
      <c r="M573" s="117">
        <f t="shared" si="416"/>
        <v>1.0040996</v>
      </c>
      <c r="N573" s="117">
        <f t="shared" si="413"/>
        <v>1.1162397684836309</v>
      </c>
      <c r="O573" s="110">
        <f t="shared" si="417"/>
        <v>1.11931018</v>
      </c>
      <c r="P573" s="110">
        <f t="shared" si="397"/>
        <v>1050.85285462</v>
      </c>
      <c r="Q573" s="148">
        <f t="shared" si="408"/>
        <v>0</v>
      </c>
      <c r="R573" s="170">
        <f t="shared" si="406"/>
        <v>0</v>
      </c>
      <c r="S573" s="110">
        <f t="shared" si="398"/>
        <v>0</v>
      </c>
      <c r="T573" s="92">
        <v>0</v>
      </c>
      <c r="U573" s="180">
        <f t="shared" si="419"/>
        <v>0</v>
      </c>
      <c r="V573" s="120">
        <f t="shared" si="407"/>
        <v>8.7999999999999995E-2</v>
      </c>
      <c r="W573" s="118">
        <f t="shared" si="414"/>
        <v>8</v>
      </c>
      <c r="X573" s="118">
        <v>252</v>
      </c>
      <c r="Y573" s="117">
        <f t="shared" si="399"/>
        <v>1.002681084</v>
      </c>
      <c r="Z573" s="110">
        <f t="shared" si="400"/>
        <v>2.8174247700000001</v>
      </c>
      <c r="AA573" s="110">
        <f t="shared" si="401"/>
        <v>0</v>
      </c>
      <c r="AB573" s="121" t="str">
        <f t="shared" si="409"/>
        <v>A+J=</v>
      </c>
      <c r="AC573" s="115">
        <f t="shared" si="410"/>
        <v>45000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2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109">
        <f t="shared" si="402"/>
        <v>44987</v>
      </c>
      <c r="B574" s="110">
        <f t="shared" si="394"/>
        <v>1054.3849673900002</v>
      </c>
      <c r="C574" s="110">
        <f t="shared" si="415"/>
        <v>938.83971879000001</v>
      </c>
      <c r="D574" s="111">
        <f t="shared" si="403"/>
        <v>6434.2</v>
      </c>
      <c r="E574" s="111">
        <f t="shared" si="418"/>
        <v>6474.09</v>
      </c>
      <c r="F574" s="161">
        <f t="shared" si="411"/>
        <v>44910</v>
      </c>
      <c r="G574" s="114">
        <f t="shared" si="395"/>
        <v>6.199682944266538E-3</v>
      </c>
      <c r="H574" s="115">
        <f t="shared" si="412"/>
        <v>45000</v>
      </c>
      <c r="I574" s="115">
        <f t="shared" si="396"/>
        <v>45000</v>
      </c>
      <c r="J574" s="116">
        <f t="shared" si="404"/>
        <v>18</v>
      </c>
      <c r="K574" s="116">
        <f t="shared" si="420"/>
        <v>9</v>
      </c>
      <c r="L574" s="8">
        <f t="shared" si="405"/>
        <v>1.00309505</v>
      </c>
      <c r="M574" s="117">
        <f t="shared" si="416"/>
        <v>1.0040996</v>
      </c>
      <c r="N574" s="117">
        <f t="shared" si="413"/>
        <v>1.1162397684836309</v>
      </c>
      <c r="O574" s="110">
        <f t="shared" si="417"/>
        <v>1.11969458</v>
      </c>
      <c r="P574" s="110">
        <f t="shared" si="397"/>
        <v>1051.21374461</v>
      </c>
      <c r="Q574" s="148">
        <f t="shared" si="408"/>
        <v>0</v>
      </c>
      <c r="R574" s="170">
        <f t="shared" si="406"/>
        <v>0</v>
      </c>
      <c r="S574" s="110">
        <f t="shared" si="398"/>
        <v>0</v>
      </c>
      <c r="T574" s="92">
        <v>0</v>
      </c>
      <c r="U574" s="180">
        <f t="shared" si="419"/>
        <v>0</v>
      </c>
      <c r="V574" s="120">
        <f t="shared" si="407"/>
        <v>8.7999999999999995E-2</v>
      </c>
      <c r="W574" s="118">
        <f t="shared" si="414"/>
        <v>9</v>
      </c>
      <c r="X574" s="118">
        <v>252</v>
      </c>
      <c r="Y574" s="117">
        <f t="shared" si="399"/>
        <v>1.0030167249999999</v>
      </c>
      <c r="Z574" s="110">
        <f t="shared" si="400"/>
        <v>3.1712227799999999</v>
      </c>
      <c r="AA574" s="110">
        <f t="shared" si="401"/>
        <v>0</v>
      </c>
      <c r="AB574" s="121" t="str">
        <f t="shared" si="409"/>
        <v>A+J=</v>
      </c>
      <c r="AC574" s="115">
        <f t="shared" si="410"/>
        <v>45000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2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109">
        <f t="shared" si="402"/>
        <v>44988</v>
      </c>
      <c r="B575" s="110">
        <f t="shared" si="394"/>
        <v>1055.1001284600002</v>
      </c>
      <c r="C575" s="110">
        <f t="shared" si="415"/>
        <v>938.83971879000001</v>
      </c>
      <c r="D575" s="111">
        <f t="shared" si="403"/>
        <v>6434.2</v>
      </c>
      <c r="E575" s="111">
        <f t="shared" si="418"/>
        <v>6474.09</v>
      </c>
      <c r="F575" s="161">
        <f t="shared" si="411"/>
        <v>44910</v>
      </c>
      <c r="G575" s="114">
        <f t="shared" si="395"/>
        <v>6.199682944266538E-3</v>
      </c>
      <c r="H575" s="115">
        <f t="shared" si="412"/>
        <v>45000</v>
      </c>
      <c r="I575" s="115">
        <f t="shared" si="396"/>
        <v>45000</v>
      </c>
      <c r="J575" s="116">
        <f t="shared" si="404"/>
        <v>18</v>
      </c>
      <c r="K575" s="116">
        <f t="shared" si="420"/>
        <v>10</v>
      </c>
      <c r="L575" s="8">
        <f t="shared" si="405"/>
        <v>1.0034395300000001</v>
      </c>
      <c r="M575" s="117">
        <f t="shared" si="416"/>
        <v>1.0040996</v>
      </c>
      <c r="N575" s="117">
        <f t="shared" si="413"/>
        <v>1.1162397684836309</v>
      </c>
      <c r="O575" s="110">
        <f t="shared" si="417"/>
        <v>1.1200791000000001</v>
      </c>
      <c r="P575" s="110">
        <f t="shared" si="397"/>
        <v>1051.5747472600001</v>
      </c>
      <c r="Q575" s="148">
        <f t="shared" si="408"/>
        <v>0</v>
      </c>
      <c r="R575" s="170">
        <f t="shared" si="406"/>
        <v>0</v>
      </c>
      <c r="S575" s="110">
        <f t="shared" si="398"/>
        <v>0</v>
      </c>
      <c r="T575" s="92">
        <v>0</v>
      </c>
      <c r="U575" s="180">
        <f t="shared" si="419"/>
        <v>0</v>
      </c>
      <c r="V575" s="120">
        <f t="shared" si="407"/>
        <v>8.7999999999999995E-2</v>
      </c>
      <c r="W575" s="118">
        <f t="shared" si="414"/>
        <v>10</v>
      </c>
      <c r="X575" s="118">
        <v>252</v>
      </c>
      <c r="Y575" s="117">
        <f t="shared" si="399"/>
        <v>1.003352478</v>
      </c>
      <c r="Z575" s="110">
        <f t="shared" si="400"/>
        <v>3.5253812</v>
      </c>
      <c r="AA575" s="110">
        <f t="shared" si="401"/>
        <v>0</v>
      </c>
      <c r="AB575" s="121" t="str">
        <f t="shared" si="409"/>
        <v>A+J=</v>
      </c>
      <c r="AC575" s="115">
        <f t="shared" si="410"/>
        <v>45000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2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109">
        <f t="shared" si="402"/>
        <v>44989</v>
      </c>
      <c r="B576" s="110">
        <f t="shared" si="394"/>
        <v>1055.8157911100002</v>
      </c>
      <c r="C576" s="110">
        <f t="shared" si="415"/>
        <v>938.83971879000001</v>
      </c>
      <c r="D576" s="111">
        <f t="shared" si="403"/>
        <v>6434.2</v>
      </c>
      <c r="E576" s="111">
        <f t="shared" si="418"/>
        <v>6474.09</v>
      </c>
      <c r="F576" s="161">
        <f t="shared" si="411"/>
        <v>44910</v>
      </c>
      <c r="G576" s="114">
        <f t="shared" si="395"/>
        <v>6.199682944266538E-3</v>
      </c>
      <c r="H576" s="115">
        <f t="shared" si="412"/>
        <v>45000</v>
      </c>
      <c r="I576" s="115">
        <f t="shared" si="396"/>
        <v>45000</v>
      </c>
      <c r="J576" s="116">
        <f t="shared" si="404"/>
        <v>18</v>
      </c>
      <c r="K576" s="116">
        <f t="shared" si="420"/>
        <v>11</v>
      </c>
      <c r="L576" s="8">
        <f t="shared" si="405"/>
        <v>1.00378414</v>
      </c>
      <c r="M576" s="117">
        <f t="shared" si="416"/>
        <v>1.0040996</v>
      </c>
      <c r="N576" s="117">
        <f t="shared" si="413"/>
        <v>1.1162397684836309</v>
      </c>
      <c r="O576" s="110">
        <f t="shared" si="417"/>
        <v>1.12046377</v>
      </c>
      <c r="P576" s="110">
        <f t="shared" si="397"/>
        <v>1051.9358907400001</v>
      </c>
      <c r="Q576" s="148">
        <f t="shared" si="408"/>
        <v>0</v>
      </c>
      <c r="R576" s="170">
        <f t="shared" si="406"/>
        <v>0</v>
      </c>
      <c r="S576" s="110">
        <f t="shared" si="398"/>
        <v>0</v>
      </c>
      <c r="T576" s="92">
        <v>0</v>
      </c>
      <c r="U576" s="180">
        <f t="shared" si="419"/>
        <v>0</v>
      </c>
      <c r="V576" s="120">
        <f t="shared" si="407"/>
        <v>8.7999999999999995E-2</v>
      </c>
      <c r="W576" s="118">
        <f t="shared" si="414"/>
        <v>11</v>
      </c>
      <c r="X576" s="118">
        <v>252</v>
      </c>
      <c r="Y576" s="117">
        <f t="shared" si="399"/>
        <v>1.0036883430000001</v>
      </c>
      <c r="Z576" s="110">
        <f t="shared" si="400"/>
        <v>3.8799003700000001</v>
      </c>
      <c r="AA576" s="110">
        <f t="shared" si="401"/>
        <v>0</v>
      </c>
      <c r="AB576" s="121" t="str">
        <f t="shared" si="409"/>
        <v>A+J=</v>
      </c>
      <c r="AC576" s="115">
        <f t="shared" si="410"/>
        <v>45000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2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109">
        <f t="shared" si="402"/>
        <v>44990</v>
      </c>
      <c r="B577" s="110">
        <f t="shared" si="394"/>
        <v>1055.8157911100002</v>
      </c>
      <c r="C577" s="110">
        <f t="shared" si="415"/>
        <v>938.83971879000001</v>
      </c>
      <c r="D577" s="111">
        <f t="shared" si="403"/>
        <v>6434.2</v>
      </c>
      <c r="E577" s="111">
        <f t="shared" si="418"/>
        <v>6474.09</v>
      </c>
      <c r="F577" s="161">
        <f t="shared" si="411"/>
        <v>44910</v>
      </c>
      <c r="G577" s="114">
        <f t="shared" si="395"/>
        <v>6.199682944266538E-3</v>
      </c>
      <c r="H577" s="115">
        <f t="shared" si="412"/>
        <v>45000</v>
      </c>
      <c r="I577" s="115">
        <f t="shared" si="396"/>
        <v>45000</v>
      </c>
      <c r="J577" s="116">
        <f t="shared" si="404"/>
        <v>18</v>
      </c>
      <c r="K577" s="116">
        <f t="shared" si="420"/>
        <v>11</v>
      </c>
      <c r="L577" s="8">
        <f t="shared" si="405"/>
        <v>1.00378414</v>
      </c>
      <c r="M577" s="117">
        <f t="shared" si="416"/>
        <v>1.0040996</v>
      </c>
      <c r="N577" s="117">
        <f t="shared" si="413"/>
        <v>1.1162397684836309</v>
      </c>
      <c r="O577" s="110">
        <f t="shared" si="417"/>
        <v>1.12046377</v>
      </c>
      <c r="P577" s="110">
        <f t="shared" si="397"/>
        <v>1051.9358907400001</v>
      </c>
      <c r="Q577" s="148">
        <f t="shared" si="408"/>
        <v>0</v>
      </c>
      <c r="R577" s="170">
        <f t="shared" si="406"/>
        <v>0</v>
      </c>
      <c r="S577" s="110">
        <f t="shared" si="398"/>
        <v>0</v>
      </c>
      <c r="T577" s="92">
        <v>0</v>
      </c>
      <c r="U577" s="180">
        <f t="shared" si="419"/>
        <v>0</v>
      </c>
      <c r="V577" s="120">
        <f t="shared" si="407"/>
        <v>8.7999999999999995E-2</v>
      </c>
      <c r="W577" s="118">
        <f t="shared" si="414"/>
        <v>11</v>
      </c>
      <c r="X577" s="118">
        <v>252</v>
      </c>
      <c r="Y577" s="117">
        <f t="shared" si="399"/>
        <v>1.0036883430000001</v>
      </c>
      <c r="Z577" s="110">
        <f t="shared" si="400"/>
        <v>3.8799003700000001</v>
      </c>
      <c r="AA577" s="110">
        <f t="shared" si="401"/>
        <v>0</v>
      </c>
      <c r="AB577" s="121" t="str">
        <f t="shared" si="409"/>
        <v>A+J=</v>
      </c>
      <c r="AC577" s="115">
        <f t="shared" si="410"/>
        <v>45000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2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109">
        <f t="shared" si="402"/>
        <v>44991</v>
      </c>
      <c r="B578" s="110">
        <f t="shared" si="394"/>
        <v>1055.8157911100002</v>
      </c>
      <c r="C578" s="110">
        <f t="shared" si="415"/>
        <v>938.83971879000001</v>
      </c>
      <c r="D578" s="111">
        <f t="shared" si="403"/>
        <v>6434.2</v>
      </c>
      <c r="E578" s="111">
        <f t="shared" si="418"/>
        <v>6474.09</v>
      </c>
      <c r="F578" s="161">
        <f t="shared" si="411"/>
        <v>44910</v>
      </c>
      <c r="G578" s="114">
        <f t="shared" si="395"/>
        <v>6.199682944266538E-3</v>
      </c>
      <c r="H578" s="115">
        <f t="shared" si="412"/>
        <v>45000</v>
      </c>
      <c r="I578" s="115">
        <f t="shared" si="396"/>
        <v>45000</v>
      </c>
      <c r="J578" s="116">
        <f t="shared" si="404"/>
        <v>18</v>
      </c>
      <c r="K578" s="116">
        <f t="shared" si="420"/>
        <v>11</v>
      </c>
      <c r="L578" s="8">
        <f t="shared" si="405"/>
        <v>1.00378414</v>
      </c>
      <c r="M578" s="117">
        <f t="shared" si="416"/>
        <v>1.0040996</v>
      </c>
      <c r="N578" s="117">
        <f t="shared" si="413"/>
        <v>1.1162397684836309</v>
      </c>
      <c r="O578" s="110">
        <f t="shared" si="417"/>
        <v>1.12046377</v>
      </c>
      <c r="P578" s="110">
        <f t="shared" si="397"/>
        <v>1051.9358907400001</v>
      </c>
      <c r="Q578" s="148">
        <f t="shared" si="408"/>
        <v>0</v>
      </c>
      <c r="R578" s="170">
        <f t="shared" si="406"/>
        <v>0</v>
      </c>
      <c r="S578" s="110">
        <f t="shared" si="398"/>
        <v>0</v>
      </c>
      <c r="T578" s="92">
        <v>0</v>
      </c>
      <c r="U578" s="180">
        <f t="shared" si="419"/>
        <v>0</v>
      </c>
      <c r="V578" s="120">
        <f t="shared" si="407"/>
        <v>8.7999999999999995E-2</v>
      </c>
      <c r="W578" s="118">
        <f t="shared" si="414"/>
        <v>11</v>
      </c>
      <c r="X578" s="118">
        <v>252</v>
      </c>
      <c r="Y578" s="117">
        <f t="shared" si="399"/>
        <v>1.0036883430000001</v>
      </c>
      <c r="Z578" s="110">
        <f t="shared" si="400"/>
        <v>3.8799003700000001</v>
      </c>
      <c r="AA578" s="110">
        <f t="shared" si="401"/>
        <v>0</v>
      </c>
      <c r="AB578" s="121" t="str">
        <f t="shared" si="409"/>
        <v>A+J=</v>
      </c>
      <c r="AC578" s="115">
        <f t="shared" si="410"/>
        <v>45000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2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109">
        <f t="shared" si="402"/>
        <v>44992</v>
      </c>
      <c r="B579" s="110">
        <f t="shared" si="394"/>
        <v>1056.5319283700001</v>
      </c>
      <c r="C579" s="110">
        <f t="shared" si="415"/>
        <v>938.83971879000001</v>
      </c>
      <c r="D579" s="111">
        <f t="shared" si="403"/>
        <v>6434.2</v>
      </c>
      <c r="E579" s="111">
        <f t="shared" si="418"/>
        <v>6474.09</v>
      </c>
      <c r="F579" s="161">
        <f t="shared" si="411"/>
        <v>44910</v>
      </c>
      <c r="G579" s="114">
        <f t="shared" si="395"/>
        <v>6.199682944266538E-3</v>
      </c>
      <c r="H579" s="115">
        <f t="shared" si="412"/>
        <v>45000</v>
      </c>
      <c r="I579" s="115">
        <f t="shared" si="396"/>
        <v>45000</v>
      </c>
      <c r="J579" s="116">
        <f t="shared" si="404"/>
        <v>18</v>
      </c>
      <c r="K579" s="116">
        <f t="shared" si="420"/>
        <v>12</v>
      </c>
      <c r="L579" s="8">
        <f t="shared" si="405"/>
        <v>1.00412886</v>
      </c>
      <c r="M579" s="117">
        <f t="shared" si="416"/>
        <v>1.0040996</v>
      </c>
      <c r="N579" s="117">
        <f t="shared" si="413"/>
        <v>1.1162397684836309</v>
      </c>
      <c r="O579" s="110">
        <f t="shared" si="417"/>
        <v>1.12084856</v>
      </c>
      <c r="P579" s="110">
        <f t="shared" si="397"/>
        <v>1052.29714687</v>
      </c>
      <c r="Q579" s="148">
        <f t="shared" si="408"/>
        <v>0</v>
      </c>
      <c r="R579" s="170">
        <f t="shared" si="406"/>
        <v>0</v>
      </c>
      <c r="S579" s="110">
        <f t="shared" si="398"/>
        <v>0</v>
      </c>
      <c r="T579" s="92">
        <v>0</v>
      </c>
      <c r="U579" s="180">
        <f t="shared" si="419"/>
        <v>0</v>
      </c>
      <c r="V579" s="120">
        <f t="shared" si="407"/>
        <v>8.7999999999999995E-2</v>
      </c>
      <c r="W579" s="118">
        <f t="shared" si="414"/>
        <v>12</v>
      </c>
      <c r="X579" s="118">
        <v>252</v>
      </c>
      <c r="Y579" s="117">
        <f t="shared" si="399"/>
        <v>1.0040243209999999</v>
      </c>
      <c r="Z579" s="110">
        <f t="shared" si="400"/>
        <v>4.2347815000000004</v>
      </c>
      <c r="AA579" s="110">
        <f t="shared" si="401"/>
        <v>0</v>
      </c>
      <c r="AB579" s="121" t="str">
        <f t="shared" si="409"/>
        <v>A+J=</v>
      </c>
      <c r="AC579" s="115">
        <f t="shared" si="410"/>
        <v>45000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2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109">
        <f t="shared" si="402"/>
        <v>44993</v>
      </c>
      <c r="B580" s="110">
        <f t="shared" si="394"/>
        <v>1057.2485582900001</v>
      </c>
      <c r="C580" s="110">
        <f t="shared" si="415"/>
        <v>938.83971879000001</v>
      </c>
      <c r="D580" s="111">
        <f t="shared" si="403"/>
        <v>6434.2</v>
      </c>
      <c r="E580" s="111">
        <f t="shared" si="418"/>
        <v>6474.09</v>
      </c>
      <c r="F580" s="161">
        <f t="shared" si="411"/>
        <v>44910</v>
      </c>
      <c r="G580" s="114">
        <f t="shared" si="395"/>
        <v>6.199682944266538E-3</v>
      </c>
      <c r="H580" s="115">
        <f t="shared" si="412"/>
        <v>45000</v>
      </c>
      <c r="I580" s="115">
        <f t="shared" si="396"/>
        <v>45000</v>
      </c>
      <c r="J580" s="116">
        <f t="shared" si="404"/>
        <v>18</v>
      </c>
      <c r="K580" s="116">
        <f t="shared" si="420"/>
        <v>13</v>
      </c>
      <c r="L580" s="8">
        <f t="shared" si="405"/>
        <v>1.0044736999999999</v>
      </c>
      <c r="M580" s="117">
        <f t="shared" si="416"/>
        <v>1.0040996</v>
      </c>
      <c r="N580" s="117">
        <f t="shared" si="413"/>
        <v>1.1162397684836309</v>
      </c>
      <c r="O580" s="110">
        <f t="shared" si="417"/>
        <v>1.1212334900000001</v>
      </c>
      <c r="P580" s="110">
        <f t="shared" si="397"/>
        <v>1052.65853444</v>
      </c>
      <c r="Q580" s="148">
        <f t="shared" si="408"/>
        <v>0</v>
      </c>
      <c r="R580" s="170">
        <f t="shared" si="406"/>
        <v>0</v>
      </c>
      <c r="S580" s="110">
        <f t="shared" si="398"/>
        <v>0</v>
      </c>
      <c r="T580" s="92">
        <v>0</v>
      </c>
      <c r="U580" s="180">
        <f t="shared" si="419"/>
        <v>0</v>
      </c>
      <c r="V580" s="120">
        <f t="shared" si="407"/>
        <v>8.7999999999999995E-2</v>
      </c>
      <c r="W580" s="118">
        <f t="shared" si="414"/>
        <v>13</v>
      </c>
      <c r="X580" s="118">
        <v>252</v>
      </c>
      <c r="Y580" s="117">
        <f t="shared" si="399"/>
        <v>1.004360411</v>
      </c>
      <c r="Z580" s="110">
        <f t="shared" si="400"/>
        <v>4.5900238499999997</v>
      </c>
      <c r="AA580" s="110">
        <f t="shared" si="401"/>
        <v>0</v>
      </c>
      <c r="AB580" s="121" t="str">
        <f t="shared" si="409"/>
        <v>A+J=</v>
      </c>
      <c r="AC580" s="115">
        <f t="shared" si="410"/>
        <v>45000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2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109">
        <f t="shared" si="402"/>
        <v>44994</v>
      </c>
      <c r="B581" s="110">
        <f t="shared" si="394"/>
        <v>1057.9656633100001</v>
      </c>
      <c r="C581" s="110">
        <f t="shared" si="415"/>
        <v>938.83971879000001</v>
      </c>
      <c r="D581" s="111">
        <f t="shared" si="403"/>
        <v>6434.2</v>
      </c>
      <c r="E581" s="111">
        <f t="shared" si="418"/>
        <v>6474.09</v>
      </c>
      <c r="F581" s="161">
        <f t="shared" si="411"/>
        <v>44910</v>
      </c>
      <c r="G581" s="114">
        <f t="shared" si="395"/>
        <v>6.199682944266538E-3</v>
      </c>
      <c r="H581" s="115">
        <f t="shared" si="412"/>
        <v>45000</v>
      </c>
      <c r="I581" s="115">
        <f t="shared" si="396"/>
        <v>45000</v>
      </c>
      <c r="J581" s="116">
        <f t="shared" si="404"/>
        <v>18</v>
      </c>
      <c r="K581" s="116">
        <f t="shared" si="420"/>
        <v>14</v>
      </c>
      <c r="L581" s="8">
        <f t="shared" si="405"/>
        <v>1.00481866</v>
      </c>
      <c r="M581" s="117">
        <f t="shared" si="416"/>
        <v>1.0040996</v>
      </c>
      <c r="N581" s="117">
        <f t="shared" si="413"/>
        <v>1.1162397684836309</v>
      </c>
      <c r="O581" s="110">
        <f t="shared" si="417"/>
        <v>1.1216185400000001</v>
      </c>
      <c r="P581" s="110">
        <f t="shared" si="397"/>
        <v>1053.02003468</v>
      </c>
      <c r="Q581" s="148">
        <f t="shared" si="408"/>
        <v>0</v>
      </c>
      <c r="R581" s="170">
        <f t="shared" si="406"/>
        <v>0</v>
      </c>
      <c r="S581" s="110">
        <f t="shared" si="398"/>
        <v>0</v>
      </c>
      <c r="T581" s="92">
        <v>0</v>
      </c>
      <c r="U581" s="180">
        <f t="shared" si="419"/>
        <v>0</v>
      </c>
      <c r="V581" s="120">
        <f t="shared" si="407"/>
        <v>8.7999999999999995E-2</v>
      </c>
      <c r="W581" s="118">
        <f t="shared" si="414"/>
        <v>14</v>
      </c>
      <c r="X581" s="118">
        <v>252</v>
      </c>
      <c r="Y581" s="117">
        <f t="shared" si="399"/>
        <v>1.004696614</v>
      </c>
      <c r="Z581" s="110">
        <f t="shared" si="400"/>
        <v>4.9456286299999999</v>
      </c>
      <c r="AA581" s="110">
        <f t="shared" si="401"/>
        <v>0</v>
      </c>
      <c r="AB581" s="121" t="str">
        <f t="shared" si="409"/>
        <v>A+J=</v>
      </c>
      <c r="AC581" s="115">
        <f t="shared" si="410"/>
        <v>45000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2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109">
        <f t="shared" si="402"/>
        <v>44995</v>
      </c>
      <c r="B582" s="110">
        <f t="shared" si="394"/>
        <v>1058.6832520400001</v>
      </c>
      <c r="C582" s="110">
        <f t="shared" si="415"/>
        <v>938.83971879000001</v>
      </c>
      <c r="D582" s="111">
        <f t="shared" si="403"/>
        <v>6434.2</v>
      </c>
      <c r="E582" s="111">
        <f t="shared" si="418"/>
        <v>6474.09</v>
      </c>
      <c r="F582" s="161">
        <f t="shared" si="411"/>
        <v>44910</v>
      </c>
      <c r="G582" s="114">
        <f t="shared" si="395"/>
        <v>6.199682944266538E-3</v>
      </c>
      <c r="H582" s="115">
        <f t="shared" si="412"/>
        <v>45000</v>
      </c>
      <c r="I582" s="115">
        <f t="shared" si="396"/>
        <v>45000</v>
      </c>
      <c r="J582" s="116">
        <f t="shared" si="404"/>
        <v>18</v>
      </c>
      <c r="K582" s="116">
        <f t="shared" si="420"/>
        <v>15</v>
      </c>
      <c r="L582" s="8">
        <f t="shared" si="405"/>
        <v>1.00516373</v>
      </c>
      <c r="M582" s="117">
        <f t="shared" si="416"/>
        <v>1.0040996</v>
      </c>
      <c r="N582" s="117">
        <f t="shared" si="413"/>
        <v>1.1162397684836309</v>
      </c>
      <c r="O582" s="110">
        <f t="shared" si="417"/>
        <v>1.1220037199999999</v>
      </c>
      <c r="P582" s="110">
        <f t="shared" si="397"/>
        <v>1053.3816569600001</v>
      </c>
      <c r="Q582" s="148">
        <f t="shared" si="408"/>
        <v>0</v>
      </c>
      <c r="R582" s="170">
        <f t="shared" si="406"/>
        <v>0</v>
      </c>
      <c r="S582" s="110">
        <f t="shared" si="398"/>
        <v>0</v>
      </c>
      <c r="T582" s="92">
        <v>0</v>
      </c>
      <c r="U582" s="180">
        <f t="shared" si="419"/>
        <v>0</v>
      </c>
      <c r="V582" s="120">
        <f t="shared" si="407"/>
        <v>8.7999999999999995E-2</v>
      </c>
      <c r="W582" s="118">
        <f t="shared" si="414"/>
        <v>15</v>
      </c>
      <c r="X582" s="118">
        <v>252</v>
      </c>
      <c r="Y582" s="117">
        <f t="shared" si="399"/>
        <v>1.005032929</v>
      </c>
      <c r="Z582" s="110">
        <f t="shared" si="400"/>
        <v>5.3015950800000002</v>
      </c>
      <c r="AA582" s="110">
        <f t="shared" si="401"/>
        <v>0</v>
      </c>
      <c r="AB582" s="121" t="str">
        <f t="shared" si="409"/>
        <v>A+J=</v>
      </c>
      <c r="AC582" s="115">
        <f t="shared" si="410"/>
        <v>45000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2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109">
        <f t="shared" si="402"/>
        <v>44996</v>
      </c>
      <c r="B583" s="110">
        <f t="shared" si="394"/>
        <v>1059.4013446699998</v>
      </c>
      <c r="C583" s="110">
        <f t="shared" si="415"/>
        <v>938.83971879000001</v>
      </c>
      <c r="D583" s="111">
        <f t="shared" si="403"/>
        <v>6434.2</v>
      </c>
      <c r="E583" s="111">
        <f t="shared" si="418"/>
        <v>6474.09</v>
      </c>
      <c r="F583" s="161">
        <f t="shared" si="411"/>
        <v>44910</v>
      </c>
      <c r="G583" s="114">
        <f t="shared" si="395"/>
        <v>6.199682944266538E-3</v>
      </c>
      <c r="H583" s="115">
        <f t="shared" si="412"/>
        <v>45000</v>
      </c>
      <c r="I583" s="115">
        <f t="shared" si="396"/>
        <v>45000</v>
      </c>
      <c r="J583" s="116">
        <f t="shared" si="404"/>
        <v>18</v>
      </c>
      <c r="K583" s="116">
        <f t="shared" si="420"/>
        <v>16</v>
      </c>
      <c r="L583" s="8">
        <f t="shared" si="405"/>
        <v>1.00550893</v>
      </c>
      <c r="M583" s="117">
        <f t="shared" si="416"/>
        <v>1.0040996</v>
      </c>
      <c r="N583" s="117">
        <f t="shared" si="413"/>
        <v>1.1162397684836309</v>
      </c>
      <c r="O583" s="110">
        <f t="shared" si="417"/>
        <v>1.12238905</v>
      </c>
      <c r="P583" s="110">
        <f t="shared" si="397"/>
        <v>1053.74342007</v>
      </c>
      <c r="Q583" s="148">
        <f t="shared" si="408"/>
        <v>0</v>
      </c>
      <c r="R583" s="170">
        <f t="shared" si="406"/>
        <v>0</v>
      </c>
      <c r="S583" s="110">
        <f t="shared" si="398"/>
        <v>0</v>
      </c>
      <c r="T583" s="92">
        <v>0</v>
      </c>
      <c r="U583" s="180">
        <f t="shared" si="419"/>
        <v>0</v>
      </c>
      <c r="V583" s="120">
        <f t="shared" si="407"/>
        <v>8.7999999999999995E-2</v>
      </c>
      <c r="W583" s="118">
        <f t="shared" si="414"/>
        <v>16</v>
      </c>
      <c r="X583" s="118">
        <v>252</v>
      </c>
      <c r="Y583" s="117">
        <f t="shared" si="399"/>
        <v>1.005369357</v>
      </c>
      <c r="Z583" s="110">
        <f t="shared" si="400"/>
        <v>5.6579246000000003</v>
      </c>
      <c r="AA583" s="110">
        <f t="shared" si="401"/>
        <v>0</v>
      </c>
      <c r="AB583" s="121" t="str">
        <f t="shared" si="409"/>
        <v>A+J=</v>
      </c>
      <c r="AC583" s="115">
        <f t="shared" si="410"/>
        <v>45000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2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109">
        <f t="shared" si="402"/>
        <v>44997</v>
      </c>
      <c r="B584" s="110">
        <f t="shared" si="394"/>
        <v>1059.4013446699998</v>
      </c>
      <c r="C584" s="110">
        <f t="shared" si="415"/>
        <v>938.83971879000001</v>
      </c>
      <c r="D584" s="111">
        <f t="shared" si="403"/>
        <v>6434.2</v>
      </c>
      <c r="E584" s="111">
        <f t="shared" si="418"/>
        <v>6474.09</v>
      </c>
      <c r="F584" s="161">
        <f t="shared" si="411"/>
        <v>44910</v>
      </c>
      <c r="G584" s="114">
        <f t="shared" si="395"/>
        <v>6.199682944266538E-3</v>
      </c>
      <c r="H584" s="115">
        <f t="shared" si="412"/>
        <v>45000</v>
      </c>
      <c r="I584" s="115">
        <f t="shared" si="396"/>
        <v>45000</v>
      </c>
      <c r="J584" s="116">
        <f t="shared" si="404"/>
        <v>18</v>
      </c>
      <c r="K584" s="116">
        <f t="shared" si="420"/>
        <v>16</v>
      </c>
      <c r="L584" s="8">
        <f t="shared" si="405"/>
        <v>1.00550893</v>
      </c>
      <c r="M584" s="117">
        <f t="shared" si="416"/>
        <v>1.0040996</v>
      </c>
      <c r="N584" s="117">
        <f t="shared" si="413"/>
        <v>1.1162397684836309</v>
      </c>
      <c r="O584" s="110">
        <f t="shared" si="417"/>
        <v>1.12238905</v>
      </c>
      <c r="P584" s="110">
        <f t="shared" si="397"/>
        <v>1053.74342007</v>
      </c>
      <c r="Q584" s="148">
        <f t="shared" si="408"/>
        <v>0</v>
      </c>
      <c r="R584" s="170">
        <f t="shared" si="406"/>
        <v>0</v>
      </c>
      <c r="S584" s="110">
        <f t="shared" si="398"/>
        <v>0</v>
      </c>
      <c r="T584" s="92">
        <v>0</v>
      </c>
      <c r="U584" s="180">
        <f t="shared" si="419"/>
        <v>0</v>
      </c>
      <c r="V584" s="120">
        <f t="shared" si="407"/>
        <v>8.7999999999999995E-2</v>
      </c>
      <c r="W584" s="118">
        <f t="shared" si="414"/>
        <v>16</v>
      </c>
      <c r="X584" s="118">
        <v>252</v>
      </c>
      <c r="Y584" s="117">
        <f t="shared" si="399"/>
        <v>1.005369357</v>
      </c>
      <c r="Z584" s="110">
        <f t="shared" si="400"/>
        <v>5.6579246000000003</v>
      </c>
      <c r="AA584" s="110">
        <f t="shared" si="401"/>
        <v>0</v>
      </c>
      <c r="AB584" s="121" t="str">
        <f t="shared" si="409"/>
        <v>A+J=</v>
      </c>
      <c r="AC584" s="115">
        <f t="shared" si="410"/>
        <v>45000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2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109">
        <f t="shared" si="402"/>
        <v>44998</v>
      </c>
      <c r="B585" s="110">
        <f t="shared" si="394"/>
        <v>1059.4013446699998</v>
      </c>
      <c r="C585" s="110">
        <f t="shared" si="415"/>
        <v>938.83971879000001</v>
      </c>
      <c r="D585" s="111">
        <f t="shared" si="403"/>
        <v>6434.2</v>
      </c>
      <c r="E585" s="111">
        <f t="shared" si="418"/>
        <v>6474.09</v>
      </c>
      <c r="F585" s="161">
        <f t="shared" si="411"/>
        <v>44910</v>
      </c>
      <c r="G585" s="114">
        <f t="shared" si="395"/>
        <v>6.199682944266538E-3</v>
      </c>
      <c r="H585" s="115">
        <f t="shared" si="412"/>
        <v>45000</v>
      </c>
      <c r="I585" s="115">
        <f t="shared" si="396"/>
        <v>45000</v>
      </c>
      <c r="J585" s="116">
        <f t="shared" si="404"/>
        <v>18</v>
      </c>
      <c r="K585" s="116">
        <f t="shared" si="420"/>
        <v>16</v>
      </c>
      <c r="L585" s="8">
        <f t="shared" si="405"/>
        <v>1.00550893</v>
      </c>
      <c r="M585" s="117">
        <f t="shared" si="416"/>
        <v>1.0040996</v>
      </c>
      <c r="N585" s="117">
        <f t="shared" si="413"/>
        <v>1.1162397684836309</v>
      </c>
      <c r="O585" s="110">
        <f t="shared" si="417"/>
        <v>1.12238905</v>
      </c>
      <c r="P585" s="110">
        <f t="shared" si="397"/>
        <v>1053.74342007</v>
      </c>
      <c r="Q585" s="148">
        <f t="shared" si="408"/>
        <v>0</v>
      </c>
      <c r="R585" s="170">
        <f t="shared" si="406"/>
        <v>0</v>
      </c>
      <c r="S585" s="110">
        <f t="shared" si="398"/>
        <v>0</v>
      </c>
      <c r="T585" s="92">
        <v>0</v>
      </c>
      <c r="U585" s="180">
        <f t="shared" si="419"/>
        <v>0</v>
      </c>
      <c r="V585" s="120">
        <f t="shared" si="407"/>
        <v>8.7999999999999995E-2</v>
      </c>
      <c r="W585" s="118">
        <f t="shared" si="414"/>
        <v>16</v>
      </c>
      <c r="X585" s="118">
        <v>252</v>
      </c>
      <c r="Y585" s="117">
        <f t="shared" si="399"/>
        <v>1.005369357</v>
      </c>
      <c r="Z585" s="110">
        <f t="shared" si="400"/>
        <v>5.6579246000000003</v>
      </c>
      <c r="AA585" s="110">
        <f t="shared" si="401"/>
        <v>0</v>
      </c>
      <c r="AB585" s="121" t="str">
        <f t="shared" si="409"/>
        <v>A+J=</v>
      </c>
      <c r="AC585" s="115">
        <f t="shared" si="410"/>
        <v>45000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2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109">
        <f t="shared" si="402"/>
        <v>44999</v>
      </c>
      <c r="B586" s="110">
        <f t="shared" si="394"/>
        <v>1060.11991313</v>
      </c>
      <c r="C586" s="110">
        <f t="shared" si="415"/>
        <v>938.83971879000001</v>
      </c>
      <c r="D586" s="111">
        <f t="shared" si="403"/>
        <v>6434.2</v>
      </c>
      <c r="E586" s="111">
        <f t="shared" si="418"/>
        <v>6474.09</v>
      </c>
      <c r="F586" s="161">
        <f t="shared" si="411"/>
        <v>44910</v>
      </c>
      <c r="G586" s="114">
        <f t="shared" si="395"/>
        <v>6.199682944266538E-3</v>
      </c>
      <c r="H586" s="115">
        <f t="shared" si="412"/>
        <v>45000</v>
      </c>
      <c r="I586" s="115">
        <f t="shared" si="396"/>
        <v>45000</v>
      </c>
      <c r="J586" s="116">
        <f t="shared" si="404"/>
        <v>18</v>
      </c>
      <c r="K586" s="116">
        <f t="shared" si="420"/>
        <v>17</v>
      </c>
      <c r="L586" s="8">
        <f t="shared" si="405"/>
        <v>1.0058542399999999</v>
      </c>
      <c r="M586" s="117">
        <f t="shared" si="416"/>
        <v>1.0040996</v>
      </c>
      <c r="N586" s="117">
        <f t="shared" si="413"/>
        <v>1.1162397684836309</v>
      </c>
      <c r="O586" s="110">
        <f t="shared" si="417"/>
        <v>1.1227745</v>
      </c>
      <c r="P586" s="110">
        <f t="shared" si="397"/>
        <v>1054.1052958400001</v>
      </c>
      <c r="Q586" s="148">
        <f t="shared" si="408"/>
        <v>0</v>
      </c>
      <c r="R586" s="170">
        <f t="shared" si="406"/>
        <v>0</v>
      </c>
      <c r="S586" s="110">
        <f t="shared" si="398"/>
        <v>0</v>
      </c>
      <c r="T586" s="92">
        <v>0</v>
      </c>
      <c r="U586" s="180">
        <f t="shared" si="419"/>
        <v>0</v>
      </c>
      <c r="V586" s="120">
        <f t="shared" si="407"/>
        <v>8.7999999999999995E-2</v>
      </c>
      <c r="W586" s="118">
        <f t="shared" si="414"/>
        <v>17</v>
      </c>
      <c r="X586" s="118">
        <v>252</v>
      </c>
      <c r="Y586" s="117">
        <f t="shared" si="399"/>
        <v>1.005705898</v>
      </c>
      <c r="Z586" s="110">
        <f t="shared" si="400"/>
        <v>6.0146172900000003</v>
      </c>
      <c r="AA586" s="110">
        <f t="shared" si="401"/>
        <v>0</v>
      </c>
      <c r="AB586" s="121" t="str">
        <f t="shared" si="409"/>
        <v>A+J=</v>
      </c>
      <c r="AC586" s="115">
        <f t="shared" si="410"/>
        <v>45000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2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109">
        <f t="shared" si="402"/>
        <v>45000</v>
      </c>
      <c r="B587" s="110">
        <f t="shared" ref="B587:B650" si="421">(P587+Z587)</f>
        <v>1060.8389755000001</v>
      </c>
      <c r="C587" s="110">
        <f t="shared" si="415"/>
        <v>938.83971879000001</v>
      </c>
      <c r="D587" s="111">
        <f t="shared" si="403"/>
        <v>6434.2</v>
      </c>
      <c r="E587" s="111">
        <f t="shared" si="418"/>
        <v>6474.09</v>
      </c>
      <c r="F587" s="161">
        <f t="shared" si="411"/>
        <v>44910</v>
      </c>
      <c r="G587" s="114">
        <f t="shared" ref="G587:G650" si="422">(E587/D587)-1</f>
        <v>6.199682944266538E-3</v>
      </c>
      <c r="H587" s="115">
        <f t="shared" si="412"/>
        <v>45000</v>
      </c>
      <c r="I587" s="115">
        <f t="shared" ref="I587:I650" si="423">IF(A587&gt;I586,H587,I586)</f>
        <v>45000</v>
      </c>
      <c r="J587" s="116">
        <f t="shared" si="404"/>
        <v>18</v>
      </c>
      <c r="K587" s="116">
        <f t="shared" si="420"/>
        <v>18</v>
      </c>
      <c r="L587" s="8">
        <f t="shared" si="405"/>
        <v>1.0061996799999999</v>
      </c>
      <c r="M587" s="117">
        <f t="shared" si="416"/>
        <v>1.0040996</v>
      </c>
      <c r="N587" s="117">
        <f t="shared" si="413"/>
        <v>1.1162397684836309</v>
      </c>
      <c r="O587" s="110">
        <f t="shared" si="417"/>
        <v>1.1231600900000001</v>
      </c>
      <c r="P587" s="110">
        <f t="shared" ref="P587:P650" si="424">TRUNC(C587*O587,8)</f>
        <v>1054.4673030500001</v>
      </c>
      <c r="Q587" s="148">
        <f t="shared" si="408"/>
        <v>19</v>
      </c>
      <c r="R587" s="170">
        <f t="shared" si="406"/>
        <v>3.5000000000000001E-3</v>
      </c>
      <c r="S587" s="110">
        <f t="shared" ref="S587:S650" si="425">IF(R587&gt;0,TRUNC(R587*P587,8),0)</f>
        <v>3.69063556</v>
      </c>
      <c r="T587" s="92">
        <v>0</v>
      </c>
      <c r="U587" s="180">
        <f t="shared" si="419"/>
        <v>3.4999999993598663E-3</v>
      </c>
      <c r="V587" s="120">
        <f t="shared" si="407"/>
        <v>8.7999999999999995E-2</v>
      </c>
      <c r="W587" s="118">
        <f t="shared" si="414"/>
        <v>18</v>
      </c>
      <c r="X587" s="118">
        <v>252</v>
      </c>
      <c r="Y587" s="117">
        <f t="shared" ref="Y587:Y650" si="426">ROUND((1+V587)^TRUNC((W587/X587),9),9)</f>
        <v>1.006042551</v>
      </c>
      <c r="Z587" s="110">
        <f t="shared" ref="Z587:Z650" si="427">TRUNC((P587*(Y587-1)),8)</f>
        <v>6.3716724500000002</v>
      </c>
      <c r="AA587" s="110">
        <f t="shared" ref="AA587:AA650" si="428">IF(Q587&gt;0,S587+Z587,0)</f>
        <v>10.062308010000001</v>
      </c>
      <c r="AB587" s="121" t="str">
        <f t="shared" si="409"/>
        <v>A+J=</v>
      </c>
      <c r="AC587" s="115">
        <f t="shared" si="410"/>
        <v>45000</v>
      </c>
      <c r="AD587" s="4"/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2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109">
        <f t="shared" ref="A588:A651" si="429">(A587+1)</f>
        <v>45001</v>
      </c>
      <c r="B588" s="110">
        <f t="shared" si="421"/>
        <v>1051.3809794000001</v>
      </c>
      <c r="C588" s="110">
        <f t="shared" si="415"/>
        <v>935.55377978000001</v>
      </c>
      <c r="D588" s="111">
        <f t="shared" ref="D588:D651" si="430">IF(E588=E587,D587,E587)</f>
        <v>6474.09</v>
      </c>
      <c r="E588" s="111">
        <f t="shared" si="418"/>
        <v>6508.4</v>
      </c>
      <c r="F588" s="161">
        <f t="shared" si="411"/>
        <v>44943</v>
      </c>
      <c r="G588" s="114">
        <f t="shared" si="422"/>
        <v>5.2995865055938118E-3</v>
      </c>
      <c r="H588" s="115">
        <f t="shared" si="412"/>
        <v>45033</v>
      </c>
      <c r="I588" s="115">
        <f t="shared" si="423"/>
        <v>45033</v>
      </c>
      <c r="J588" s="116">
        <f t="shared" ref="J588:J651" si="431">IF(I588=I587,J587,NETWORKDAYS(I587,I588,$AF$149:$AF$503)-1)</f>
        <v>22</v>
      </c>
      <c r="K588" s="116">
        <f t="shared" si="420"/>
        <v>1</v>
      </c>
      <c r="L588" s="8">
        <f t="shared" ref="L588:L651" si="432">TRUNC((E588/D588)^TRUNC((K588/J588),9),8)</f>
        <v>1.0002402800000001</v>
      </c>
      <c r="M588" s="117">
        <f t="shared" si="416"/>
        <v>1.0061996799999999</v>
      </c>
      <c r="N588" s="117">
        <f t="shared" si="413"/>
        <v>1.1231600978515035</v>
      </c>
      <c r="O588" s="110">
        <f t="shared" si="417"/>
        <v>1.1234299700000001</v>
      </c>
      <c r="P588" s="110">
        <f t="shared" si="424"/>
        <v>1051.0291547500001</v>
      </c>
      <c r="Q588" s="148">
        <f t="shared" si="408"/>
        <v>0</v>
      </c>
      <c r="R588" s="170">
        <f t="shared" ref="R588:R651" si="433">IF(Q588&gt;0,VLOOKUP($A588,$AF$11:$AK$141,6),0)</f>
        <v>0</v>
      </c>
      <c r="S588" s="110">
        <f t="shared" si="425"/>
        <v>0</v>
      </c>
      <c r="T588" s="92">
        <v>0</v>
      </c>
      <c r="U588" s="180">
        <f t="shared" si="419"/>
        <v>0</v>
      </c>
      <c r="V588" s="120">
        <f t="shared" ref="V588:V651" si="434">(V587)</f>
        <v>8.7999999999999995E-2</v>
      </c>
      <c r="W588" s="118">
        <f t="shared" si="414"/>
        <v>1</v>
      </c>
      <c r="X588" s="118">
        <v>252</v>
      </c>
      <c r="Y588" s="117">
        <f t="shared" si="426"/>
        <v>1.000334743</v>
      </c>
      <c r="Z588" s="110">
        <f t="shared" si="427"/>
        <v>0.35182465000000002</v>
      </c>
      <c r="AA588" s="110">
        <f t="shared" si="428"/>
        <v>0</v>
      </c>
      <c r="AB588" s="121" t="str">
        <f t="shared" si="409"/>
        <v>A+J=</v>
      </c>
      <c r="AC588" s="115">
        <f t="shared" si="410"/>
        <v>45033</v>
      </c>
      <c r="AD588" s="4"/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2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109">
        <f t="shared" si="429"/>
        <v>45002</v>
      </c>
      <c r="B589" s="110">
        <f t="shared" si="421"/>
        <v>1051.98563425</v>
      </c>
      <c r="C589" s="110">
        <f t="shared" si="415"/>
        <v>935.55377978000001</v>
      </c>
      <c r="D589" s="111">
        <f t="shared" si="430"/>
        <v>6474.09</v>
      </c>
      <c r="E589" s="111">
        <f t="shared" si="418"/>
        <v>6508.4</v>
      </c>
      <c r="F589" s="161">
        <f t="shared" si="411"/>
        <v>44943</v>
      </c>
      <c r="G589" s="114">
        <f t="shared" si="422"/>
        <v>5.2995865055938118E-3</v>
      </c>
      <c r="H589" s="115">
        <f t="shared" si="412"/>
        <v>45033</v>
      </c>
      <c r="I589" s="115">
        <f t="shared" si="423"/>
        <v>45033</v>
      </c>
      <c r="J589" s="116">
        <f t="shared" si="431"/>
        <v>22</v>
      </c>
      <c r="K589" s="116">
        <f t="shared" si="420"/>
        <v>2</v>
      </c>
      <c r="L589" s="8">
        <f t="shared" si="432"/>
        <v>1.00048062</v>
      </c>
      <c r="M589" s="117">
        <f t="shared" si="416"/>
        <v>1.0061996799999999</v>
      </c>
      <c r="N589" s="117">
        <f t="shared" si="413"/>
        <v>1.1231600978515035</v>
      </c>
      <c r="O589" s="110">
        <f t="shared" si="417"/>
        <v>1.12369991</v>
      </c>
      <c r="P589" s="110">
        <f t="shared" si="424"/>
        <v>1051.28169813</v>
      </c>
      <c r="Q589" s="148">
        <f t="shared" ref="Q589:Q652" si="435">IF(VLOOKUP(A589,AF$11:AM$141,8)=VLOOKUP(A588,AF$11:AM$141,8),0,VLOOKUP(A589,AF$11:AM$141,8))</f>
        <v>0</v>
      </c>
      <c r="R589" s="170">
        <f t="shared" si="433"/>
        <v>0</v>
      </c>
      <c r="S589" s="110">
        <f t="shared" si="425"/>
        <v>0</v>
      </c>
      <c r="T589" s="92">
        <v>0</v>
      </c>
      <c r="U589" s="180">
        <f t="shared" si="419"/>
        <v>0</v>
      </c>
      <c r="V589" s="120">
        <f t="shared" si="434"/>
        <v>8.7999999999999995E-2</v>
      </c>
      <c r="W589" s="118">
        <f t="shared" si="414"/>
        <v>2</v>
      </c>
      <c r="X589" s="118">
        <v>252</v>
      </c>
      <c r="Y589" s="117">
        <f t="shared" si="426"/>
        <v>1.000669598</v>
      </c>
      <c r="Z589" s="110">
        <f t="shared" si="427"/>
        <v>0.70393612000000005</v>
      </c>
      <c r="AA589" s="110">
        <f t="shared" si="428"/>
        <v>0</v>
      </c>
      <c r="AB589" s="121" t="str">
        <f t="shared" ref="AB589:AB652" si="436">IF($Q588&gt;0,VLOOKUP($A588,$AF$11:$AO$141,9),AB588)</f>
        <v>A+J=</v>
      </c>
      <c r="AC589" s="115">
        <f t="shared" ref="AC589:AC652" si="437">IF($Q588&gt;0,VLOOKUP($A588,$AF$11:$AO$141,10),AC588)</f>
        <v>45033</v>
      </c>
      <c r="AD589" s="4"/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2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109">
        <f t="shared" si="429"/>
        <v>45003</v>
      </c>
      <c r="B590" s="110">
        <f t="shared" si="421"/>
        <v>1052.5906322000001</v>
      </c>
      <c r="C590" s="110">
        <f t="shared" si="415"/>
        <v>935.55377978000001</v>
      </c>
      <c r="D590" s="111">
        <f t="shared" si="430"/>
        <v>6474.09</v>
      </c>
      <c r="E590" s="111">
        <f t="shared" si="418"/>
        <v>6508.4</v>
      </c>
      <c r="F590" s="161">
        <f t="shared" si="411"/>
        <v>44943</v>
      </c>
      <c r="G590" s="114">
        <f t="shared" si="422"/>
        <v>5.2995865055938118E-3</v>
      </c>
      <c r="H590" s="115">
        <f t="shared" si="412"/>
        <v>45033</v>
      </c>
      <c r="I590" s="115">
        <f t="shared" si="423"/>
        <v>45033</v>
      </c>
      <c r="J590" s="116">
        <f t="shared" si="431"/>
        <v>22</v>
      </c>
      <c r="K590" s="116">
        <f t="shared" si="420"/>
        <v>3</v>
      </c>
      <c r="L590" s="8">
        <f t="shared" si="432"/>
        <v>1.0007210200000001</v>
      </c>
      <c r="M590" s="117">
        <f t="shared" si="416"/>
        <v>1.0061996799999999</v>
      </c>
      <c r="N590" s="117">
        <f t="shared" si="413"/>
        <v>1.1231600978515035</v>
      </c>
      <c r="O590" s="110">
        <f t="shared" si="417"/>
        <v>1.12396991</v>
      </c>
      <c r="P590" s="110">
        <f t="shared" si="424"/>
        <v>1051.5342976500001</v>
      </c>
      <c r="Q590" s="148">
        <f t="shared" si="435"/>
        <v>0</v>
      </c>
      <c r="R590" s="170">
        <f t="shared" si="433"/>
        <v>0</v>
      </c>
      <c r="S590" s="110">
        <f t="shared" si="425"/>
        <v>0</v>
      </c>
      <c r="T590" s="92">
        <v>0</v>
      </c>
      <c r="U590" s="180">
        <f t="shared" si="419"/>
        <v>0</v>
      </c>
      <c r="V590" s="120">
        <f t="shared" si="434"/>
        <v>8.7999999999999995E-2</v>
      </c>
      <c r="W590" s="118">
        <f t="shared" si="414"/>
        <v>3</v>
      </c>
      <c r="X590" s="118">
        <v>252</v>
      </c>
      <c r="Y590" s="117">
        <f t="shared" si="426"/>
        <v>1.0010045649999999</v>
      </c>
      <c r="Z590" s="110">
        <f t="shared" si="427"/>
        <v>1.0563345500000001</v>
      </c>
      <c r="AA590" s="110">
        <f t="shared" si="428"/>
        <v>0</v>
      </c>
      <c r="AB590" s="121" t="str">
        <f t="shared" si="436"/>
        <v>A+J=</v>
      </c>
      <c r="AC590" s="115">
        <f t="shared" si="437"/>
        <v>45033</v>
      </c>
      <c r="AD590" s="4"/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2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109">
        <f t="shared" si="429"/>
        <v>45004</v>
      </c>
      <c r="B591" s="110">
        <f t="shared" si="421"/>
        <v>1052.5906322000001</v>
      </c>
      <c r="C591" s="110">
        <f t="shared" si="415"/>
        <v>935.55377978000001</v>
      </c>
      <c r="D591" s="111">
        <f t="shared" si="430"/>
        <v>6474.09</v>
      </c>
      <c r="E591" s="111">
        <f t="shared" si="418"/>
        <v>6508.4</v>
      </c>
      <c r="F591" s="161">
        <f t="shared" si="411"/>
        <v>44943</v>
      </c>
      <c r="G591" s="114">
        <f t="shared" si="422"/>
        <v>5.2995865055938118E-3</v>
      </c>
      <c r="H591" s="115">
        <f t="shared" si="412"/>
        <v>45033</v>
      </c>
      <c r="I591" s="115">
        <f t="shared" si="423"/>
        <v>45033</v>
      </c>
      <c r="J591" s="116">
        <f t="shared" si="431"/>
        <v>22</v>
      </c>
      <c r="K591" s="116">
        <f t="shared" si="420"/>
        <v>3</v>
      </c>
      <c r="L591" s="8">
        <f t="shared" si="432"/>
        <v>1.0007210200000001</v>
      </c>
      <c r="M591" s="117">
        <f t="shared" si="416"/>
        <v>1.0061996799999999</v>
      </c>
      <c r="N591" s="117">
        <f t="shared" si="413"/>
        <v>1.1231600978515035</v>
      </c>
      <c r="O591" s="110">
        <f t="shared" si="417"/>
        <v>1.12396991</v>
      </c>
      <c r="P591" s="110">
        <f t="shared" si="424"/>
        <v>1051.5342976500001</v>
      </c>
      <c r="Q591" s="148">
        <f t="shared" si="435"/>
        <v>0</v>
      </c>
      <c r="R591" s="170">
        <f t="shared" si="433"/>
        <v>0</v>
      </c>
      <c r="S591" s="110">
        <f t="shared" si="425"/>
        <v>0</v>
      </c>
      <c r="T591" s="92">
        <v>0</v>
      </c>
      <c r="U591" s="180">
        <f t="shared" si="419"/>
        <v>0</v>
      </c>
      <c r="V591" s="120">
        <f t="shared" si="434"/>
        <v>8.7999999999999995E-2</v>
      </c>
      <c r="W591" s="118">
        <f t="shared" si="414"/>
        <v>3</v>
      </c>
      <c r="X591" s="118">
        <v>252</v>
      </c>
      <c r="Y591" s="117">
        <f t="shared" si="426"/>
        <v>1.0010045649999999</v>
      </c>
      <c r="Z591" s="110">
        <f t="shared" si="427"/>
        <v>1.0563345500000001</v>
      </c>
      <c r="AA591" s="110">
        <f t="shared" si="428"/>
        <v>0</v>
      </c>
      <c r="AB591" s="121" t="str">
        <f t="shared" si="436"/>
        <v>A+J=</v>
      </c>
      <c r="AC591" s="115">
        <f t="shared" si="437"/>
        <v>45033</v>
      </c>
      <c r="AD591" s="4"/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2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109">
        <f t="shared" si="429"/>
        <v>45005</v>
      </c>
      <c r="B592" s="110">
        <f t="shared" si="421"/>
        <v>1052.5906322000001</v>
      </c>
      <c r="C592" s="110">
        <f t="shared" si="415"/>
        <v>935.55377978000001</v>
      </c>
      <c r="D592" s="111">
        <f t="shared" si="430"/>
        <v>6474.09</v>
      </c>
      <c r="E592" s="111">
        <f t="shared" si="418"/>
        <v>6508.4</v>
      </c>
      <c r="F592" s="161">
        <f t="shared" si="411"/>
        <v>44943</v>
      </c>
      <c r="G592" s="114">
        <f t="shared" si="422"/>
        <v>5.2995865055938118E-3</v>
      </c>
      <c r="H592" s="115">
        <f t="shared" si="412"/>
        <v>45033</v>
      </c>
      <c r="I592" s="115">
        <f t="shared" si="423"/>
        <v>45033</v>
      </c>
      <c r="J592" s="116">
        <f t="shared" si="431"/>
        <v>22</v>
      </c>
      <c r="K592" s="116">
        <f t="shared" si="420"/>
        <v>3</v>
      </c>
      <c r="L592" s="8">
        <f t="shared" si="432"/>
        <v>1.0007210200000001</v>
      </c>
      <c r="M592" s="117">
        <f t="shared" si="416"/>
        <v>1.0061996799999999</v>
      </c>
      <c r="N592" s="117">
        <f t="shared" si="413"/>
        <v>1.1231600978515035</v>
      </c>
      <c r="O592" s="110">
        <f t="shared" si="417"/>
        <v>1.12396991</v>
      </c>
      <c r="P592" s="110">
        <f t="shared" si="424"/>
        <v>1051.5342976500001</v>
      </c>
      <c r="Q592" s="148">
        <f t="shared" si="435"/>
        <v>0</v>
      </c>
      <c r="R592" s="170">
        <f t="shared" si="433"/>
        <v>0</v>
      </c>
      <c r="S592" s="110">
        <f t="shared" si="425"/>
        <v>0</v>
      </c>
      <c r="T592" s="92">
        <v>0</v>
      </c>
      <c r="U592" s="180">
        <f t="shared" si="419"/>
        <v>0</v>
      </c>
      <c r="V592" s="120">
        <f t="shared" si="434"/>
        <v>8.7999999999999995E-2</v>
      </c>
      <c r="W592" s="118">
        <f t="shared" si="414"/>
        <v>3</v>
      </c>
      <c r="X592" s="118">
        <v>252</v>
      </c>
      <c r="Y592" s="117">
        <f t="shared" si="426"/>
        <v>1.0010045649999999</v>
      </c>
      <c r="Z592" s="110">
        <f t="shared" si="427"/>
        <v>1.0563345500000001</v>
      </c>
      <c r="AA592" s="110">
        <f t="shared" si="428"/>
        <v>0</v>
      </c>
      <c r="AB592" s="121" t="str">
        <f t="shared" si="436"/>
        <v>A+J=</v>
      </c>
      <c r="AC592" s="115">
        <f t="shared" si="437"/>
        <v>45033</v>
      </c>
      <c r="AD592" s="4"/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2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109">
        <f t="shared" si="429"/>
        <v>45006</v>
      </c>
      <c r="B593" s="110">
        <f t="shared" si="421"/>
        <v>1053.1959838</v>
      </c>
      <c r="C593" s="110">
        <f t="shared" si="415"/>
        <v>935.55377978000001</v>
      </c>
      <c r="D593" s="111">
        <f t="shared" si="430"/>
        <v>6474.09</v>
      </c>
      <c r="E593" s="111">
        <f t="shared" si="418"/>
        <v>6508.4</v>
      </c>
      <c r="F593" s="161">
        <f t="shared" si="411"/>
        <v>44943</v>
      </c>
      <c r="G593" s="114">
        <f t="shared" si="422"/>
        <v>5.2995865055938118E-3</v>
      </c>
      <c r="H593" s="115">
        <f t="shared" si="412"/>
        <v>45033</v>
      </c>
      <c r="I593" s="115">
        <f t="shared" si="423"/>
        <v>45033</v>
      </c>
      <c r="J593" s="116">
        <f t="shared" si="431"/>
        <v>22</v>
      </c>
      <c r="K593" s="116">
        <f t="shared" si="420"/>
        <v>4</v>
      </c>
      <c r="L593" s="8">
        <f t="shared" si="432"/>
        <v>1.00096147</v>
      </c>
      <c r="M593" s="117">
        <f t="shared" si="416"/>
        <v>1.0061996799999999</v>
      </c>
      <c r="N593" s="117">
        <f t="shared" si="413"/>
        <v>1.1231600978515035</v>
      </c>
      <c r="O593" s="110">
        <f t="shared" si="417"/>
        <v>1.12423998</v>
      </c>
      <c r="P593" s="110">
        <f t="shared" si="424"/>
        <v>1051.78696266</v>
      </c>
      <c r="Q593" s="148">
        <f t="shared" si="435"/>
        <v>0</v>
      </c>
      <c r="R593" s="170">
        <f t="shared" si="433"/>
        <v>0</v>
      </c>
      <c r="S593" s="110">
        <f t="shared" si="425"/>
        <v>0</v>
      </c>
      <c r="T593" s="92">
        <v>0</v>
      </c>
      <c r="U593" s="180">
        <f t="shared" si="419"/>
        <v>0</v>
      </c>
      <c r="V593" s="120">
        <f t="shared" si="434"/>
        <v>8.7999999999999995E-2</v>
      </c>
      <c r="W593" s="118">
        <f t="shared" si="414"/>
        <v>4</v>
      </c>
      <c r="X593" s="118">
        <v>252</v>
      </c>
      <c r="Y593" s="117">
        <f t="shared" si="426"/>
        <v>1.0013396450000001</v>
      </c>
      <c r="Z593" s="110">
        <f t="shared" si="427"/>
        <v>1.4090211399999999</v>
      </c>
      <c r="AA593" s="110">
        <f t="shared" si="428"/>
        <v>0</v>
      </c>
      <c r="AB593" s="121" t="str">
        <f t="shared" si="436"/>
        <v>A+J=</v>
      </c>
      <c r="AC593" s="115">
        <f t="shared" si="437"/>
        <v>45033</v>
      </c>
      <c r="AD593" s="4"/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2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109">
        <f t="shared" si="429"/>
        <v>45007</v>
      </c>
      <c r="B594" s="110">
        <f t="shared" si="421"/>
        <v>1053.8016871100001</v>
      </c>
      <c r="C594" s="110">
        <f t="shared" si="415"/>
        <v>935.55377978000001</v>
      </c>
      <c r="D594" s="111">
        <f t="shared" si="430"/>
        <v>6474.09</v>
      </c>
      <c r="E594" s="111">
        <f t="shared" si="418"/>
        <v>6508.4</v>
      </c>
      <c r="F594" s="161">
        <f t="shared" si="411"/>
        <v>44943</v>
      </c>
      <c r="G594" s="114">
        <f t="shared" si="422"/>
        <v>5.2995865055938118E-3</v>
      </c>
      <c r="H594" s="115">
        <f t="shared" si="412"/>
        <v>45033</v>
      </c>
      <c r="I594" s="115">
        <f t="shared" si="423"/>
        <v>45033</v>
      </c>
      <c r="J594" s="116">
        <f t="shared" si="431"/>
        <v>22</v>
      </c>
      <c r="K594" s="116">
        <f t="shared" si="420"/>
        <v>5</v>
      </c>
      <c r="L594" s="8">
        <f t="shared" si="432"/>
        <v>1.00120199</v>
      </c>
      <c r="M594" s="117">
        <f t="shared" si="416"/>
        <v>1.0061996799999999</v>
      </c>
      <c r="N594" s="117">
        <f t="shared" si="413"/>
        <v>1.1231600978515035</v>
      </c>
      <c r="O594" s="110">
        <f t="shared" si="417"/>
        <v>1.1245101200000001</v>
      </c>
      <c r="P594" s="110">
        <f t="shared" si="424"/>
        <v>1052.0396931600001</v>
      </c>
      <c r="Q594" s="148">
        <f t="shared" si="435"/>
        <v>0</v>
      </c>
      <c r="R594" s="170">
        <f t="shared" si="433"/>
        <v>0</v>
      </c>
      <c r="S594" s="110">
        <f t="shared" si="425"/>
        <v>0</v>
      </c>
      <c r="T594" s="92">
        <v>0</v>
      </c>
      <c r="U594" s="180">
        <f t="shared" si="419"/>
        <v>0</v>
      </c>
      <c r="V594" s="120">
        <f t="shared" si="434"/>
        <v>8.7999999999999995E-2</v>
      </c>
      <c r="W594" s="118">
        <f t="shared" si="414"/>
        <v>5</v>
      </c>
      <c r="X594" s="118">
        <v>252</v>
      </c>
      <c r="Y594" s="117">
        <f t="shared" si="426"/>
        <v>1.0016748360000001</v>
      </c>
      <c r="Z594" s="110">
        <f t="shared" si="427"/>
        <v>1.7619939499999999</v>
      </c>
      <c r="AA594" s="110">
        <f t="shared" si="428"/>
        <v>0</v>
      </c>
      <c r="AB594" s="121" t="str">
        <f t="shared" si="436"/>
        <v>A+J=</v>
      </c>
      <c r="AC594" s="115">
        <f t="shared" si="437"/>
        <v>45033</v>
      </c>
      <c r="AD594" s="4"/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2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109">
        <f t="shared" si="429"/>
        <v>45008</v>
      </c>
      <c r="B595" s="110">
        <f t="shared" si="421"/>
        <v>1054.4077349900001</v>
      </c>
      <c r="C595" s="110">
        <f t="shared" si="415"/>
        <v>935.55377978000001</v>
      </c>
      <c r="D595" s="111">
        <f t="shared" si="430"/>
        <v>6474.09</v>
      </c>
      <c r="E595" s="111">
        <f t="shared" si="418"/>
        <v>6508.4</v>
      </c>
      <c r="F595" s="161">
        <f t="shared" ref="F595:F658" si="438">IF($K595=1,VLOOKUP($A594,$AQ$11:$AV$47,6),F594)</f>
        <v>44943</v>
      </c>
      <c r="G595" s="114">
        <f t="shared" si="422"/>
        <v>5.2995865055938118E-3</v>
      </c>
      <c r="H595" s="115">
        <f t="shared" ref="H595:H658" si="439">IF(Q594&gt;0,VLOOKUP(A595,AJ$119:AP$451,4),H594)</f>
        <v>45033</v>
      </c>
      <c r="I595" s="115">
        <f t="shared" si="423"/>
        <v>45033</v>
      </c>
      <c r="J595" s="116">
        <f t="shared" si="431"/>
        <v>22</v>
      </c>
      <c r="K595" s="116">
        <f t="shared" si="420"/>
        <v>6</v>
      </c>
      <c r="L595" s="8">
        <f t="shared" si="432"/>
        <v>1.0014425600000001</v>
      </c>
      <c r="M595" s="117">
        <f t="shared" si="416"/>
        <v>1.0061996799999999</v>
      </c>
      <c r="N595" s="117">
        <f t="shared" si="413"/>
        <v>1.1231600978515035</v>
      </c>
      <c r="O595" s="110">
        <f t="shared" si="417"/>
        <v>1.1247803199999999</v>
      </c>
      <c r="P595" s="110">
        <f t="shared" si="424"/>
        <v>1052.29247979</v>
      </c>
      <c r="Q595" s="148">
        <f t="shared" si="435"/>
        <v>0</v>
      </c>
      <c r="R595" s="170">
        <f t="shared" si="433"/>
        <v>0</v>
      </c>
      <c r="S595" s="110">
        <f t="shared" si="425"/>
        <v>0</v>
      </c>
      <c r="T595" s="92">
        <v>0</v>
      </c>
      <c r="U595" s="180">
        <f t="shared" si="419"/>
        <v>0</v>
      </c>
      <c r="V595" s="120">
        <f t="shared" si="434"/>
        <v>8.7999999999999995E-2</v>
      </c>
      <c r="W595" s="118">
        <f t="shared" si="414"/>
        <v>6</v>
      </c>
      <c r="X595" s="118">
        <v>252</v>
      </c>
      <c r="Y595" s="117">
        <f t="shared" si="426"/>
        <v>1.0020101400000001</v>
      </c>
      <c r="Z595" s="110">
        <f t="shared" si="427"/>
        <v>2.1152552</v>
      </c>
      <c r="AA595" s="110">
        <f t="shared" si="428"/>
        <v>0</v>
      </c>
      <c r="AB595" s="121" t="str">
        <f t="shared" si="436"/>
        <v>A+J=</v>
      </c>
      <c r="AC595" s="115">
        <f t="shared" si="437"/>
        <v>45033</v>
      </c>
      <c r="AD595" s="4"/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2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109">
        <f t="shared" si="429"/>
        <v>45009</v>
      </c>
      <c r="B596" s="110">
        <f t="shared" si="421"/>
        <v>1055.0141265499999</v>
      </c>
      <c r="C596" s="110">
        <f t="shared" si="415"/>
        <v>935.55377978000001</v>
      </c>
      <c r="D596" s="111">
        <f t="shared" si="430"/>
        <v>6474.09</v>
      </c>
      <c r="E596" s="111">
        <f t="shared" si="418"/>
        <v>6508.4</v>
      </c>
      <c r="F596" s="161">
        <f t="shared" si="438"/>
        <v>44943</v>
      </c>
      <c r="G596" s="114">
        <f t="shared" si="422"/>
        <v>5.2995865055938118E-3</v>
      </c>
      <c r="H596" s="115">
        <f t="shared" si="439"/>
        <v>45033</v>
      </c>
      <c r="I596" s="115">
        <f t="shared" si="423"/>
        <v>45033</v>
      </c>
      <c r="J596" s="116">
        <f t="shared" si="431"/>
        <v>22</v>
      </c>
      <c r="K596" s="116">
        <f t="shared" si="420"/>
        <v>7</v>
      </c>
      <c r="L596" s="8">
        <f t="shared" si="432"/>
        <v>1.0016831900000001</v>
      </c>
      <c r="M596" s="117">
        <f t="shared" si="416"/>
        <v>1.0061996799999999</v>
      </c>
      <c r="N596" s="117">
        <f t="shared" si="413"/>
        <v>1.1231600978515035</v>
      </c>
      <c r="O596" s="110">
        <f t="shared" si="417"/>
        <v>1.1250505799999999</v>
      </c>
      <c r="P596" s="110">
        <f t="shared" si="424"/>
        <v>1052.5453225599999</v>
      </c>
      <c r="Q596" s="148">
        <f t="shared" si="435"/>
        <v>0</v>
      </c>
      <c r="R596" s="170">
        <f t="shared" si="433"/>
        <v>0</v>
      </c>
      <c r="S596" s="110">
        <f t="shared" si="425"/>
        <v>0</v>
      </c>
      <c r="T596" s="92">
        <v>0</v>
      </c>
      <c r="U596" s="180">
        <f t="shared" si="419"/>
        <v>0</v>
      </c>
      <c r="V596" s="120">
        <f t="shared" si="434"/>
        <v>8.7999999999999995E-2</v>
      </c>
      <c r="W596" s="118">
        <f t="shared" si="414"/>
        <v>7</v>
      </c>
      <c r="X596" s="118">
        <v>252</v>
      </c>
      <c r="Y596" s="117">
        <f t="shared" si="426"/>
        <v>1.0023455560000001</v>
      </c>
      <c r="Z596" s="110">
        <f t="shared" si="427"/>
        <v>2.4688039900000001</v>
      </c>
      <c r="AA596" s="110">
        <f t="shared" si="428"/>
        <v>0</v>
      </c>
      <c r="AB596" s="121" t="str">
        <f t="shared" si="436"/>
        <v>A+J=</v>
      </c>
      <c r="AC596" s="115">
        <f t="shared" si="437"/>
        <v>45033</v>
      </c>
      <c r="AD596" s="4"/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2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109">
        <f t="shared" si="429"/>
        <v>45010</v>
      </c>
      <c r="B597" s="110">
        <f t="shared" si="421"/>
        <v>1055.62088068</v>
      </c>
      <c r="C597" s="110">
        <f t="shared" si="415"/>
        <v>935.55377978000001</v>
      </c>
      <c r="D597" s="111">
        <f t="shared" si="430"/>
        <v>6474.09</v>
      </c>
      <c r="E597" s="111">
        <f t="shared" si="418"/>
        <v>6508.4</v>
      </c>
      <c r="F597" s="161">
        <f t="shared" si="438"/>
        <v>44943</v>
      </c>
      <c r="G597" s="114">
        <f t="shared" si="422"/>
        <v>5.2995865055938118E-3</v>
      </c>
      <c r="H597" s="115">
        <f t="shared" si="439"/>
        <v>45033</v>
      </c>
      <c r="I597" s="115">
        <f t="shared" si="423"/>
        <v>45033</v>
      </c>
      <c r="J597" s="116">
        <f t="shared" si="431"/>
        <v>22</v>
      </c>
      <c r="K597" s="116">
        <f t="shared" si="420"/>
        <v>8</v>
      </c>
      <c r="L597" s="8">
        <f t="shared" si="432"/>
        <v>1.0019238800000001</v>
      </c>
      <c r="M597" s="117">
        <f t="shared" si="416"/>
        <v>1.0061996799999999</v>
      </c>
      <c r="N597" s="117">
        <f t="shared" si="413"/>
        <v>1.1231600978515035</v>
      </c>
      <c r="O597" s="110">
        <f t="shared" si="417"/>
        <v>1.1253209200000001</v>
      </c>
      <c r="P597" s="110">
        <f t="shared" si="424"/>
        <v>1052.7982401700001</v>
      </c>
      <c r="Q597" s="148">
        <f t="shared" si="435"/>
        <v>0</v>
      </c>
      <c r="R597" s="170">
        <f t="shared" si="433"/>
        <v>0</v>
      </c>
      <c r="S597" s="110">
        <f t="shared" si="425"/>
        <v>0</v>
      </c>
      <c r="T597" s="92">
        <v>0</v>
      </c>
      <c r="U597" s="180">
        <f t="shared" si="419"/>
        <v>0</v>
      </c>
      <c r="V597" s="120">
        <f t="shared" si="434"/>
        <v>8.7999999999999995E-2</v>
      </c>
      <c r="W597" s="118">
        <f t="shared" si="414"/>
        <v>8</v>
      </c>
      <c r="X597" s="118">
        <v>252</v>
      </c>
      <c r="Y597" s="117">
        <f t="shared" si="426"/>
        <v>1.002681084</v>
      </c>
      <c r="Z597" s="110">
        <f t="shared" si="427"/>
        <v>2.8226405099999998</v>
      </c>
      <c r="AA597" s="110">
        <f t="shared" si="428"/>
        <v>0</v>
      </c>
      <c r="AB597" s="121" t="str">
        <f t="shared" si="436"/>
        <v>A+J=</v>
      </c>
      <c r="AC597" s="115">
        <f t="shared" si="437"/>
        <v>45033</v>
      </c>
      <c r="AD597" s="4"/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2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109">
        <f t="shared" si="429"/>
        <v>45011</v>
      </c>
      <c r="B598" s="110">
        <f t="shared" si="421"/>
        <v>1055.62088068</v>
      </c>
      <c r="C598" s="110">
        <f t="shared" si="415"/>
        <v>935.55377978000001</v>
      </c>
      <c r="D598" s="111">
        <f t="shared" si="430"/>
        <v>6474.09</v>
      </c>
      <c r="E598" s="111">
        <f t="shared" si="418"/>
        <v>6508.4</v>
      </c>
      <c r="F598" s="161">
        <f t="shared" si="438"/>
        <v>44943</v>
      </c>
      <c r="G598" s="114">
        <f t="shared" si="422"/>
        <v>5.2995865055938118E-3</v>
      </c>
      <c r="H598" s="115">
        <f t="shared" si="439"/>
        <v>45033</v>
      </c>
      <c r="I598" s="115">
        <f t="shared" si="423"/>
        <v>45033</v>
      </c>
      <c r="J598" s="116">
        <f t="shared" si="431"/>
        <v>22</v>
      </c>
      <c r="K598" s="116">
        <f t="shared" si="420"/>
        <v>8</v>
      </c>
      <c r="L598" s="8">
        <f t="shared" si="432"/>
        <v>1.0019238800000001</v>
      </c>
      <c r="M598" s="117">
        <f t="shared" si="416"/>
        <v>1.0061996799999999</v>
      </c>
      <c r="N598" s="117">
        <f t="shared" si="413"/>
        <v>1.1231600978515035</v>
      </c>
      <c r="O598" s="110">
        <f t="shared" si="417"/>
        <v>1.1253209200000001</v>
      </c>
      <c r="P598" s="110">
        <f t="shared" si="424"/>
        <v>1052.7982401700001</v>
      </c>
      <c r="Q598" s="148">
        <f t="shared" si="435"/>
        <v>0</v>
      </c>
      <c r="R598" s="170">
        <f t="shared" si="433"/>
        <v>0</v>
      </c>
      <c r="S598" s="110">
        <f t="shared" si="425"/>
        <v>0</v>
      </c>
      <c r="T598" s="92">
        <v>0</v>
      </c>
      <c r="U598" s="180">
        <f t="shared" si="419"/>
        <v>0</v>
      </c>
      <c r="V598" s="120">
        <f t="shared" si="434"/>
        <v>8.7999999999999995E-2</v>
      </c>
      <c r="W598" s="118">
        <f t="shared" si="414"/>
        <v>8</v>
      </c>
      <c r="X598" s="118">
        <v>252</v>
      </c>
      <c r="Y598" s="117">
        <f t="shared" si="426"/>
        <v>1.002681084</v>
      </c>
      <c r="Z598" s="110">
        <f t="shared" si="427"/>
        <v>2.8226405099999998</v>
      </c>
      <c r="AA598" s="110">
        <f t="shared" si="428"/>
        <v>0</v>
      </c>
      <c r="AB598" s="121" t="str">
        <f t="shared" si="436"/>
        <v>A+J=</v>
      </c>
      <c r="AC598" s="115">
        <f t="shared" si="437"/>
        <v>45033</v>
      </c>
      <c r="AD598" s="4"/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2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109">
        <f t="shared" si="429"/>
        <v>45012</v>
      </c>
      <c r="B599" s="110">
        <f t="shared" si="421"/>
        <v>1055.62088068</v>
      </c>
      <c r="C599" s="110">
        <f t="shared" si="415"/>
        <v>935.55377978000001</v>
      </c>
      <c r="D599" s="111">
        <f t="shared" si="430"/>
        <v>6474.09</v>
      </c>
      <c r="E599" s="111">
        <f t="shared" si="418"/>
        <v>6508.4</v>
      </c>
      <c r="F599" s="161">
        <f t="shared" si="438"/>
        <v>44943</v>
      </c>
      <c r="G599" s="114">
        <f t="shared" si="422"/>
        <v>5.2995865055938118E-3</v>
      </c>
      <c r="H599" s="115">
        <f t="shared" si="439"/>
        <v>45033</v>
      </c>
      <c r="I599" s="115">
        <f t="shared" si="423"/>
        <v>45033</v>
      </c>
      <c r="J599" s="116">
        <f t="shared" si="431"/>
        <v>22</v>
      </c>
      <c r="K599" s="116">
        <f t="shared" si="420"/>
        <v>8</v>
      </c>
      <c r="L599" s="8">
        <f t="shared" si="432"/>
        <v>1.0019238800000001</v>
      </c>
      <c r="M599" s="117">
        <f t="shared" si="416"/>
        <v>1.0061996799999999</v>
      </c>
      <c r="N599" s="117">
        <f t="shared" si="413"/>
        <v>1.1231600978515035</v>
      </c>
      <c r="O599" s="110">
        <f t="shared" si="417"/>
        <v>1.1253209200000001</v>
      </c>
      <c r="P599" s="110">
        <f t="shared" si="424"/>
        <v>1052.7982401700001</v>
      </c>
      <c r="Q599" s="148">
        <f t="shared" si="435"/>
        <v>0</v>
      </c>
      <c r="R599" s="170">
        <f t="shared" si="433"/>
        <v>0</v>
      </c>
      <c r="S599" s="110">
        <f t="shared" si="425"/>
        <v>0</v>
      </c>
      <c r="T599" s="92">
        <v>0</v>
      </c>
      <c r="U599" s="180">
        <f t="shared" si="419"/>
        <v>0</v>
      </c>
      <c r="V599" s="120">
        <f t="shared" si="434"/>
        <v>8.7999999999999995E-2</v>
      </c>
      <c r="W599" s="118">
        <f t="shared" si="414"/>
        <v>8</v>
      </c>
      <c r="X599" s="118">
        <v>252</v>
      </c>
      <c r="Y599" s="117">
        <f t="shared" si="426"/>
        <v>1.002681084</v>
      </c>
      <c r="Z599" s="110">
        <f t="shared" si="427"/>
        <v>2.8226405099999998</v>
      </c>
      <c r="AA599" s="110">
        <f t="shared" si="428"/>
        <v>0</v>
      </c>
      <c r="AB599" s="121" t="str">
        <f t="shared" si="436"/>
        <v>A+J=</v>
      </c>
      <c r="AC599" s="115">
        <f t="shared" si="437"/>
        <v>45033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2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109">
        <f t="shared" si="429"/>
        <v>45013</v>
      </c>
      <c r="B600" s="110">
        <f t="shared" si="421"/>
        <v>1056.22797044</v>
      </c>
      <c r="C600" s="110">
        <f t="shared" si="415"/>
        <v>935.55377978000001</v>
      </c>
      <c r="D600" s="111">
        <f t="shared" si="430"/>
        <v>6474.09</v>
      </c>
      <c r="E600" s="111">
        <f t="shared" si="418"/>
        <v>6508.4</v>
      </c>
      <c r="F600" s="161">
        <f t="shared" si="438"/>
        <v>44943</v>
      </c>
      <c r="G600" s="114">
        <f t="shared" si="422"/>
        <v>5.2995865055938118E-3</v>
      </c>
      <c r="H600" s="115">
        <f t="shared" si="439"/>
        <v>45033</v>
      </c>
      <c r="I600" s="115">
        <f t="shared" si="423"/>
        <v>45033</v>
      </c>
      <c r="J600" s="116">
        <f t="shared" si="431"/>
        <v>22</v>
      </c>
      <c r="K600" s="116">
        <f t="shared" si="420"/>
        <v>9</v>
      </c>
      <c r="L600" s="8">
        <f t="shared" si="432"/>
        <v>1.0021646200000001</v>
      </c>
      <c r="M600" s="117">
        <f t="shared" si="416"/>
        <v>1.0061996799999999</v>
      </c>
      <c r="N600" s="117">
        <f t="shared" si="413"/>
        <v>1.1231600978515035</v>
      </c>
      <c r="O600" s="110">
        <f t="shared" si="417"/>
        <v>1.1255913099999999</v>
      </c>
      <c r="P600" s="110">
        <f t="shared" si="424"/>
        <v>1053.05120455</v>
      </c>
      <c r="Q600" s="148">
        <f t="shared" si="435"/>
        <v>0</v>
      </c>
      <c r="R600" s="170">
        <f t="shared" si="433"/>
        <v>0</v>
      </c>
      <c r="S600" s="110">
        <f t="shared" si="425"/>
        <v>0</v>
      </c>
      <c r="T600" s="92">
        <v>0</v>
      </c>
      <c r="U600" s="180">
        <f t="shared" si="419"/>
        <v>0</v>
      </c>
      <c r="V600" s="120">
        <f t="shared" si="434"/>
        <v>8.7999999999999995E-2</v>
      </c>
      <c r="W600" s="118">
        <f t="shared" si="414"/>
        <v>9</v>
      </c>
      <c r="X600" s="118">
        <v>252</v>
      </c>
      <c r="Y600" s="117">
        <f t="shared" si="426"/>
        <v>1.0030167249999999</v>
      </c>
      <c r="Z600" s="110">
        <f t="shared" si="427"/>
        <v>3.17676589</v>
      </c>
      <c r="AA600" s="110">
        <f t="shared" si="428"/>
        <v>0</v>
      </c>
      <c r="AB600" s="121" t="str">
        <f t="shared" si="436"/>
        <v>A+J=</v>
      </c>
      <c r="AC600" s="115">
        <f t="shared" si="437"/>
        <v>45033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2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109">
        <f t="shared" si="429"/>
        <v>45014</v>
      </c>
      <c r="B601" s="110">
        <f t="shared" si="421"/>
        <v>1056.8354230800001</v>
      </c>
      <c r="C601" s="110">
        <f t="shared" si="415"/>
        <v>935.55377978000001</v>
      </c>
      <c r="D601" s="111">
        <f t="shared" si="430"/>
        <v>6474.09</v>
      </c>
      <c r="E601" s="111">
        <f t="shared" si="418"/>
        <v>6508.4</v>
      </c>
      <c r="F601" s="161">
        <f t="shared" si="438"/>
        <v>44943</v>
      </c>
      <c r="G601" s="114">
        <f t="shared" si="422"/>
        <v>5.2995865055938118E-3</v>
      </c>
      <c r="H601" s="115">
        <f t="shared" si="439"/>
        <v>45033</v>
      </c>
      <c r="I601" s="115">
        <f t="shared" si="423"/>
        <v>45033</v>
      </c>
      <c r="J601" s="116">
        <f t="shared" si="431"/>
        <v>22</v>
      </c>
      <c r="K601" s="116">
        <f t="shared" si="420"/>
        <v>10</v>
      </c>
      <c r="L601" s="8">
        <f t="shared" si="432"/>
        <v>1.00240543</v>
      </c>
      <c r="M601" s="117">
        <f t="shared" si="416"/>
        <v>1.0061996799999999</v>
      </c>
      <c r="N601" s="117">
        <f t="shared" si="413"/>
        <v>1.1231600978515035</v>
      </c>
      <c r="O601" s="110">
        <f t="shared" si="417"/>
        <v>1.1258617799999999</v>
      </c>
      <c r="P601" s="110">
        <f t="shared" si="424"/>
        <v>1053.30424378</v>
      </c>
      <c r="Q601" s="148">
        <f t="shared" si="435"/>
        <v>0</v>
      </c>
      <c r="R601" s="170">
        <f t="shared" si="433"/>
        <v>0</v>
      </c>
      <c r="S601" s="110">
        <f t="shared" si="425"/>
        <v>0</v>
      </c>
      <c r="T601" s="92">
        <v>0</v>
      </c>
      <c r="U601" s="180">
        <f t="shared" si="419"/>
        <v>0</v>
      </c>
      <c r="V601" s="120">
        <f t="shared" si="434"/>
        <v>8.7999999999999995E-2</v>
      </c>
      <c r="W601" s="118">
        <f t="shared" si="414"/>
        <v>10</v>
      </c>
      <c r="X601" s="118">
        <v>252</v>
      </c>
      <c r="Y601" s="117">
        <f t="shared" si="426"/>
        <v>1.003352478</v>
      </c>
      <c r="Z601" s="110">
        <f t="shared" si="427"/>
        <v>3.5311792999999998</v>
      </c>
      <c r="AA601" s="110">
        <f t="shared" si="428"/>
        <v>0</v>
      </c>
      <c r="AB601" s="121" t="str">
        <f t="shared" si="436"/>
        <v>A+J=</v>
      </c>
      <c r="AC601" s="115">
        <f t="shared" si="437"/>
        <v>45033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2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109">
        <f t="shared" si="429"/>
        <v>45015</v>
      </c>
      <c r="B602" s="110">
        <f t="shared" si="421"/>
        <v>1057.44321059</v>
      </c>
      <c r="C602" s="110">
        <f t="shared" si="415"/>
        <v>935.55377978000001</v>
      </c>
      <c r="D602" s="111">
        <f t="shared" si="430"/>
        <v>6474.09</v>
      </c>
      <c r="E602" s="111">
        <f t="shared" si="418"/>
        <v>6508.4</v>
      </c>
      <c r="F602" s="161">
        <f t="shared" si="438"/>
        <v>44943</v>
      </c>
      <c r="G602" s="114">
        <f t="shared" si="422"/>
        <v>5.2995865055938118E-3</v>
      </c>
      <c r="H602" s="115">
        <f t="shared" si="439"/>
        <v>45033</v>
      </c>
      <c r="I602" s="115">
        <f t="shared" si="423"/>
        <v>45033</v>
      </c>
      <c r="J602" s="116">
        <f t="shared" si="431"/>
        <v>22</v>
      </c>
      <c r="K602" s="116">
        <f t="shared" si="420"/>
        <v>11</v>
      </c>
      <c r="L602" s="8">
        <f t="shared" si="432"/>
        <v>1.0026462899999999</v>
      </c>
      <c r="M602" s="117">
        <f t="shared" si="416"/>
        <v>1.0061996799999999</v>
      </c>
      <c r="N602" s="117">
        <f t="shared" si="413"/>
        <v>1.1231600978515035</v>
      </c>
      <c r="O602" s="110">
        <f t="shared" si="417"/>
        <v>1.1261323000000001</v>
      </c>
      <c r="P602" s="110">
        <f t="shared" si="424"/>
        <v>1053.55732979</v>
      </c>
      <c r="Q602" s="148">
        <f t="shared" si="435"/>
        <v>0</v>
      </c>
      <c r="R602" s="170">
        <f t="shared" si="433"/>
        <v>0</v>
      </c>
      <c r="S602" s="110">
        <f t="shared" si="425"/>
        <v>0</v>
      </c>
      <c r="T602" s="92">
        <v>0</v>
      </c>
      <c r="U602" s="180">
        <f t="shared" si="419"/>
        <v>0</v>
      </c>
      <c r="V602" s="120">
        <f t="shared" si="434"/>
        <v>8.7999999999999995E-2</v>
      </c>
      <c r="W602" s="118">
        <f t="shared" si="414"/>
        <v>11</v>
      </c>
      <c r="X602" s="118">
        <v>252</v>
      </c>
      <c r="Y602" s="117">
        <f t="shared" si="426"/>
        <v>1.0036883430000001</v>
      </c>
      <c r="Z602" s="110">
        <f t="shared" si="427"/>
        <v>3.8858807999999998</v>
      </c>
      <c r="AA602" s="110">
        <f t="shared" si="428"/>
        <v>0</v>
      </c>
      <c r="AB602" s="121" t="str">
        <f t="shared" si="436"/>
        <v>A+J=</v>
      </c>
      <c r="AC602" s="115">
        <f t="shared" si="437"/>
        <v>45033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2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109">
        <f t="shared" si="429"/>
        <v>45016</v>
      </c>
      <c r="B603" s="110">
        <f t="shared" si="421"/>
        <v>1058.0513529300001</v>
      </c>
      <c r="C603" s="110">
        <f t="shared" si="415"/>
        <v>935.55377978000001</v>
      </c>
      <c r="D603" s="111">
        <f t="shared" si="430"/>
        <v>6474.09</v>
      </c>
      <c r="E603" s="111">
        <f t="shared" si="418"/>
        <v>6508.4</v>
      </c>
      <c r="F603" s="161">
        <f t="shared" si="438"/>
        <v>44943</v>
      </c>
      <c r="G603" s="114">
        <f t="shared" si="422"/>
        <v>5.2995865055938118E-3</v>
      </c>
      <c r="H603" s="115">
        <f t="shared" si="439"/>
        <v>45033</v>
      </c>
      <c r="I603" s="115">
        <f t="shared" si="423"/>
        <v>45033</v>
      </c>
      <c r="J603" s="116">
        <f t="shared" si="431"/>
        <v>22</v>
      </c>
      <c r="K603" s="116">
        <f t="shared" si="420"/>
        <v>12</v>
      </c>
      <c r="L603" s="8">
        <f t="shared" si="432"/>
        <v>1.0028872099999999</v>
      </c>
      <c r="M603" s="117">
        <f t="shared" si="416"/>
        <v>1.0061996799999999</v>
      </c>
      <c r="N603" s="117">
        <f t="shared" si="413"/>
        <v>1.1231600978515035</v>
      </c>
      <c r="O603" s="110">
        <f t="shared" si="417"/>
        <v>1.12640289</v>
      </c>
      <c r="P603" s="110">
        <f t="shared" si="424"/>
        <v>1053.8104812900001</v>
      </c>
      <c r="Q603" s="148">
        <f t="shared" si="435"/>
        <v>0</v>
      </c>
      <c r="R603" s="170">
        <f t="shared" si="433"/>
        <v>0</v>
      </c>
      <c r="S603" s="110">
        <f t="shared" si="425"/>
        <v>0</v>
      </c>
      <c r="T603" s="92">
        <v>0</v>
      </c>
      <c r="U603" s="180">
        <f t="shared" si="419"/>
        <v>0</v>
      </c>
      <c r="V603" s="120">
        <f t="shared" si="434"/>
        <v>8.7999999999999995E-2</v>
      </c>
      <c r="W603" s="118">
        <f t="shared" si="414"/>
        <v>12</v>
      </c>
      <c r="X603" s="118">
        <v>252</v>
      </c>
      <c r="Y603" s="117">
        <f t="shared" si="426"/>
        <v>1.0040243209999999</v>
      </c>
      <c r="Z603" s="110">
        <f t="shared" si="427"/>
        <v>4.2408716399999999</v>
      </c>
      <c r="AA603" s="110">
        <f t="shared" si="428"/>
        <v>0</v>
      </c>
      <c r="AB603" s="121" t="str">
        <f t="shared" si="436"/>
        <v>A+J=</v>
      </c>
      <c r="AC603" s="115">
        <f t="shared" si="437"/>
        <v>45033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2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109">
        <f t="shared" si="429"/>
        <v>45017</v>
      </c>
      <c r="B604" s="110">
        <f t="shared" si="421"/>
        <v>1058.6598398200001</v>
      </c>
      <c r="C604" s="110">
        <f t="shared" si="415"/>
        <v>935.55377978000001</v>
      </c>
      <c r="D604" s="111">
        <f t="shared" si="430"/>
        <v>6474.09</v>
      </c>
      <c r="E604" s="111">
        <f t="shared" si="418"/>
        <v>6508.4</v>
      </c>
      <c r="F604" s="161">
        <f t="shared" si="438"/>
        <v>44943</v>
      </c>
      <c r="G604" s="114">
        <f t="shared" si="422"/>
        <v>5.2995865055938118E-3</v>
      </c>
      <c r="H604" s="115">
        <f t="shared" si="439"/>
        <v>45033</v>
      </c>
      <c r="I604" s="115">
        <f t="shared" si="423"/>
        <v>45033</v>
      </c>
      <c r="J604" s="116">
        <f t="shared" si="431"/>
        <v>22</v>
      </c>
      <c r="K604" s="116">
        <f t="shared" si="420"/>
        <v>13</v>
      </c>
      <c r="L604" s="8">
        <f t="shared" si="432"/>
        <v>1.00312818</v>
      </c>
      <c r="M604" s="117">
        <f t="shared" si="416"/>
        <v>1.0061996799999999</v>
      </c>
      <c r="N604" s="117">
        <f t="shared" si="413"/>
        <v>1.1231600978515035</v>
      </c>
      <c r="O604" s="110">
        <f t="shared" si="417"/>
        <v>1.1266735400000001</v>
      </c>
      <c r="P604" s="110">
        <f t="shared" si="424"/>
        <v>1054.06368892</v>
      </c>
      <c r="Q604" s="148">
        <f t="shared" si="435"/>
        <v>0</v>
      </c>
      <c r="R604" s="170">
        <f t="shared" si="433"/>
        <v>0</v>
      </c>
      <c r="S604" s="110">
        <f t="shared" si="425"/>
        <v>0</v>
      </c>
      <c r="T604" s="92">
        <v>0</v>
      </c>
      <c r="U604" s="180">
        <f t="shared" si="419"/>
        <v>0</v>
      </c>
      <c r="V604" s="120">
        <f t="shared" si="434"/>
        <v>8.7999999999999995E-2</v>
      </c>
      <c r="W604" s="118">
        <f t="shared" si="414"/>
        <v>13</v>
      </c>
      <c r="X604" s="118">
        <v>252</v>
      </c>
      <c r="Y604" s="117">
        <f t="shared" si="426"/>
        <v>1.004360411</v>
      </c>
      <c r="Z604" s="110">
        <f t="shared" si="427"/>
        <v>4.5961508999999996</v>
      </c>
      <c r="AA604" s="110">
        <f t="shared" si="428"/>
        <v>0</v>
      </c>
      <c r="AB604" s="121" t="str">
        <f t="shared" si="436"/>
        <v>A+J=</v>
      </c>
      <c r="AC604" s="115">
        <f t="shared" si="437"/>
        <v>45033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2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109">
        <f t="shared" si="429"/>
        <v>45018</v>
      </c>
      <c r="B605" s="110">
        <f t="shared" si="421"/>
        <v>1058.6598398200001</v>
      </c>
      <c r="C605" s="110">
        <f t="shared" si="415"/>
        <v>935.55377978000001</v>
      </c>
      <c r="D605" s="111">
        <f t="shared" si="430"/>
        <v>6474.09</v>
      </c>
      <c r="E605" s="111">
        <f t="shared" si="418"/>
        <v>6508.4</v>
      </c>
      <c r="F605" s="161">
        <f t="shared" si="438"/>
        <v>44943</v>
      </c>
      <c r="G605" s="114">
        <f t="shared" si="422"/>
        <v>5.2995865055938118E-3</v>
      </c>
      <c r="H605" s="115">
        <f t="shared" si="439"/>
        <v>45033</v>
      </c>
      <c r="I605" s="115">
        <f t="shared" si="423"/>
        <v>45033</v>
      </c>
      <c r="J605" s="116">
        <f t="shared" si="431"/>
        <v>22</v>
      </c>
      <c r="K605" s="116">
        <f t="shared" si="420"/>
        <v>13</v>
      </c>
      <c r="L605" s="8">
        <f t="shared" si="432"/>
        <v>1.00312818</v>
      </c>
      <c r="M605" s="117">
        <f t="shared" si="416"/>
        <v>1.0061996799999999</v>
      </c>
      <c r="N605" s="117">
        <f t="shared" si="413"/>
        <v>1.1231600978515035</v>
      </c>
      <c r="O605" s="110">
        <f t="shared" si="417"/>
        <v>1.1266735400000001</v>
      </c>
      <c r="P605" s="110">
        <f t="shared" si="424"/>
        <v>1054.06368892</v>
      </c>
      <c r="Q605" s="148">
        <f t="shared" si="435"/>
        <v>0</v>
      </c>
      <c r="R605" s="170">
        <f t="shared" si="433"/>
        <v>0</v>
      </c>
      <c r="S605" s="110">
        <f t="shared" si="425"/>
        <v>0</v>
      </c>
      <c r="T605" s="92">
        <v>0</v>
      </c>
      <c r="U605" s="180">
        <f t="shared" si="419"/>
        <v>0</v>
      </c>
      <c r="V605" s="120">
        <f t="shared" si="434"/>
        <v>8.7999999999999995E-2</v>
      </c>
      <c r="W605" s="118">
        <f t="shared" si="414"/>
        <v>13</v>
      </c>
      <c r="X605" s="118">
        <v>252</v>
      </c>
      <c r="Y605" s="117">
        <f t="shared" si="426"/>
        <v>1.004360411</v>
      </c>
      <c r="Z605" s="110">
        <f t="shared" si="427"/>
        <v>4.5961508999999996</v>
      </c>
      <c r="AA605" s="110">
        <f t="shared" si="428"/>
        <v>0</v>
      </c>
      <c r="AB605" s="121" t="str">
        <f t="shared" si="436"/>
        <v>A+J=</v>
      </c>
      <c r="AC605" s="115">
        <f t="shared" si="437"/>
        <v>45033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2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109">
        <f t="shared" si="429"/>
        <v>45019</v>
      </c>
      <c r="B606" s="110">
        <f t="shared" si="421"/>
        <v>1058.6598398200001</v>
      </c>
      <c r="C606" s="110">
        <f t="shared" si="415"/>
        <v>935.55377978000001</v>
      </c>
      <c r="D606" s="111">
        <f t="shared" si="430"/>
        <v>6474.09</v>
      </c>
      <c r="E606" s="111">
        <f t="shared" si="418"/>
        <v>6508.4</v>
      </c>
      <c r="F606" s="161">
        <f t="shared" si="438"/>
        <v>44943</v>
      </c>
      <c r="G606" s="114">
        <f t="shared" si="422"/>
        <v>5.2995865055938118E-3</v>
      </c>
      <c r="H606" s="115">
        <f t="shared" si="439"/>
        <v>45033</v>
      </c>
      <c r="I606" s="115">
        <f t="shared" si="423"/>
        <v>45033</v>
      </c>
      <c r="J606" s="116">
        <f t="shared" si="431"/>
        <v>22</v>
      </c>
      <c r="K606" s="116">
        <f t="shared" si="420"/>
        <v>13</v>
      </c>
      <c r="L606" s="8">
        <f t="shared" si="432"/>
        <v>1.00312818</v>
      </c>
      <c r="M606" s="117">
        <f t="shared" si="416"/>
        <v>1.0061996799999999</v>
      </c>
      <c r="N606" s="117">
        <f t="shared" si="413"/>
        <v>1.1231600978515035</v>
      </c>
      <c r="O606" s="110">
        <f t="shared" si="417"/>
        <v>1.1266735400000001</v>
      </c>
      <c r="P606" s="110">
        <f t="shared" si="424"/>
        <v>1054.06368892</v>
      </c>
      <c r="Q606" s="148">
        <f t="shared" si="435"/>
        <v>0</v>
      </c>
      <c r="R606" s="170">
        <f t="shared" si="433"/>
        <v>0</v>
      </c>
      <c r="S606" s="110">
        <f t="shared" si="425"/>
        <v>0</v>
      </c>
      <c r="T606" s="92">
        <v>0</v>
      </c>
      <c r="U606" s="180">
        <f t="shared" si="419"/>
        <v>0</v>
      </c>
      <c r="V606" s="120">
        <f t="shared" si="434"/>
        <v>8.7999999999999995E-2</v>
      </c>
      <c r="W606" s="118">
        <f t="shared" si="414"/>
        <v>13</v>
      </c>
      <c r="X606" s="118">
        <v>252</v>
      </c>
      <c r="Y606" s="117">
        <f t="shared" si="426"/>
        <v>1.004360411</v>
      </c>
      <c r="Z606" s="110">
        <f t="shared" si="427"/>
        <v>4.5961508999999996</v>
      </c>
      <c r="AA606" s="110">
        <f t="shared" si="428"/>
        <v>0</v>
      </c>
      <c r="AB606" s="121" t="str">
        <f t="shared" si="436"/>
        <v>A+J=</v>
      </c>
      <c r="AC606" s="115">
        <f t="shared" si="437"/>
        <v>45033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2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109">
        <f t="shared" si="429"/>
        <v>45020</v>
      </c>
      <c r="B607" s="110">
        <f t="shared" si="421"/>
        <v>1059.2686912299998</v>
      </c>
      <c r="C607" s="110">
        <f t="shared" si="415"/>
        <v>935.55377978000001</v>
      </c>
      <c r="D607" s="111">
        <f t="shared" si="430"/>
        <v>6474.09</v>
      </c>
      <c r="E607" s="111">
        <f t="shared" si="418"/>
        <v>6508.4</v>
      </c>
      <c r="F607" s="161">
        <f t="shared" si="438"/>
        <v>44943</v>
      </c>
      <c r="G607" s="114">
        <f t="shared" si="422"/>
        <v>5.2995865055938118E-3</v>
      </c>
      <c r="H607" s="115">
        <f t="shared" si="439"/>
        <v>45033</v>
      </c>
      <c r="I607" s="115">
        <f t="shared" si="423"/>
        <v>45033</v>
      </c>
      <c r="J607" s="116">
        <f t="shared" si="431"/>
        <v>22</v>
      </c>
      <c r="K607" s="116">
        <f t="shared" si="420"/>
        <v>14</v>
      </c>
      <c r="L607" s="8">
        <f t="shared" si="432"/>
        <v>1.00336922</v>
      </c>
      <c r="M607" s="117">
        <f t="shared" si="416"/>
        <v>1.0061996799999999</v>
      </c>
      <c r="N607" s="117">
        <f t="shared" si="413"/>
        <v>1.1231600978515035</v>
      </c>
      <c r="O607" s="110">
        <f t="shared" si="417"/>
        <v>1.1269442700000001</v>
      </c>
      <c r="P607" s="110">
        <f t="shared" si="424"/>
        <v>1054.3169713899999</v>
      </c>
      <c r="Q607" s="148">
        <f t="shared" si="435"/>
        <v>0</v>
      </c>
      <c r="R607" s="170">
        <f t="shared" si="433"/>
        <v>0</v>
      </c>
      <c r="S607" s="110">
        <f t="shared" si="425"/>
        <v>0</v>
      </c>
      <c r="T607" s="92">
        <v>0</v>
      </c>
      <c r="U607" s="180">
        <f t="shared" si="419"/>
        <v>0</v>
      </c>
      <c r="V607" s="120">
        <f t="shared" si="434"/>
        <v>8.7999999999999995E-2</v>
      </c>
      <c r="W607" s="118">
        <f t="shared" si="414"/>
        <v>14</v>
      </c>
      <c r="X607" s="118">
        <v>252</v>
      </c>
      <c r="Y607" s="117">
        <f t="shared" si="426"/>
        <v>1.004696614</v>
      </c>
      <c r="Z607" s="110">
        <f t="shared" si="427"/>
        <v>4.95171984</v>
      </c>
      <c r="AA607" s="110">
        <f t="shared" si="428"/>
        <v>0</v>
      </c>
      <c r="AB607" s="121" t="str">
        <f t="shared" si="436"/>
        <v>A+J=</v>
      </c>
      <c r="AC607" s="115">
        <f t="shared" si="437"/>
        <v>45033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2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109">
        <f t="shared" si="429"/>
        <v>45021</v>
      </c>
      <c r="B608" s="110">
        <f t="shared" si="421"/>
        <v>1059.87787809</v>
      </c>
      <c r="C608" s="110">
        <f t="shared" si="415"/>
        <v>935.55377978000001</v>
      </c>
      <c r="D608" s="111">
        <f t="shared" si="430"/>
        <v>6474.09</v>
      </c>
      <c r="E608" s="111">
        <f t="shared" si="418"/>
        <v>6508.4</v>
      </c>
      <c r="F608" s="161">
        <f t="shared" si="438"/>
        <v>44943</v>
      </c>
      <c r="G608" s="114">
        <f t="shared" si="422"/>
        <v>5.2995865055938118E-3</v>
      </c>
      <c r="H608" s="115">
        <f t="shared" si="439"/>
        <v>45033</v>
      </c>
      <c r="I608" s="115">
        <f t="shared" si="423"/>
        <v>45033</v>
      </c>
      <c r="J608" s="116">
        <f t="shared" si="431"/>
        <v>22</v>
      </c>
      <c r="K608" s="116">
        <f t="shared" si="420"/>
        <v>15</v>
      </c>
      <c r="L608" s="8">
        <f t="shared" si="432"/>
        <v>1.00361031</v>
      </c>
      <c r="M608" s="117">
        <f t="shared" si="416"/>
        <v>1.0061996799999999</v>
      </c>
      <c r="N608" s="117">
        <f t="shared" ref="N608:N671" si="440">IF(I608&gt;I607,N607*M608,N607)</f>
        <v>1.1231600978515035</v>
      </c>
      <c r="O608" s="110">
        <f t="shared" si="417"/>
        <v>1.12721505</v>
      </c>
      <c r="P608" s="110">
        <f t="shared" si="424"/>
        <v>1054.57030065</v>
      </c>
      <c r="Q608" s="148">
        <f t="shared" si="435"/>
        <v>0</v>
      </c>
      <c r="R608" s="170">
        <f t="shared" si="433"/>
        <v>0</v>
      </c>
      <c r="S608" s="110">
        <f t="shared" si="425"/>
        <v>0</v>
      </c>
      <c r="T608" s="92">
        <v>0</v>
      </c>
      <c r="U608" s="180">
        <f t="shared" si="419"/>
        <v>0</v>
      </c>
      <c r="V608" s="120">
        <f t="shared" si="434"/>
        <v>8.7999999999999995E-2</v>
      </c>
      <c r="W608" s="118">
        <f t="shared" si="414"/>
        <v>15</v>
      </c>
      <c r="X608" s="118">
        <v>252</v>
      </c>
      <c r="Y608" s="117">
        <f t="shared" si="426"/>
        <v>1.005032929</v>
      </c>
      <c r="Z608" s="110">
        <f t="shared" si="427"/>
        <v>5.3075774400000002</v>
      </c>
      <c r="AA608" s="110">
        <f t="shared" si="428"/>
        <v>0</v>
      </c>
      <c r="AB608" s="121" t="str">
        <f t="shared" si="436"/>
        <v>A+J=</v>
      </c>
      <c r="AC608" s="115">
        <f t="shared" si="437"/>
        <v>45033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2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109">
        <f t="shared" si="429"/>
        <v>45022</v>
      </c>
      <c r="B609" s="110">
        <f t="shared" si="421"/>
        <v>1060.48742038</v>
      </c>
      <c r="C609" s="110">
        <f t="shared" si="415"/>
        <v>935.55377978000001</v>
      </c>
      <c r="D609" s="111">
        <f t="shared" si="430"/>
        <v>6474.09</v>
      </c>
      <c r="E609" s="111">
        <f t="shared" si="418"/>
        <v>6508.4</v>
      </c>
      <c r="F609" s="161">
        <f t="shared" si="438"/>
        <v>44943</v>
      </c>
      <c r="G609" s="114">
        <f t="shared" si="422"/>
        <v>5.2995865055938118E-3</v>
      </c>
      <c r="H609" s="115">
        <f t="shared" si="439"/>
        <v>45033</v>
      </c>
      <c r="I609" s="115">
        <f t="shared" si="423"/>
        <v>45033</v>
      </c>
      <c r="J609" s="116">
        <f t="shared" si="431"/>
        <v>22</v>
      </c>
      <c r="K609" s="116">
        <f t="shared" si="420"/>
        <v>16</v>
      </c>
      <c r="L609" s="8">
        <f t="shared" si="432"/>
        <v>1.0038514599999999</v>
      </c>
      <c r="M609" s="117">
        <f t="shared" si="416"/>
        <v>1.0061996799999999</v>
      </c>
      <c r="N609" s="117">
        <f t="shared" si="440"/>
        <v>1.1231600978515035</v>
      </c>
      <c r="O609" s="110">
        <f t="shared" si="417"/>
        <v>1.1274858999999999</v>
      </c>
      <c r="P609" s="110">
        <f t="shared" si="424"/>
        <v>1054.82369539</v>
      </c>
      <c r="Q609" s="148">
        <f t="shared" si="435"/>
        <v>0</v>
      </c>
      <c r="R609" s="170">
        <f t="shared" si="433"/>
        <v>0</v>
      </c>
      <c r="S609" s="110">
        <f t="shared" si="425"/>
        <v>0</v>
      </c>
      <c r="T609" s="92">
        <v>0</v>
      </c>
      <c r="U609" s="180">
        <f t="shared" si="419"/>
        <v>0</v>
      </c>
      <c r="V609" s="120">
        <f t="shared" si="434"/>
        <v>8.7999999999999995E-2</v>
      </c>
      <c r="W609" s="118">
        <f t="shared" si="414"/>
        <v>16</v>
      </c>
      <c r="X609" s="118">
        <v>252</v>
      </c>
      <c r="Y609" s="117">
        <f t="shared" si="426"/>
        <v>1.005369357</v>
      </c>
      <c r="Z609" s="110">
        <f t="shared" si="427"/>
        <v>5.6637249900000004</v>
      </c>
      <c r="AA609" s="110">
        <f t="shared" si="428"/>
        <v>0</v>
      </c>
      <c r="AB609" s="121" t="str">
        <f t="shared" si="436"/>
        <v>A+J=</v>
      </c>
      <c r="AC609" s="115">
        <f t="shared" si="437"/>
        <v>45033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2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109">
        <f t="shared" si="429"/>
        <v>45023</v>
      </c>
      <c r="B610" s="110">
        <f t="shared" si="421"/>
        <v>1061.0973182499999</v>
      </c>
      <c r="C610" s="110">
        <f t="shared" si="415"/>
        <v>935.55377978000001</v>
      </c>
      <c r="D610" s="111">
        <f t="shared" si="430"/>
        <v>6474.09</v>
      </c>
      <c r="E610" s="111">
        <f t="shared" si="418"/>
        <v>6508.4</v>
      </c>
      <c r="F610" s="161">
        <f t="shared" si="438"/>
        <v>44943</v>
      </c>
      <c r="G610" s="114">
        <f t="shared" si="422"/>
        <v>5.2995865055938118E-3</v>
      </c>
      <c r="H610" s="115">
        <f t="shared" si="439"/>
        <v>45033</v>
      </c>
      <c r="I610" s="115">
        <f t="shared" si="423"/>
        <v>45033</v>
      </c>
      <c r="J610" s="116">
        <f t="shared" si="431"/>
        <v>22</v>
      </c>
      <c r="K610" s="116">
        <f t="shared" si="420"/>
        <v>17</v>
      </c>
      <c r="L610" s="8">
        <f t="shared" si="432"/>
        <v>1.0040926699999999</v>
      </c>
      <c r="M610" s="117">
        <f t="shared" si="416"/>
        <v>1.0061996799999999</v>
      </c>
      <c r="N610" s="117">
        <f t="shared" si="440"/>
        <v>1.1231600978515035</v>
      </c>
      <c r="O610" s="110">
        <f t="shared" si="417"/>
        <v>1.1277568200000001</v>
      </c>
      <c r="P610" s="110">
        <f t="shared" si="424"/>
        <v>1055.07715562</v>
      </c>
      <c r="Q610" s="148">
        <f t="shared" si="435"/>
        <v>0</v>
      </c>
      <c r="R610" s="170">
        <f t="shared" si="433"/>
        <v>0</v>
      </c>
      <c r="S610" s="110">
        <f t="shared" si="425"/>
        <v>0</v>
      </c>
      <c r="T610" s="92">
        <v>0</v>
      </c>
      <c r="U610" s="180">
        <f t="shared" si="419"/>
        <v>0</v>
      </c>
      <c r="V610" s="120">
        <f t="shared" si="434"/>
        <v>8.7999999999999995E-2</v>
      </c>
      <c r="W610" s="118">
        <f t="shared" ref="W610:W673" si="441">IF(A609&lt;K$2,0,IF(Q609&gt;0,1,IF(K610=K609,W609,W609+1)))</f>
        <v>17</v>
      </c>
      <c r="X610" s="118">
        <v>252</v>
      </c>
      <c r="Y610" s="117">
        <f t="shared" si="426"/>
        <v>1.005705898</v>
      </c>
      <c r="Z610" s="110">
        <f t="shared" si="427"/>
        <v>6.0201626299999997</v>
      </c>
      <c r="AA610" s="110">
        <f t="shared" si="428"/>
        <v>0</v>
      </c>
      <c r="AB610" s="121" t="str">
        <f t="shared" si="436"/>
        <v>A+J=</v>
      </c>
      <c r="AC610" s="115">
        <f t="shared" si="437"/>
        <v>45033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2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109">
        <f t="shared" si="429"/>
        <v>45024</v>
      </c>
      <c r="B611" s="110">
        <f t="shared" si="421"/>
        <v>1061.0973182499999</v>
      </c>
      <c r="C611" s="110">
        <f t="shared" si="415"/>
        <v>935.55377978000001</v>
      </c>
      <c r="D611" s="111">
        <f t="shared" si="430"/>
        <v>6474.09</v>
      </c>
      <c r="E611" s="111">
        <f t="shared" si="418"/>
        <v>6508.4</v>
      </c>
      <c r="F611" s="161">
        <f t="shared" si="438"/>
        <v>44943</v>
      </c>
      <c r="G611" s="114">
        <f t="shared" si="422"/>
        <v>5.2995865055938118E-3</v>
      </c>
      <c r="H611" s="115">
        <f t="shared" si="439"/>
        <v>45033</v>
      </c>
      <c r="I611" s="115">
        <f t="shared" si="423"/>
        <v>45033</v>
      </c>
      <c r="J611" s="116">
        <f t="shared" si="431"/>
        <v>22</v>
      </c>
      <c r="K611" s="116">
        <f t="shared" si="420"/>
        <v>17</v>
      </c>
      <c r="L611" s="8">
        <f t="shared" si="432"/>
        <v>1.0040926699999999</v>
      </c>
      <c r="M611" s="117">
        <f t="shared" si="416"/>
        <v>1.0061996799999999</v>
      </c>
      <c r="N611" s="117">
        <f t="shared" si="440"/>
        <v>1.1231600978515035</v>
      </c>
      <c r="O611" s="110">
        <f t="shared" si="417"/>
        <v>1.1277568200000001</v>
      </c>
      <c r="P611" s="110">
        <f t="shared" si="424"/>
        <v>1055.07715562</v>
      </c>
      <c r="Q611" s="148">
        <f t="shared" si="435"/>
        <v>0</v>
      </c>
      <c r="R611" s="170">
        <f t="shared" si="433"/>
        <v>0</v>
      </c>
      <c r="S611" s="110">
        <f t="shared" si="425"/>
        <v>0</v>
      </c>
      <c r="T611" s="92">
        <v>0</v>
      </c>
      <c r="U611" s="180">
        <f t="shared" si="419"/>
        <v>0</v>
      </c>
      <c r="V611" s="120">
        <f t="shared" si="434"/>
        <v>8.7999999999999995E-2</v>
      </c>
      <c r="W611" s="118">
        <f t="shared" si="441"/>
        <v>17</v>
      </c>
      <c r="X611" s="118">
        <v>252</v>
      </c>
      <c r="Y611" s="117">
        <f t="shared" si="426"/>
        <v>1.005705898</v>
      </c>
      <c r="Z611" s="110">
        <f t="shared" si="427"/>
        <v>6.0201626299999997</v>
      </c>
      <c r="AA611" s="110">
        <f t="shared" si="428"/>
        <v>0</v>
      </c>
      <c r="AB611" s="121" t="str">
        <f t="shared" si="436"/>
        <v>A+J=</v>
      </c>
      <c r="AC611" s="115">
        <f t="shared" si="437"/>
        <v>45033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2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109">
        <f t="shared" si="429"/>
        <v>45025</v>
      </c>
      <c r="B612" s="110">
        <f t="shared" si="421"/>
        <v>1061.0973182499999</v>
      </c>
      <c r="C612" s="110">
        <f t="shared" si="415"/>
        <v>935.55377978000001</v>
      </c>
      <c r="D612" s="111">
        <f t="shared" si="430"/>
        <v>6474.09</v>
      </c>
      <c r="E612" s="111">
        <f t="shared" si="418"/>
        <v>6508.4</v>
      </c>
      <c r="F612" s="161">
        <f t="shared" si="438"/>
        <v>44943</v>
      </c>
      <c r="G612" s="114">
        <f t="shared" si="422"/>
        <v>5.2995865055938118E-3</v>
      </c>
      <c r="H612" s="115">
        <f t="shared" si="439"/>
        <v>45033</v>
      </c>
      <c r="I612" s="115">
        <f t="shared" si="423"/>
        <v>45033</v>
      </c>
      <c r="J612" s="116">
        <f t="shared" si="431"/>
        <v>22</v>
      </c>
      <c r="K612" s="116">
        <f t="shared" si="420"/>
        <v>17</v>
      </c>
      <c r="L612" s="8">
        <f t="shared" si="432"/>
        <v>1.0040926699999999</v>
      </c>
      <c r="M612" s="117">
        <f t="shared" si="416"/>
        <v>1.0061996799999999</v>
      </c>
      <c r="N612" s="117">
        <f t="shared" si="440"/>
        <v>1.1231600978515035</v>
      </c>
      <c r="O612" s="110">
        <f t="shared" si="417"/>
        <v>1.1277568200000001</v>
      </c>
      <c r="P612" s="110">
        <f t="shared" si="424"/>
        <v>1055.07715562</v>
      </c>
      <c r="Q612" s="148">
        <f t="shared" si="435"/>
        <v>0</v>
      </c>
      <c r="R612" s="170">
        <f t="shared" si="433"/>
        <v>0</v>
      </c>
      <c r="S612" s="110">
        <f t="shared" si="425"/>
        <v>0</v>
      </c>
      <c r="T612" s="92">
        <v>0</v>
      </c>
      <c r="U612" s="180">
        <f t="shared" si="419"/>
        <v>0</v>
      </c>
      <c r="V612" s="120">
        <f t="shared" si="434"/>
        <v>8.7999999999999995E-2</v>
      </c>
      <c r="W612" s="118">
        <f t="shared" si="441"/>
        <v>17</v>
      </c>
      <c r="X612" s="118">
        <v>252</v>
      </c>
      <c r="Y612" s="117">
        <f t="shared" si="426"/>
        <v>1.005705898</v>
      </c>
      <c r="Z612" s="110">
        <f t="shared" si="427"/>
        <v>6.0201626299999997</v>
      </c>
      <c r="AA612" s="110">
        <f t="shared" si="428"/>
        <v>0</v>
      </c>
      <c r="AB612" s="121" t="str">
        <f t="shared" si="436"/>
        <v>A+J=</v>
      </c>
      <c r="AC612" s="115">
        <f t="shared" si="437"/>
        <v>45033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2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109">
        <f t="shared" si="429"/>
        <v>45026</v>
      </c>
      <c r="B613" s="110">
        <f t="shared" si="421"/>
        <v>1061.0973182499999</v>
      </c>
      <c r="C613" s="110">
        <f t="shared" ref="C613:C676" si="442">TRUNC(IF(Q612&gt;0,VLOOKUP(A612,$AF$13:$AG$141,2),C612),8)</f>
        <v>935.55377978000001</v>
      </c>
      <c r="D613" s="111">
        <f t="shared" si="430"/>
        <v>6474.09</v>
      </c>
      <c r="E613" s="111">
        <f t="shared" si="418"/>
        <v>6508.4</v>
      </c>
      <c r="F613" s="161">
        <f t="shared" si="438"/>
        <v>44943</v>
      </c>
      <c r="G613" s="114">
        <f t="shared" si="422"/>
        <v>5.2995865055938118E-3</v>
      </c>
      <c r="H613" s="115">
        <f t="shared" si="439"/>
        <v>45033</v>
      </c>
      <c r="I613" s="115">
        <f t="shared" si="423"/>
        <v>45033</v>
      </c>
      <c r="J613" s="116">
        <f t="shared" si="431"/>
        <v>22</v>
      </c>
      <c r="K613" s="116">
        <f t="shared" si="420"/>
        <v>17</v>
      </c>
      <c r="L613" s="8">
        <f t="shared" si="432"/>
        <v>1.0040926699999999</v>
      </c>
      <c r="M613" s="117">
        <f t="shared" ref="M613:M676" si="443">IF(I613&gt;I612,L612,M612)</f>
        <v>1.0061996799999999</v>
      </c>
      <c r="N613" s="117">
        <f t="shared" si="440"/>
        <v>1.1231600978515035</v>
      </c>
      <c r="O613" s="110">
        <f t="shared" si="417"/>
        <v>1.1277568200000001</v>
      </c>
      <c r="P613" s="110">
        <f t="shared" si="424"/>
        <v>1055.07715562</v>
      </c>
      <c r="Q613" s="148">
        <f t="shared" si="435"/>
        <v>0</v>
      </c>
      <c r="R613" s="170">
        <f t="shared" si="433"/>
        <v>0</v>
      </c>
      <c r="S613" s="110">
        <f t="shared" si="425"/>
        <v>0</v>
      </c>
      <c r="T613" s="92">
        <v>0</v>
      </c>
      <c r="U613" s="180">
        <f t="shared" si="419"/>
        <v>0</v>
      </c>
      <c r="V613" s="120">
        <f t="shared" si="434"/>
        <v>8.7999999999999995E-2</v>
      </c>
      <c r="W613" s="118">
        <f t="shared" si="441"/>
        <v>17</v>
      </c>
      <c r="X613" s="118">
        <v>252</v>
      </c>
      <c r="Y613" s="117">
        <f t="shared" si="426"/>
        <v>1.005705898</v>
      </c>
      <c r="Z613" s="110">
        <f t="shared" si="427"/>
        <v>6.0201626299999997</v>
      </c>
      <c r="AA613" s="110">
        <f t="shared" si="428"/>
        <v>0</v>
      </c>
      <c r="AB613" s="121" t="str">
        <f t="shared" si="436"/>
        <v>A+J=</v>
      </c>
      <c r="AC613" s="115">
        <f t="shared" si="437"/>
        <v>45033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2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109">
        <f t="shared" si="429"/>
        <v>45027</v>
      </c>
      <c r="B614" s="110">
        <f t="shared" si="421"/>
        <v>1061.70756138</v>
      </c>
      <c r="C614" s="110">
        <f t="shared" si="442"/>
        <v>935.55377978000001</v>
      </c>
      <c r="D614" s="111">
        <f t="shared" si="430"/>
        <v>6474.09</v>
      </c>
      <c r="E614" s="111">
        <f t="shared" si="418"/>
        <v>6508.4</v>
      </c>
      <c r="F614" s="161">
        <f t="shared" si="438"/>
        <v>44943</v>
      </c>
      <c r="G614" s="114">
        <f t="shared" si="422"/>
        <v>5.2995865055938118E-3</v>
      </c>
      <c r="H614" s="115">
        <f t="shared" si="439"/>
        <v>45033</v>
      </c>
      <c r="I614" s="115">
        <f t="shared" si="423"/>
        <v>45033</v>
      </c>
      <c r="J614" s="116">
        <f t="shared" si="431"/>
        <v>22</v>
      </c>
      <c r="K614" s="116">
        <f t="shared" si="420"/>
        <v>18</v>
      </c>
      <c r="L614" s="8">
        <f t="shared" si="432"/>
        <v>1.00433394</v>
      </c>
      <c r="M614" s="117">
        <f t="shared" si="443"/>
        <v>1.0061996799999999</v>
      </c>
      <c r="N614" s="117">
        <f t="shared" si="440"/>
        <v>1.1231600978515035</v>
      </c>
      <c r="O614" s="110">
        <f t="shared" si="417"/>
        <v>1.1280277999999999</v>
      </c>
      <c r="P614" s="110">
        <f t="shared" si="424"/>
        <v>1055.33067198</v>
      </c>
      <c r="Q614" s="148">
        <f t="shared" si="435"/>
        <v>0</v>
      </c>
      <c r="R614" s="170">
        <f t="shared" si="433"/>
        <v>0</v>
      </c>
      <c r="S614" s="110">
        <f t="shared" si="425"/>
        <v>0</v>
      </c>
      <c r="T614" s="92">
        <v>0</v>
      </c>
      <c r="U614" s="180">
        <f t="shared" si="419"/>
        <v>0</v>
      </c>
      <c r="V614" s="120">
        <f t="shared" si="434"/>
        <v>8.7999999999999995E-2</v>
      </c>
      <c r="W614" s="118">
        <f t="shared" si="441"/>
        <v>18</v>
      </c>
      <c r="X614" s="118">
        <v>252</v>
      </c>
      <c r="Y614" s="117">
        <f t="shared" si="426"/>
        <v>1.006042551</v>
      </c>
      <c r="Z614" s="110">
        <f t="shared" si="427"/>
        <v>6.3768893999999996</v>
      </c>
      <c r="AA614" s="110">
        <f t="shared" si="428"/>
        <v>0</v>
      </c>
      <c r="AB614" s="121" t="str">
        <f t="shared" si="436"/>
        <v>A+J=</v>
      </c>
      <c r="AC614" s="115">
        <f t="shared" si="437"/>
        <v>45033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2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109">
        <f t="shared" si="429"/>
        <v>45028</v>
      </c>
      <c r="B615" s="110">
        <f t="shared" si="421"/>
        <v>1062.31815099</v>
      </c>
      <c r="C615" s="110">
        <f t="shared" si="442"/>
        <v>935.55377978000001</v>
      </c>
      <c r="D615" s="111">
        <f t="shared" si="430"/>
        <v>6474.09</v>
      </c>
      <c r="E615" s="111">
        <f t="shared" si="418"/>
        <v>6508.4</v>
      </c>
      <c r="F615" s="161">
        <f t="shared" si="438"/>
        <v>44943</v>
      </c>
      <c r="G615" s="114">
        <f t="shared" si="422"/>
        <v>5.2995865055938118E-3</v>
      </c>
      <c r="H615" s="115">
        <f t="shared" si="439"/>
        <v>45033</v>
      </c>
      <c r="I615" s="115">
        <f t="shared" si="423"/>
        <v>45033</v>
      </c>
      <c r="J615" s="116">
        <f t="shared" si="431"/>
        <v>22</v>
      </c>
      <c r="K615" s="116">
        <f t="shared" si="420"/>
        <v>19</v>
      </c>
      <c r="L615" s="8">
        <f t="shared" si="432"/>
        <v>1.00457526</v>
      </c>
      <c r="M615" s="117">
        <f t="shared" si="443"/>
        <v>1.0061996799999999</v>
      </c>
      <c r="N615" s="117">
        <f t="shared" si="440"/>
        <v>1.1231600978515035</v>
      </c>
      <c r="O615" s="110">
        <f t="shared" si="417"/>
        <v>1.12829884</v>
      </c>
      <c r="P615" s="110">
        <f t="shared" si="424"/>
        <v>1055.5842444800001</v>
      </c>
      <c r="Q615" s="148">
        <f t="shared" si="435"/>
        <v>0</v>
      </c>
      <c r="R615" s="170">
        <f t="shared" si="433"/>
        <v>0</v>
      </c>
      <c r="S615" s="110">
        <f t="shared" si="425"/>
        <v>0</v>
      </c>
      <c r="T615" s="92">
        <v>0</v>
      </c>
      <c r="U615" s="180">
        <f t="shared" si="419"/>
        <v>0</v>
      </c>
      <c r="V615" s="120">
        <f t="shared" si="434"/>
        <v>8.7999999999999995E-2</v>
      </c>
      <c r="W615" s="118">
        <f t="shared" si="441"/>
        <v>19</v>
      </c>
      <c r="X615" s="118">
        <v>252</v>
      </c>
      <c r="Y615" s="117">
        <f t="shared" si="426"/>
        <v>1.0063793169999999</v>
      </c>
      <c r="Z615" s="110">
        <f t="shared" si="427"/>
        <v>6.7339065099999997</v>
      </c>
      <c r="AA615" s="110">
        <f t="shared" si="428"/>
        <v>0</v>
      </c>
      <c r="AB615" s="121" t="str">
        <f t="shared" si="436"/>
        <v>A+J=</v>
      </c>
      <c r="AC615" s="115">
        <f t="shared" si="437"/>
        <v>45033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2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109">
        <f t="shared" si="429"/>
        <v>45029</v>
      </c>
      <c r="B616" s="110">
        <f t="shared" si="421"/>
        <v>1062.92909556</v>
      </c>
      <c r="C616" s="110">
        <f t="shared" si="442"/>
        <v>935.55377978000001</v>
      </c>
      <c r="D616" s="111">
        <f t="shared" si="430"/>
        <v>6474.09</v>
      </c>
      <c r="E616" s="111">
        <f t="shared" si="418"/>
        <v>6508.4</v>
      </c>
      <c r="F616" s="161">
        <f t="shared" si="438"/>
        <v>44943</v>
      </c>
      <c r="G616" s="114">
        <f t="shared" si="422"/>
        <v>5.2995865055938118E-3</v>
      </c>
      <c r="H616" s="115">
        <f t="shared" si="439"/>
        <v>45033</v>
      </c>
      <c r="I616" s="115">
        <f t="shared" si="423"/>
        <v>45033</v>
      </c>
      <c r="J616" s="116">
        <f t="shared" si="431"/>
        <v>22</v>
      </c>
      <c r="K616" s="116">
        <f t="shared" si="420"/>
        <v>20</v>
      </c>
      <c r="L616" s="8">
        <f t="shared" si="432"/>
        <v>1.00481664</v>
      </c>
      <c r="M616" s="117">
        <f t="shared" si="443"/>
        <v>1.0061996799999999</v>
      </c>
      <c r="N616" s="117">
        <f t="shared" si="440"/>
        <v>1.1231600978515035</v>
      </c>
      <c r="O616" s="110">
        <f t="shared" si="417"/>
        <v>1.1285699499999999</v>
      </c>
      <c r="P616" s="110">
        <f t="shared" si="424"/>
        <v>1055.8378824599999</v>
      </c>
      <c r="Q616" s="148">
        <f t="shared" si="435"/>
        <v>0</v>
      </c>
      <c r="R616" s="170">
        <f t="shared" si="433"/>
        <v>0</v>
      </c>
      <c r="S616" s="110">
        <f t="shared" si="425"/>
        <v>0</v>
      </c>
      <c r="T616" s="92">
        <v>0</v>
      </c>
      <c r="U616" s="180">
        <f t="shared" si="419"/>
        <v>0</v>
      </c>
      <c r="V616" s="120">
        <f t="shared" si="434"/>
        <v>8.7999999999999995E-2</v>
      </c>
      <c r="W616" s="118">
        <f t="shared" si="441"/>
        <v>20</v>
      </c>
      <c r="X616" s="118">
        <v>252</v>
      </c>
      <c r="Y616" s="117">
        <f t="shared" si="426"/>
        <v>1.0067161950000001</v>
      </c>
      <c r="Z616" s="110">
        <f t="shared" si="427"/>
        <v>7.0912131</v>
      </c>
      <c r="AA616" s="110">
        <f t="shared" si="428"/>
        <v>0</v>
      </c>
      <c r="AB616" s="121" t="str">
        <f t="shared" si="436"/>
        <v>A+J=</v>
      </c>
      <c r="AC616" s="115">
        <f t="shared" si="437"/>
        <v>45033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2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109">
        <f t="shared" si="429"/>
        <v>45030</v>
      </c>
      <c r="B617" s="110">
        <f t="shared" si="421"/>
        <v>1063.5403963199999</v>
      </c>
      <c r="C617" s="110">
        <f t="shared" si="442"/>
        <v>935.55377978000001</v>
      </c>
      <c r="D617" s="111">
        <f t="shared" si="430"/>
        <v>6474.09</v>
      </c>
      <c r="E617" s="111">
        <f t="shared" si="418"/>
        <v>6508.4</v>
      </c>
      <c r="F617" s="161">
        <f t="shared" si="438"/>
        <v>44943</v>
      </c>
      <c r="G617" s="114">
        <f t="shared" si="422"/>
        <v>5.2995865055938118E-3</v>
      </c>
      <c r="H617" s="115">
        <f t="shared" si="439"/>
        <v>45033</v>
      </c>
      <c r="I617" s="115">
        <f t="shared" si="423"/>
        <v>45033</v>
      </c>
      <c r="J617" s="116">
        <f t="shared" si="431"/>
        <v>22</v>
      </c>
      <c r="K617" s="116">
        <f t="shared" si="420"/>
        <v>21</v>
      </c>
      <c r="L617" s="8">
        <f t="shared" si="432"/>
        <v>1.00505808</v>
      </c>
      <c r="M617" s="117">
        <f t="shared" si="443"/>
        <v>1.0061996799999999</v>
      </c>
      <c r="N617" s="117">
        <f t="shared" si="440"/>
        <v>1.1231600978515035</v>
      </c>
      <c r="O617" s="110">
        <f t="shared" si="417"/>
        <v>1.1288411300000001</v>
      </c>
      <c r="P617" s="110">
        <f t="shared" si="424"/>
        <v>1056.09158594</v>
      </c>
      <c r="Q617" s="148">
        <f t="shared" si="435"/>
        <v>0</v>
      </c>
      <c r="R617" s="170">
        <f t="shared" si="433"/>
        <v>0</v>
      </c>
      <c r="S617" s="110">
        <f t="shared" si="425"/>
        <v>0</v>
      </c>
      <c r="T617" s="92">
        <v>0</v>
      </c>
      <c r="U617" s="180">
        <f t="shared" si="419"/>
        <v>0</v>
      </c>
      <c r="V617" s="120">
        <f t="shared" si="434"/>
        <v>8.7999999999999995E-2</v>
      </c>
      <c r="W617" s="118">
        <f t="shared" si="441"/>
        <v>21</v>
      </c>
      <c r="X617" s="118">
        <v>252</v>
      </c>
      <c r="Y617" s="117">
        <f t="shared" si="426"/>
        <v>1.007053186</v>
      </c>
      <c r="Z617" s="110">
        <f t="shared" si="427"/>
        <v>7.4488103800000003</v>
      </c>
      <c r="AA617" s="110">
        <f t="shared" si="428"/>
        <v>0</v>
      </c>
      <c r="AB617" s="121" t="str">
        <f t="shared" si="436"/>
        <v>A+J=</v>
      </c>
      <c r="AC617" s="115">
        <f t="shared" si="437"/>
        <v>45033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2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109">
        <f t="shared" si="429"/>
        <v>45031</v>
      </c>
      <c r="B618" s="110">
        <f t="shared" si="421"/>
        <v>1064.1520450399998</v>
      </c>
      <c r="C618" s="110">
        <f t="shared" si="442"/>
        <v>935.55377978000001</v>
      </c>
      <c r="D618" s="111">
        <f t="shared" si="430"/>
        <v>6474.09</v>
      </c>
      <c r="E618" s="111">
        <f t="shared" si="418"/>
        <v>6508.4</v>
      </c>
      <c r="F618" s="161">
        <f t="shared" si="438"/>
        <v>44943</v>
      </c>
      <c r="G618" s="114">
        <f t="shared" si="422"/>
        <v>5.2995865055938118E-3</v>
      </c>
      <c r="H618" s="115">
        <f t="shared" si="439"/>
        <v>45033</v>
      </c>
      <c r="I618" s="115">
        <f t="shared" si="423"/>
        <v>45033</v>
      </c>
      <c r="J618" s="116">
        <f t="shared" si="431"/>
        <v>22</v>
      </c>
      <c r="K618" s="116">
        <f t="shared" si="420"/>
        <v>22</v>
      </c>
      <c r="L618" s="8">
        <f t="shared" si="432"/>
        <v>1.00529958</v>
      </c>
      <c r="M618" s="117">
        <f t="shared" si="443"/>
        <v>1.0061996799999999</v>
      </c>
      <c r="N618" s="117">
        <f t="shared" si="440"/>
        <v>1.1231600978515035</v>
      </c>
      <c r="O618" s="110">
        <f t="shared" ref="O618:O681" si="444">TRUNC(TRUNC((L618*N618),15),8)</f>
        <v>1.1291123700000001</v>
      </c>
      <c r="P618" s="110">
        <f t="shared" si="424"/>
        <v>1056.3453455399999</v>
      </c>
      <c r="Q618" s="148">
        <f t="shared" si="435"/>
        <v>0</v>
      </c>
      <c r="R618" s="170">
        <f t="shared" si="433"/>
        <v>0</v>
      </c>
      <c r="S618" s="110">
        <f t="shared" si="425"/>
        <v>0</v>
      </c>
      <c r="T618" s="92">
        <v>0</v>
      </c>
      <c r="U618" s="180">
        <f t="shared" si="419"/>
        <v>0</v>
      </c>
      <c r="V618" s="120">
        <f t="shared" si="434"/>
        <v>8.7999999999999995E-2</v>
      </c>
      <c r="W618" s="118">
        <f t="shared" si="441"/>
        <v>22</v>
      </c>
      <c r="X618" s="118">
        <v>252</v>
      </c>
      <c r="Y618" s="117">
        <f t="shared" si="426"/>
        <v>1.0073902910000001</v>
      </c>
      <c r="Z618" s="110">
        <f t="shared" si="427"/>
        <v>7.8066994999999997</v>
      </c>
      <c r="AA618" s="110">
        <f t="shared" si="428"/>
        <v>0</v>
      </c>
      <c r="AB618" s="121" t="str">
        <f t="shared" si="436"/>
        <v>A+J=</v>
      </c>
      <c r="AC618" s="115">
        <f t="shared" si="437"/>
        <v>45033</v>
      </c>
      <c r="AD618" s="4"/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2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109">
        <f t="shared" si="429"/>
        <v>45032</v>
      </c>
      <c r="B619" s="110">
        <f t="shared" si="421"/>
        <v>1064.1520450399998</v>
      </c>
      <c r="C619" s="110">
        <f t="shared" si="442"/>
        <v>935.55377978000001</v>
      </c>
      <c r="D619" s="111">
        <f t="shared" si="430"/>
        <v>6474.09</v>
      </c>
      <c r="E619" s="111">
        <f t="shared" ref="E619:E682" si="445">IF($K619=1,VLOOKUP($A618,AQ$11:AU$131,5),E618)</f>
        <v>6508.4</v>
      </c>
      <c r="F619" s="161">
        <f t="shared" si="438"/>
        <v>44943</v>
      </c>
      <c r="G619" s="114">
        <f t="shared" si="422"/>
        <v>5.2995865055938118E-3</v>
      </c>
      <c r="H619" s="115">
        <f t="shared" si="439"/>
        <v>45033</v>
      </c>
      <c r="I619" s="115">
        <f t="shared" si="423"/>
        <v>45033</v>
      </c>
      <c r="J619" s="116">
        <f t="shared" si="431"/>
        <v>22</v>
      </c>
      <c r="K619" s="116">
        <f t="shared" si="420"/>
        <v>22</v>
      </c>
      <c r="L619" s="8">
        <f t="shared" si="432"/>
        <v>1.00529958</v>
      </c>
      <c r="M619" s="117">
        <f t="shared" si="443"/>
        <v>1.0061996799999999</v>
      </c>
      <c r="N619" s="117">
        <f t="shared" si="440"/>
        <v>1.1231600978515035</v>
      </c>
      <c r="O619" s="110">
        <f t="shared" si="444"/>
        <v>1.1291123700000001</v>
      </c>
      <c r="P619" s="110">
        <f t="shared" si="424"/>
        <v>1056.3453455399999</v>
      </c>
      <c r="Q619" s="148">
        <f t="shared" si="435"/>
        <v>0</v>
      </c>
      <c r="R619" s="170">
        <f t="shared" si="433"/>
        <v>0</v>
      </c>
      <c r="S619" s="110">
        <f t="shared" si="425"/>
        <v>0</v>
      </c>
      <c r="T619" s="92">
        <v>0</v>
      </c>
      <c r="U619" s="180">
        <f t="shared" si="419"/>
        <v>0</v>
      </c>
      <c r="V619" s="120">
        <f t="shared" si="434"/>
        <v>8.7999999999999995E-2</v>
      </c>
      <c r="W619" s="118">
        <f t="shared" si="441"/>
        <v>22</v>
      </c>
      <c r="X619" s="118">
        <v>252</v>
      </c>
      <c r="Y619" s="117">
        <f t="shared" si="426"/>
        <v>1.0073902910000001</v>
      </c>
      <c r="Z619" s="110">
        <f t="shared" si="427"/>
        <v>7.8066994999999997</v>
      </c>
      <c r="AA619" s="110">
        <f t="shared" si="428"/>
        <v>0</v>
      </c>
      <c r="AB619" s="121" t="str">
        <f t="shared" si="436"/>
        <v>A+J=</v>
      </c>
      <c r="AC619" s="115">
        <f t="shared" si="437"/>
        <v>45033</v>
      </c>
      <c r="AD619" s="4"/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2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5" x14ac:dyDescent="0.2">
      <c r="A620" s="109">
        <f t="shared" si="429"/>
        <v>45033</v>
      </c>
      <c r="B620" s="110">
        <f t="shared" si="421"/>
        <v>1064.1520450399998</v>
      </c>
      <c r="C620" s="110">
        <f t="shared" si="442"/>
        <v>935.55377978000001</v>
      </c>
      <c r="D620" s="111">
        <f t="shared" si="430"/>
        <v>6474.09</v>
      </c>
      <c r="E620" s="111">
        <f t="shared" si="445"/>
        <v>6508.4</v>
      </c>
      <c r="F620" s="161">
        <f t="shared" si="438"/>
        <v>44943</v>
      </c>
      <c r="G620" s="114">
        <f t="shared" si="422"/>
        <v>5.2995865055938118E-3</v>
      </c>
      <c r="H620" s="115">
        <f t="shared" si="439"/>
        <v>45033</v>
      </c>
      <c r="I620" s="115">
        <f t="shared" si="423"/>
        <v>45033</v>
      </c>
      <c r="J620" s="116">
        <f t="shared" si="431"/>
        <v>22</v>
      </c>
      <c r="K620" s="116">
        <f t="shared" si="420"/>
        <v>22</v>
      </c>
      <c r="L620" s="8">
        <f t="shared" si="432"/>
        <v>1.00529958</v>
      </c>
      <c r="M620" s="117">
        <f t="shared" si="443"/>
        <v>1.0061996799999999</v>
      </c>
      <c r="N620" s="117">
        <f t="shared" si="440"/>
        <v>1.1231600978515035</v>
      </c>
      <c r="O620" s="110">
        <f t="shared" si="444"/>
        <v>1.1291123700000001</v>
      </c>
      <c r="P620" s="110">
        <f t="shared" si="424"/>
        <v>1056.3453455399999</v>
      </c>
      <c r="Q620" s="148">
        <f t="shared" si="435"/>
        <v>20</v>
      </c>
      <c r="R620" s="200">
        <v>0</v>
      </c>
      <c r="S620" s="110">
        <f t="shared" si="425"/>
        <v>0</v>
      </c>
      <c r="T620" s="92">
        <v>0</v>
      </c>
      <c r="U620" s="180">
        <f t="shared" ref="U620:U683" si="446">IF(Q620&gt;0,(S620+T620)/P620,0)</f>
        <v>0</v>
      </c>
      <c r="V620" s="120">
        <f t="shared" si="434"/>
        <v>8.7999999999999995E-2</v>
      </c>
      <c r="W620" s="118">
        <f t="shared" si="441"/>
        <v>22</v>
      </c>
      <c r="X620" s="118">
        <v>252</v>
      </c>
      <c r="Y620" s="117">
        <f t="shared" si="426"/>
        <v>1.0073902910000001</v>
      </c>
      <c r="Z620" s="110">
        <f t="shared" si="427"/>
        <v>7.8066994999999997</v>
      </c>
      <c r="AA620" s="110">
        <f t="shared" si="428"/>
        <v>7.8066994999999997</v>
      </c>
      <c r="AB620" s="121" t="str">
        <f t="shared" si="436"/>
        <v>A+J=</v>
      </c>
      <c r="AC620" s="115">
        <f t="shared" si="437"/>
        <v>45033</v>
      </c>
      <c r="AD620" s="4"/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2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5" x14ac:dyDescent="0.2">
      <c r="A621" s="109">
        <f t="shared" si="429"/>
        <v>45034</v>
      </c>
      <c r="B621" s="110">
        <f t="shared" si="421"/>
        <v>1065.1617996681771</v>
      </c>
      <c r="C621" s="110">
        <f t="shared" si="442"/>
        <v>935.55377978000001</v>
      </c>
      <c r="D621" s="111">
        <f t="shared" si="430"/>
        <v>6508.4</v>
      </c>
      <c r="E621" s="111">
        <f t="shared" si="445"/>
        <v>6563.07</v>
      </c>
      <c r="F621" s="161">
        <f t="shared" si="438"/>
        <v>44972</v>
      </c>
      <c r="G621" s="114">
        <f t="shared" si="422"/>
        <v>8.3999139573474046E-3</v>
      </c>
      <c r="H621" s="115">
        <f t="shared" si="439"/>
        <v>45061</v>
      </c>
      <c r="I621" s="115">
        <f t="shared" si="423"/>
        <v>45061</v>
      </c>
      <c r="J621" s="116">
        <f t="shared" si="431"/>
        <v>18</v>
      </c>
      <c r="K621" s="116">
        <f t="shared" si="420"/>
        <v>1</v>
      </c>
      <c r="L621" s="8">
        <f t="shared" si="432"/>
        <v>1.0004648199999999</v>
      </c>
      <c r="M621" s="117">
        <f t="shared" si="443"/>
        <v>1.00529958</v>
      </c>
      <c r="N621" s="117">
        <f t="shared" si="440"/>
        <v>1.1291123746428753</v>
      </c>
      <c r="O621" s="110">
        <f t="shared" si="444"/>
        <v>1.1296371999999999</v>
      </c>
      <c r="P621" s="110">
        <f t="shared" si="424"/>
        <v>1056.83635224</v>
      </c>
      <c r="Q621" s="148">
        <f t="shared" si="435"/>
        <v>0</v>
      </c>
      <c r="R621" s="170">
        <f t="shared" si="433"/>
        <v>0</v>
      </c>
      <c r="S621" s="110">
        <f t="shared" si="425"/>
        <v>0</v>
      </c>
      <c r="T621" s="92">
        <v>0</v>
      </c>
      <c r="U621" s="180">
        <f t="shared" si="446"/>
        <v>0</v>
      </c>
      <c r="V621" s="120">
        <f t="shared" si="434"/>
        <v>8.7999999999999995E-2</v>
      </c>
      <c r="W621" s="118">
        <f t="shared" si="441"/>
        <v>1</v>
      </c>
      <c r="X621" s="118">
        <v>252</v>
      </c>
      <c r="Y621" s="117">
        <f t="shared" si="426"/>
        <v>1.000334743</v>
      </c>
      <c r="Z621" s="204">
        <f>TRUNC((P621*(Y621-1)),8)+(Z$620*(O621/O$620)*Y621)+(0.02*Z$620)+((A621-A$620)/30*0.01*Z$620)</f>
        <v>8.3254474281771849</v>
      </c>
      <c r="AA621" s="110">
        <f t="shared" si="428"/>
        <v>0</v>
      </c>
      <c r="AB621" s="121" t="str">
        <f t="shared" si="436"/>
        <v>A+J=</v>
      </c>
      <c r="AC621" s="115">
        <f t="shared" si="437"/>
        <v>45061</v>
      </c>
      <c r="AD621" s="4"/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2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5" x14ac:dyDescent="0.2">
      <c r="A622" s="109">
        <f t="shared" si="429"/>
        <v>45035</v>
      </c>
      <c r="B622" s="110">
        <f t="shared" si="421"/>
        <v>1066.016097081344</v>
      </c>
      <c r="C622" s="110">
        <f t="shared" si="442"/>
        <v>935.55377978000001</v>
      </c>
      <c r="D622" s="111">
        <f t="shared" si="430"/>
        <v>6508.4</v>
      </c>
      <c r="E622" s="111">
        <f t="shared" si="445"/>
        <v>6563.07</v>
      </c>
      <c r="F622" s="161">
        <f t="shared" si="438"/>
        <v>44972</v>
      </c>
      <c r="G622" s="114">
        <f t="shared" si="422"/>
        <v>8.3999139573474046E-3</v>
      </c>
      <c r="H622" s="115">
        <f t="shared" si="439"/>
        <v>45061</v>
      </c>
      <c r="I622" s="115">
        <f t="shared" si="423"/>
        <v>45061</v>
      </c>
      <c r="J622" s="116">
        <f t="shared" si="431"/>
        <v>18</v>
      </c>
      <c r="K622" s="116">
        <f t="shared" si="420"/>
        <v>2</v>
      </c>
      <c r="L622" s="8">
        <f t="shared" si="432"/>
        <v>1.0009298499999999</v>
      </c>
      <c r="M622" s="117">
        <f t="shared" si="443"/>
        <v>1.00529958</v>
      </c>
      <c r="N622" s="117">
        <f t="shared" si="440"/>
        <v>1.1291123746428753</v>
      </c>
      <c r="O622" s="110">
        <f t="shared" si="444"/>
        <v>1.13016227</v>
      </c>
      <c r="P622" s="110">
        <f t="shared" si="424"/>
        <v>1057.3275834599999</v>
      </c>
      <c r="Q622" s="148">
        <f t="shared" si="435"/>
        <v>0</v>
      </c>
      <c r="R622" s="170">
        <f t="shared" si="433"/>
        <v>0</v>
      </c>
      <c r="S622" s="110">
        <f t="shared" si="425"/>
        <v>0</v>
      </c>
      <c r="T622" s="92">
        <v>0</v>
      </c>
      <c r="U622" s="180">
        <f t="shared" si="446"/>
        <v>0</v>
      </c>
      <c r="V622" s="120">
        <f t="shared" si="434"/>
        <v>8.7999999999999995E-2</v>
      </c>
      <c r="W622" s="118">
        <f t="shared" si="441"/>
        <v>2</v>
      </c>
      <c r="X622" s="118">
        <v>252</v>
      </c>
      <c r="Y622" s="117">
        <f t="shared" si="426"/>
        <v>1.000669598</v>
      </c>
      <c r="Z622" s="204">
        <f t="shared" ref="Z622:Z636" si="447">TRUNC((P622*(Y622-1)),8)+(Z$620*(O622/O$620)*Y622)+(0.02*Z$620)+((A622-A$620)/30*0.01*Z$620)</f>
        <v>8.6885136213441871</v>
      </c>
      <c r="AA622" s="110">
        <f t="shared" si="428"/>
        <v>0</v>
      </c>
      <c r="AB622" s="121" t="str">
        <f t="shared" si="436"/>
        <v>A+J=</v>
      </c>
      <c r="AC622" s="115">
        <f t="shared" si="437"/>
        <v>45061</v>
      </c>
      <c r="AD622" s="4"/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2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5" x14ac:dyDescent="0.2">
      <c r="A623" s="109">
        <f t="shared" si="429"/>
        <v>45036</v>
      </c>
      <c r="B623" s="110">
        <f t="shared" si="421"/>
        <v>1066.8710999900165</v>
      </c>
      <c r="C623" s="110">
        <f t="shared" si="442"/>
        <v>935.55377978000001</v>
      </c>
      <c r="D623" s="111">
        <f t="shared" si="430"/>
        <v>6508.4</v>
      </c>
      <c r="E623" s="111">
        <f t="shared" si="445"/>
        <v>6563.07</v>
      </c>
      <c r="F623" s="161">
        <f t="shared" si="438"/>
        <v>44972</v>
      </c>
      <c r="G623" s="114">
        <f t="shared" si="422"/>
        <v>8.3999139573474046E-3</v>
      </c>
      <c r="H623" s="115">
        <f t="shared" si="439"/>
        <v>45061</v>
      </c>
      <c r="I623" s="115">
        <f t="shared" si="423"/>
        <v>45061</v>
      </c>
      <c r="J623" s="116">
        <f t="shared" si="431"/>
        <v>18</v>
      </c>
      <c r="K623" s="116">
        <f t="shared" ref="K623:K686" si="448">(J623-(NETWORKDAYS(A623,I623,AF$149:AF$503)-1))</f>
        <v>3</v>
      </c>
      <c r="L623" s="8">
        <f t="shared" si="432"/>
        <v>1.00139511</v>
      </c>
      <c r="M623" s="117">
        <f t="shared" si="443"/>
        <v>1.00529958</v>
      </c>
      <c r="N623" s="117">
        <f t="shared" si="440"/>
        <v>1.1291123746428753</v>
      </c>
      <c r="O623" s="110">
        <f t="shared" si="444"/>
        <v>1.1306876100000001</v>
      </c>
      <c r="P623" s="110">
        <f t="shared" si="424"/>
        <v>1057.8190672799999</v>
      </c>
      <c r="Q623" s="148">
        <f t="shared" si="435"/>
        <v>0</v>
      </c>
      <c r="R623" s="170">
        <f t="shared" si="433"/>
        <v>0</v>
      </c>
      <c r="S623" s="110">
        <f t="shared" si="425"/>
        <v>0</v>
      </c>
      <c r="T623" s="92">
        <v>0</v>
      </c>
      <c r="U623" s="180">
        <f t="shared" si="446"/>
        <v>0</v>
      </c>
      <c r="V623" s="120">
        <f t="shared" si="434"/>
        <v>8.7999999999999995E-2</v>
      </c>
      <c r="W623" s="118">
        <f t="shared" si="441"/>
        <v>3</v>
      </c>
      <c r="X623" s="118">
        <v>252</v>
      </c>
      <c r="Y623" s="117">
        <f t="shared" si="426"/>
        <v>1.0010045649999999</v>
      </c>
      <c r="Z623" s="204">
        <f t="shared" si="447"/>
        <v>9.0520327100165368</v>
      </c>
      <c r="AA623" s="110">
        <f t="shared" si="428"/>
        <v>0</v>
      </c>
      <c r="AB623" s="121" t="str">
        <f t="shared" si="436"/>
        <v>A+J=</v>
      </c>
      <c r="AC623" s="115">
        <f t="shared" si="437"/>
        <v>45061</v>
      </c>
      <c r="AD623" s="4"/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2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5" x14ac:dyDescent="0.2">
      <c r="A624" s="109">
        <f t="shared" si="429"/>
        <v>45037</v>
      </c>
      <c r="B624" s="110">
        <f t="shared" si="421"/>
        <v>1067.7267626889479</v>
      </c>
      <c r="C624" s="110">
        <f t="shared" si="442"/>
        <v>935.55377978000001</v>
      </c>
      <c r="D624" s="111">
        <f t="shared" si="430"/>
        <v>6508.4</v>
      </c>
      <c r="E624" s="111">
        <f t="shared" si="445"/>
        <v>6563.07</v>
      </c>
      <c r="F624" s="161">
        <f t="shared" si="438"/>
        <v>44972</v>
      </c>
      <c r="G624" s="114">
        <f t="shared" si="422"/>
        <v>8.3999139573474046E-3</v>
      </c>
      <c r="H624" s="115">
        <f t="shared" si="439"/>
        <v>45061</v>
      </c>
      <c r="I624" s="115">
        <f t="shared" si="423"/>
        <v>45061</v>
      </c>
      <c r="J624" s="116">
        <f t="shared" si="431"/>
        <v>18</v>
      </c>
      <c r="K624" s="116">
        <f t="shared" si="448"/>
        <v>4</v>
      </c>
      <c r="L624" s="8">
        <f t="shared" si="432"/>
        <v>1.00186058</v>
      </c>
      <c r="M624" s="117">
        <f t="shared" si="443"/>
        <v>1.00529958</v>
      </c>
      <c r="N624" s="117">
        <f t="shared" si="440"/>
        <v>1.1291123746428753</v>
      </c>
      <c r="O624" s="110">
        <f t="shared" si="444"/>
        <v>1.1312131700000001</v>
      </c>
      <c r="P624" s="110">
        <f t="shared" si="424"/>
        <v>1058.31075693</v>
      </c>
      <c r="Q624" s="148">
        <f t="shared" si="435"/>
        <v>0</v>
      </c>
      <c r="R624" s="170">
        <f t="shared" si="433"/>
        <v>0</v>
      </c>
      <c r="S624" s="110">
        <f t="shared" si="425"/>
        <v>0</v>
      </c>
      <c r="T624" s="92">
        <v>0</v>
      </c>
      <c r="U624" s="180">
        <f t="shared" si="446"/>
        <v>0</v>
      </c>
      <c r="V624" s="120">
        <f t="shared" si="434"/>
        <v>8.7999999999999995E-2</v>
      </c>
      <c r="W624" s="118">
        <f t="shared" si="441"/>
        <v>4</v>
      </c>
      <c r="X624" s="118">
        <v>252</v>
      </c>
      <c r="Y624" s="117">
        <f t="shared" si="426"/>
        <v>1.0013396450000001</v>
      </c>
      <c r="Z624" s="204">
        <f t="shared" si="447"/>
        <v>9.4160057589479749</v>
      </c>
      <c r="AA624" s="110">
        <f t="shared" si="428"/>
        <v>0</v>
      </c>
      <c r="AB624" s="121" t="str">
        <f t="shared" si="436"/>
        <v>A+J=</v>
      </c>
      <c r="AC624" s="115">
        <f t="shared" si="437"/>
        <v>45061</v>
      </c>
      <c r="AD624" s="4"/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2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5" x14ac:dyDescent="0.2">
      <c r="A625" s="109">
        <f t="shared" si="429"/>
        <v>45038</v>
      </c>
      <c r="B625" s="110">
        <f t="shared" si="421"/>
        <v>1067.7293649221147</v>
      </c>
      <c r="C625" s="110">
        <f t="shared" si="442"/>
        <v>935.55377978000001</v>
      </c>
      <c r="D625" s="111">
        <f t="shared" si="430"/>
        <v>6508.4</v>
      </c>
      <c r="E625" s="111">
        <f t="shared" si="445"/>
        <v>6563.07</v>
      </c>
      <c r="F625" s="161">
        <f t="shared" si="438"/>
        <v>44972</v>
      </c>
      <c r="G625" s="114">
        <f t="shared" si="422"/>
        <v>8.3999139573474046E-3</v>
      </c>
      <c r="H625" s="115">
        <f t="shared" si="439"/>
        <v>45061</v>
      </c>
      <c r="I625" s="115">
        <f t="shared" si="423"/>
        <v>45061</v>
      </c>
      <c r="J625" s="116">
        <f t="shared" si="431"/>
        <v>18</v>
      </c>
      <c r="K625" s="116">
        <f t="shared" si="448"/>
        <v>4</v>
      </c>
      <c r="L625" s="8">
        <f t="shared" si="432"/>
        <v>1.00186058</v>
      </c>
      <c r="M625" s="117">
        <f t="shared" si="443"/>
        <v>1.00529958</v>
      </c>
      <c r="N625" s="117">
        <f t="shared" si="440"/>
        <v>1.1291123746428753</v>
      </c>
      <c r="O625" s="110">
        <f t="shared" si="444"/>
        <v>1.1312131700000001</v>
      </c>
      <c r="P625" s="110">
        <f t="shared" si="424"/>
        <v>1058.31075693</v>
      </c>
      <c r="Q625" s="148">
        <f t="shared" si="435"/>
        <v>0</v>
      </c>
      <c r="R625" s="170">
        <f t="shared" si="433"/>
        <v>0</v>
      </c>
      <c r="S625" s="110">
        <f t="shared" si="425"/>
        <v>0</v>
      </c>
      <c r="T625" s="92">
        <v>0</v>
      </c>
      <c r="U625" s="180">
        <f t="shared" si="446"/>
        <v>0</v>
      </c>
      <c r="V625" s="120">
        <f t="shared" si="434"/>
        <v>8.7999999999999995E-2</v>
      </c>
      <c r="W625" s="118">
        <f t="shared" si="441"/>
        <v>4</v>
      </c>
      <c r="X625" s="118">
        <v>252</v>
      </c>
      <c r="Y625" s="117">
        <f t="shared" si="426"/>
        <v>1.0013396450000001</v>
      </c>
      <c r="Z625" s="204">
        <f t="shared" si="447"/>
        <v>9.4186079921146408</v>
      </c>
      <c r="AA625" s="110">
        <f t="shared" si="428"/>
        <v>0</v>
      </c>
      <c r="AB625" s="121" t="str">
        <f t="shared" si="436"/>
        <v>A+J=</v>
      </c>
      <c r="AC625" s="115">
        <f t="shared" si="437"/>
        <v>45061</v>
      </c>
      <c r="AD625" s="4"/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2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5" x14ac:dyDescent="0.2">
      <c r="A626" s="109">
        <f t="shared" si="429"/>
        <v>45039</v>
      </c>
      <c r="B626" s="110">
        <f t="shared" si="421"/>
        <v>1067.7319671552814</v>
      </c>
      <c r="C626" s="110">
        <f t="shared" si="442"/>
        <v>935.55377978000001</v>
      </c>
      <c r="D626" s="111">
        <f t="shared" si="430"/>
        <v>6508.4</v>
      </c>
      <c r="E626" s="111">
        <f t="shared" si="445"/>
        <v>6563.07</v>
      </c>
      <c r="F626" s="161">
        <f t="shared" si="438"/>
        <v>44972</v>
      </c>
      <c r="G626" s="114">
        <f t="shared" si="422"/>
        <v>8.3999139573474046E-3</v>
      </c>
      <c r="H626" s="115">
        <f t="shared" si="439"/>
        <v>45061</v>
      </c>
      <c r="I626" s="115">
        <f t="shared" si="423"/>
        <v>45061</v>
      </c>
      <c r="J626" s="116">
        <f t="shared" si="431"/>
        <v>18</v>
      </c>
      <c r="K626" s="116">
        <f t="shared" si="448"/>
        <v>4</v>
      </c>
      <c r="L626" s="8">
        <f t="shared" si="432"/>
        <v>1.00186058</v>
      </c>
      <c r="M626" s="117">
        <f t="shared" si="443"/>
        <v>1.00529958</v>
      </c>
      <c r="N626" s="117">
        <f t="shared" si="440"/>
        <v>1.1291123746428753</v>
      </c>
      <c r="O626" s="110">
        <f t="shared" si="444"/>
        <v>1.1312131700000001</v>
      </c>
      <c r="P626" s="110">
        <f t="shared" si="424"/>
        <v>1058.31075693</v>
      </c>
      <c r="Q626" s="148">
        <f t="shared" si="435"/>
        <v>0</v>
      </c>
      <c r="R626" s="170">
        <f t="shared" si="433"/>
        <v>0</v>
      </c>
      <c r="S626" s="110">
        <f t="shared" si="425"/>
        <v>0</v>
      </c>
      <c r="T626" s="92">
        <v>0</v>
      </c>
      <c r="U626" s="180">
        <f t="shared" si="446"/>
        <v>0</v>
      </c>
      <c r="V626" s="120">
        <f t="shared" si="434"/>
        <v>8.7999999999999995E-2</v>
      </c>
      <c r="W626" s="118">
        <f t="shared" si="441"/>
        <v>4</v>
      </c>
      <c r="X626" s="118">
        <v>252</v>
      </c>
      <c r="Y626" s="117">
        <f t="shared" si="426"/>
        <v>1.0013396450000001</v>
      </c>
      <c r="Z626" s="204">
        <f t="shared" si="447"/>
        <v>9.4212102252813068</v>
      </c>
      <c r="AA626" s="110">
        <f t="shared" si="428"/>
        <v>0</v>
      </c>
      <c r="AB626" s="121" t="str">
        <f t="shared" si="436"/>
        <v>A+J=</v>
      </c>
      <c r="AC626" s="115">
        <f t="shared" si="437"/>
        <v>45061</v>
      </c>
      <c r="AD626" s="4"/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2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5" x14ac:dyDescent="0.2">
      <c r="A627" s="109">
        <f t="shared" si="429"/>
        <v>45040</v>
      </c>
      <c r="B627" s="110">
        <f t="shared" si="421"/>
        <v>1067.7345693884481</v>
      </c>
      <c r="C627" s="110">
        <f t="shared" si="442"/>
        <v>935.55377978000001</v>
      </c>
      <c r="D627" s="111">
        <f t="shared" si="430"/>
        <v>6508.4</v>
      </c>
      <c r="E627" s="111">
        <f t="shared" si="445"/>
        <v>6563.07</v>
      </c>
      <c r="F627" s="161">
        <f t="shared" si="438"/>
        <v>44972</v>
      </c>
      <c r="G627" s="114">
        <f t="shared" si="422"/>
        <v>8.3999139573474046E-3</v>
      </c>
      <c r="H627" s="115">
        <f t="shared" si="439"/>
        <v>45061</v>
      </c>
      <c r="I627" s="115">
        <f t="shared" si="423"/>
        <v>45061</v>
      </c>
      <c r="J627" s="116">
        <f t="shared" si="431"/>
        <v>18</v>
      </c>
      <c r="K627" s="116">
        <f t="shared" si="448"/>
        <v>4</v>
      </c>
      <c r="L627" s="8">
        <f t="shared" si="432"/>
        <v>1.00186058</v>
      </c>
      <c r="M627" s="117">
        <f t="shared" si="443"/>
        <v>1.00529958</v>
      </c>
      <c r="N627" s="117">
        <f t="shared" si="440"/>
        <v>1.1291123746428753</v>
      </c>
      <c r="O627" s="110">
        <f t="shared" si="444"/>
        <v>1.1312131700000001</v>
      </c>
      <c r="P627" s="110">
        <f t="shared" si="424"/>
        <v>1058.31075693</v>
      </c>
      <c r="Q627" s="148">
        <f t="shared" si="435"/>
        <v>0</v>
      </c>
      <c r="R627" s="170">
        <f t="shared" si="433"/>
        <v>0</v>
      </c>
      <c r="S627" s="110">
        <f t="shared" si="425"/>
        <v>0</v>
      </c>
      <c r="T627" s="92">
        <v>0</v>
      </c>
      <c r="U627" s="180">
        <f t="shared" si="446"/>
        <v>0</v>
      </c>
      <c r="V627" s="120">
        <f t="shared" si="434"/>
        <v>8.7999999999999995E-2</v>
      </c>
      <c r="W627" s="118">
        <f t="shared" si="441"/>
        <v>4</v>
      </c>
      <c r="X627" s="118">
        <v>252</v>
      </c>
      <c r="Y627" s="117">
        <f t="shared" si="426"/>
        <v>1.0013396450000001</v>
      </c>
      <c r="Z627" s="204">
        <f t="shared" si="447"/>
        <v>9.4238124584479745</v>
      </c>
      <c r="AA627" s="110">
        <f t="shared" si="428"/>
        <v>0</v>
      </c>
      <c r="AB627" s="121" t="str">
        <f t="shared" si="436"/>
        <v>A+J=</v>
      </c>
      <c r="AC627" s="115">
        <f t="shared" si="437"/>
        <v>45061</v>
      </c>
      <c r="AD627" s="4"/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2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5" x14ac:dyDescent="0.2">
      <c r="A628" s="109">
        <f t="shared" si="429"/>
        <v>45041</v>
      </c>
      <c r="B628" s="110">
        <f t="shared" si="421"/>
        <v>1068.5909184325174</v>
      </c>
      <c r="C628" s="110">
        <f t="shared" si="442"/>
        <v>935.55377978000001</v>
      </c>
      <c r="D628" s="111">
        <f t="shared" si="430"/>
        <v>6508.4</v>
      </c>
      <c r="E628" s="111">
        <f t="shared" si="445"/>
        <v>6563.07</v>
      </c>
      <c r="F628" s="161">
        <f t="shared" si="438"/>
        <v>44972</v>
      </c>
      <c r="G628" s="114">
        <f t="shared" si="422"/>
        <v>8.3999139573474046E-3</v>
      </c>
      <c r="H628" s="115">
        <f t="shared" si="439"/>
        <v>45061</v>
      </c>
      <c r="I628" s="115">
        <f t="shared" si="423"/>
        <v>45061</v>
      </c>
      <c r="J628" s="116">
        <f t="shared" si="431"/>
        <v>18</v>
      </c>
      <c r="K628" s="116">
        <f t="shared" si="448"/>
        <v>5</v>
      </c>
      <c r="L628" s="8">
        <f t="shared" si="432"/>
        <v>1.00232626</v>
      </c>
      <c r="M628" s="117">
        <f t="shared" si="443"/>
        <v>1.00529958</v>
      </c>
      <c r="N628" s="117">
        <f t="shared" si="440"/>
        <v>1.1291123746428753</v>
      </c>
      <c r="O628" s="110">
        <f t="shared" si="444"/>
        <v>1.13173898</v>
      </c>
      <c r="P628" s="110">
        <f t="shared" si="424"/>
        <v>1058.8026804599999</v>
      </c>
      <c r="Q628" s="148">
        <f t="shared" si="435"/>
        <v>0</v>
      </c>
      <c r="R628" s="170">
        <f t="shared" si="433"/>
        <v>0</v>
      </c>
      <c r="S628" s="110">
        <f t="shared" si="425"/>
        <v>0</v>
      </c>
      <c r="T628" s="92">
        <v>0</v>
      </c>
      <c r="U628" s="180">
        <f t="shared" si="446"/>
        <v>0</v>
      </c>
      <c r="V628" s="120">
        <f t="shared" si="434"/>
        <v>8.7999999999999995E-2</v>
      </c>
      <c r="W628" s="118">
        <f t="shared" si="441"/>
        <v>5</v>
      </c>
      <c r="X628" s="118">
        <v>252</v>
      </c>
      <c r="Y628" s="117">
        <f t="shared" si="426"/>
        <v>1.0016748360000001</v>
      </c>
      <c r="Z628" s="204">
        <f t="shared" si="447"/>
        <v>9.7882379725174946</v>
      </c>
      <c r="AA628" s="110">
        <f t="shared" si="428"/>
        <v>0</v>
      </c>
      <c r="AB628" s="121" t="str">
        <f t="shared" si="436"/>
        <v>A+J=</v>
      </c>
      <c r="AC628" s="115">
        <f t="shared" si="437"/>
        <v>45061</v>
      </c>
      <c r="AD628" s="4"/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2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5" x14ac:dyDescent="0.2">
      <c r="A629" s="109">
        <f t="shared" si="429"/>
        <v>45042</v>
      </c>
      <c r="B629" s="110">
        <f t="shared" si="421"/>
        <v>1069.4479469210517</v>
      </c>
      <c r="C629" s="110">
        <f t="shared" si="442"/>
        <v>935.55377978000001</v>
      </c>
      <c r="D629" s="111">
        <f t="shared" si="430"/>
        <v>6508.4</v>
      </c>
      <c r="E629" s="111">
        <f t="shared" si="445"/>
        <v>6563.07</v>
      </c>
      <c r="F629" s="161">
        <f t="shared" si="438"/>
        <v>44972</v>
      </c>
      <c r="G629" s="114">
        <f t="shared" si="422"/>
        <v>8.3999139573474046E-3</v>
      </c>
      <c r="H629" s="115">
        <f t="shared" si="439"/>
        <v>45061</v>
      </c>
      <c r="I629" s="115">
        <f t="shared" si="423"/>
        <v>45061</v>
      </c>
      <c r="J629" s="116">
        <f t="shared" si="431"/>
        <v>18</v>
      </c>
      <c r="K629" s="116">
        <f t="shared" si="448"/>
        <v>6</v>
      </c>
      <c r="L629" s="8">
        <f t="shared" si="432"/>
        <v>1.00279216</v>
      </c>
      <c r="M629" s="117">
        <f t="shared" si="443"/>
        <v>1.00529958</v>
      </c>
      <c r="N629" s="117">
        <f t="shared" si="440"/>
        <v>1.1291123746428753</v>
      </c>
      <c r="O629" s="110">
        <f t="shared" si="444"/>
        <v>1.1322650299999999</v>
      </c>
      <c r="P629" s="110">
        <f t="shared" si="424"/>
        <v>1059.29482852</v>
      </c>
      <c r="Q629" s="148">
        <f t="shared" si="435"/>
        <v>0</v>
      </c>
      <c r="R629" s="170">
        <f t="shared" si="433"/>
        <v>0</v>
      </c>
      <c r="S629" s="110">
        <f t="shared" si="425"/>
        <v>0</v>
      </c>
      <c r="T629" s="92">
        <v>0</v>
      </c>
      <c r="U629" s="180">
        <f t="shared" si="446"/>
        <v>0</v>
      </c>
      <c r="V629" s="120">
        <f t="shared" si="434"/>
        <v>8.7999999999999995E-2</v>
      </c>
      <c r="W629" s="118">
        <f t="shared" si="441"/>
        <v>6</v>
      </c>
      <c r="X629" s="118">
        <v>252</v>
      </c>
      <c r="Y629" s="117">
        <f t="shared" si="426"/>
        <v>1.0020101400000001</v>
      </c>
      <c r="Z629" s="204">
        <f t="shared" si="447"/>
        <v>10.153118401051717</v>
      </c>
      <c r="AA629" s="110">
        <f t="shared" si="428"/>
        <v>0</v>
      </c>
      <c r="AB629" s="121" t="str">
        <f t="shared" si="436"/>
        <v>A+J=</v>
      </c>
      <c r="AC629" s="115">
        <f t="shared" si="437"/>
        <v>45061</v>
      </c>
      <c r="AD629" s="4"/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2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5" x14ac:dyDescent="0.2">
      <c r="A630" s="109">
        <f t="shared" si="429"/>
        <v>45043</v>
      </c>
      <c r="B630" s="110">
        <f t="shared" si="421"/>
        <v>1070.305663648423</v>
      </c>
      <c r="C630" s="110">
        <f t="shared" si="442"/>
        <v>935.55377978000001</v>
      </c>
      <c r="D630" s="111">
        <f t="shared" si="430"/>
        <v>6508.4</v>
      </c>
      <c r="E630" s="111">
        <f t="shared" si="445"/>
        <v>6563.07</v>
      </c>
      <c r="F630" s="161">
        <f t="shared" si="438"/>
        <v>44972</v>
      </c>
      <c r="G630" s="114">
        <f t="shared" si="422"/>
        <v>8.3999139573474046E-3</v>
      </c>
      <c r="H630" s="115">
        <f t="shared" si="439"/>
        <v>45061</v>
      </c>
      <c r="I630" s="115">
        <f t="shared" si="423"/>
        <v>45061</v>
      </c>
      <c r="J630" s="116">
        <f t="shared" si="431"/>
        <v>18</v>
      </c>
      <c r="K630" s="116">
        <f t="shared" si="448"/>
        <v>7</v>
      </c>
      <c r="L630" s="8">
        <f t="shared" si="432"/>
        <v>1.0032582800000001</v>
      </c>
      <c r="M630" s="117">
        <f t="shared" si="443"/>
        <v>1.00529958</v>
      </c>
      <c r="N630" s="117">
        <f t="shared" si="440"/>
        <v>1.1291123746428753</v>
      </c>
      <c r="O630" s="110">
        <f t="shared" si="444"/>
        <v>1.1327913300000001</v>
      </c>
      <c r="P630" s="110">
        <f t="shared" si="424"/>
        <v>1059.7872104800001</v>
      </c>
      <c r="Q630" s="148">
        <f t="shared" si="435"/>
        <v>0</v>
      </c>
      <c r="R630" s="170">
        <f t="shared" si="433"/>
        <v>0</v>
      </c>
      <c r="S630" s="110">
        <f t="shared" si="425"/>
        <v>0</v>
      </c>
      <c r="T630" s="92">
        <v>0</v>
      </c>
      <c r="U630" s="180">
        <f t="shared" si="446"/>
        <v>0</v>
      </c>
      <c r="V630" s="120">
        <f t="shared" si="434"/>
        <v>8.7999999999999995E-2</v>
      </c>
      <c r="W630" s="118">
        <f t="shared" si="441"/>
        <v>7</v>
      </c>
      <c r="X630" s="118">
        <v>252</v>
      </c>
      <c r="Y630" s="117">
        <f t="shared" si="426"/>
        <v>1.0023455560000001</v>
      </c>
      <c r="Z630" s="204">
        <f t="shared" si="447"/>
        <v>10.518453168422976</v>
      </c>
      <c r="AA630" s="110">
        <f t="shared" si="428"/>
        <v>0</v>
      </c>
      <c r="AB630" s="121" t="str">
        <f t="shared" si="436"/>
        <v>A+J=</v>
      </c>
      <c r="AC630" s="115">
        <f t="shared" si="437"/>
        <v>45061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2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5" x14ac:dyDescent="0.2">
      <c r="A631" s="109">
        <f t="shared" si="429"/>
        <v>45044</v>
      </c>
      <c r="B631" s="110">
        <f t="shared" si="421"/>
        <v>1071.1640689775932</v>
      </c>
      <c r="C631" s="110">
        <f t="shared" si="442"/>
        <v>935.55377978000001</v>
      </c>
      <c r="D631" s="111">
        <f t="shared" si="430"/>
        <v>6508.4</v>
      </c>
      <c r="E631" s="111">
        <f t="shared" si="445"/>
        <v>6563.07</v>
      </c>
      <c r="F631" s="161">
        <f t="shared" si="438"/>
        <v>44972</v>
      </c>
      <c r="G631" s="114">
        <f t="shared" si="422"/>
        <v>8.3999139573474046E-3</v>
      </c>
      <c r="H631" s="115">
        <f t="shared" si="439"/>
        <v>45061</v>
      </c>
      <c r="I631" s="115">
        <f t="shared" si="423"/>
        <v>45061</v>
      </c>
      <c r="J631" s="116">
        <f t="shared" si="431"/>
        <v>18</v>
      </c>
      <c r="K631" s="116">
        <f t="shared" si="448"/>
        <v>8</v>
      </c>
      <c r="L631" s="8">
        <f t="shared" si="432"/>
        <v>1.0037246200000001</v>
      </c>
      <c r="M631" s="117">
        <f t="shared" si="443"/>
        <v>1.00529958</v>
      </c>
      <c r="N631" s="117">
        <f t="shared" si="440"/>
        <v>1.1291123746428753</v>
      </c>
      <c r="O631" s="110">
        <f t="shared" si="444"/>
        <v>1.1333178800000001</v>
      </c>
      <c r="P631" s="110">
        <f t="shared" si="424"/>
        <v>1060.27982632</v>
      </c>
      <c r="Q631" s="148">
        <f t="shared" si="435"/>
        <v>0</v>
      </c>
      <c r="R631" s="170">
        <f t="shared" si="433"/>
        <v>0</v>
      </c>
      <c r="S631" s="110">
        <f t="shared" si="425"/>
        <v>0</v>
      </c>
      <c r="T631" s="92">
        <v>0</v>
      </c>
      <c r="U631" s="180">
        <f t="shared" si="446"/>
        <v>0</v>
      </c>
      <c r="V631" s="120">
        <f t="shared" si="434"/>
        <v>8.7999999999999995E-2</v>
      </c>
      <c r="W631" s="118">
        <f t="shared" si="441"/>
        <v>8</v>
      </c>
      <c r="X631" s="118">
        <v>252</v>
      </c>
      <c r="Y631" s="117">
        <f t="shared" si="426"/>
        <v>1.002681084</v>
      </c>
      <c r="Z631" s="204">
        <f t="shared" si="447"/>
        <v>10.884242657593223</v>
      </c>
      <c r="AA631" s="110">
        <f t="shared" si="428"/>
        <v>0</v>
      </c>
      <c r="AB631" s="121" t="str">
        <f t="shared" si="436"/>
        <v>A+J=</v>
      </c>
      <c r="AC631" s="115">
        <f t="shared" si="437"/>
        <v>45061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2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5" x14ac:dyDescent="0.2">
      <c r="A632" s="109">
        <f t="shared" si="429"/>
        <v>45045</v>
      </c>
      <c r="B632" s="110">
        <f t="shared" si="421"/>
        <v>1072.0231549700163</v>
      </c>
      <c r="C632" s="110">
        <f t="shared" si="442"/>
        <v>935.55377978000001</v>
      </c>
      <c r="D632" s="111">
        <f t="shared" si="430"/>
        <v>6508.4</v>
      </c>
      <c r="E632" s="111">
        <f t="shared" si="445"/>
        <v>6563.07</v>
      </c>
      <c r="F632" s="161">
        <f t="shared" si="438"/>
        <v>44972</v>
      </c>
      <c r="G632" s="114">
        <f t="shared" si="422"/>
        <v>8.3999139573474046E-3</v>
      </c>
      <c r="H632" s="115">
        <f t="shared" si="439"/>
        <v>45061</v>
      </c>
      <c r="I632" s="115">
        <f t="shared" si="423"/>
        <v>45061</v>
      </c>
      <c r="J632" s="116">
        <f t="shared" si="431"/>
        <v>18</v>
      </c>
      <c r="K632" s="116">
        <f t="shared" si="448"/>
        <v>9</v>
      </c>
      <c r="L632" s="8">
        <f t="shared" si="432"/>
        <v>1.0041911699999999</v>
      </c>
      <c r="M632" s="117">
        <f t="shared" si="443"/>
        <v>1.00529958</v>
      </c>
      <c r="N632" s="117">
        <f t="shared" si="440"/>
        <v>1.1291123746428753</v>
      </c>
      <c r="O632" s="110">
        <f t="shared" si="444"/>
        <v>1.13384467</v>
      </c>
      <c r="P632" s="110">
        <f t="shared" si="424"/>
        <v>1060.7726666999999</v>
      </c>
      <c r="Q632" s="148">
        <f t="shared" si="435"/>
        <v>0</v>
      </c>
      <c r="R632" s="170">
        <f t="shared" si="433"/>
        <v>0</v>
      </c>
      <c r="S632" s="110">
        <f t="shared" si="425"/>
        <v>0</v>
      </c>
      <c r="T632" s="92">
        <v>0</v>
      </c>
      <c r="U632" s="180">
        <f t="shared" si="446"/>
        <v>0</v>
      </c>
      <c r="V632" s="120">
        <f t="shared" si="434"/>
        <v>8.7999999999999995E-2</v>
      </c>
      <c r="W632" s="118">
        <f t="shared" si="441"/>
        <v>9</v>
      </c>
      <c r="X632" s="118">
        <v>252</v>
      </c>
      <c r="Y632" s="117">
        <f t="shared" si="426"/>
        <v>1.0030167249999999</v>
      </c>
      <c r="Z632" s="204">
        <f t="shared" si="447"/>
        <v>11.250488270016278</v>
      </c>
      <c r="AA632" s="110">
        <f t="shared" si="428"/>
        <v>0</v>
      </c>
      <c r="AB632" s="121" t="str">
        <f t="shared" si="436"/>
        <v>A+J=</v>
      </c>
      <c r="AC632" s="115">
        <f t="shared" si="437"/>
        <v>45061</v>
      </c>
      <c r="AD632" s="199" t="s">
        <v>94</v>
      </c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2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5" x14ac:dyDescent="0.2">
      <c r="A633" s="109">
        <f t="shared" si="429"/>
        <v>45046</v>
      </c>
      <c r="B633" s="110">
        <f t="shared" si="421"/>
        <v>1072.0257572031828</v>
      </c>
      <c r="C633" s="110">
        <f t="shared" si="442"/>
        <v>935.55377978000001</v>
      </c>
      <c r="D633" s="111">
        <f t="shared" si="430"/>
        <v>6508.4</v>
      </c>
      <c r="E633" s="111">
        <f t="shared" si="445"/>
        <v>6563.07</v>
      </c>
      <c r="F633" s="161">
        <f t="shared" si="438"/>
        <v>44972</v>
      </c>
      <c r="G633" s="114">
        <f t="shared" si="422"/>
        <v>8.3999139573474046E-3</v>
      </c>
      <c r="H633" s="115">
        <f t="shared" si="439"/>
        <v>45061</v>
      </c>
      <c r="I633" s="115">
        <f t="shared" si="423"/>
        <v>45061</v>
      </c>
      <c r="J633" s="116">
        <f t="shared" si="431"/>
        <v>18</v>
      </c>
      <c r="K633" s="116">
        <f t="shared" si="448"/>
        <v>9</v>
      </c>
      <c r="L633" s="8">
        <f t="shared" si="432"/>
        <v>1.0041911699999999</v>
      </c>
      <c r="M633" s="117">
        <f t="shared" si="443"/>
        <v>1.00529958</v>
      </c>
      <c r="N633" s="117">
        <f t="shared" si="440"/>
        <v>1.1291123746428753</v>
      </c>
      <c r="O633" s="110">
        <f t="shared" si="444"/>
        <v>1.13384467</v>
      </c>
      <c r="P633" s="110">
        <f t="shared" si="424"/>
        <v>1060.7726666999999</v>
      </c>
      <c r="Q633" s="148">
        <f t="shared" si="435"/>
        <v>0</v>
      </c>
      <c r="R633" s="170">
        <f t="shared" si="433"/>
        <v>0</v>
      </c>
      <c r="S633" s="110">
        <f t="shared" si="425"/>
        <v>0</v>
      </c>
      <c r="T633" s="92">
        <v>0</v>
      </c>
      <c r="U633" s="180">
        <f t="shared" si="446"/>
        <v>0</v>
      </c>
      <c r="V633" s="120">
        <f t="shared" si="434"/>
        <v>8.7999999999999995E-2</v>
      </c>
      <c r="W633" s="118">
        <f t="shared" si="441"/>
        <v>9</v>
      </c>
      <c r="X633" s="118">
        <v>252</v>
      </c>
      <c r="Y633" s="117">
        <f t="shared" si="426"/>
        <v>1.0030167249999999</v>
      </c>
      <c r="Z633" s="204">
        <f t="shared" si="447"/>
        <v>11.253090503182944</v>
      </c>
      <c r="AA633" s="110">
        <f t="shared" si="428"/>
        <v>0</v>
      </c>
      <c r="AB633" s="121" t="str">
        <f t="shared" si="436"/>
        <v>A+J=</v>
      </c>
      <c r="AC633" s="115">
        <f t="shared" si="437"/>
        <v>45061</v>
      </c>
      <c r="AD633" s="199" t="s">
        <v>90</v>
      </c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2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5" x14ac:dyDescent="0.2">
      <c r="A634" s="109">
        <f t="shared" si="429"/>
        <v>45047</v>
      </c>
      <c r="B634" s="110">
        <f t="shared" si="421"/>
        <v>1072.0283594363495</v>
      </c>
      <c r="C634" s="110">
        <f t="shared" si="442"/>
        <v>935.55377978000001</v>
      </c>
      <c r="D634" s="111">
        <f t="shared" si="430"/>
        <v>6508.4</v>
      </c>
      <c r="E634" s="111">
        <f t="shared" si="445"/>
        <v>6563.07</v>
      </c>
      <c r="F634" s="161">
        <f t="shared" si="438"/>
        <v>44972</v>
      </c>
      <c r="G634" s="114">
        <f t="shared" si="422"/>
        <v>8.3999139573474046E-3</v>
      </c>
      <c r="H634" s="115">
        <f t="shared" si="439"/>
        <v>45061</v>
      </c>
      <c r="I634" s="115">
        <f t="shared" si="423"/>
        <v>45061</v>
      </c>
      <c r="J634" s="116">
        <f t="shared" si="431"/>
        <v>18</v>
      </c>
      <c r="K634" s="116">
        <f t="shared" si="448"/>
        <v>9</v>
      </c>
      <c r="L634" s="8">
        <f t="shared" si="432"/>
        <v>1.0041911699999999</v>
      </c>
      <c r="M634" s="117">
        <f t="shared" si="443"/>
        <v>1.00529958</v>
      </c>
      <c r="N634" s="117">
        <f t="shared" si="440"/>
        <v>1.1291123746428753</v>
      </c>
      <c r="O634" s="110">
        <f t="shared" si="444"/>
        <v>1.13384467</v>
      </c>
      <c r="P634" s="110">
        <f t="shared" si="424"/>
        <v>1060.7726666999999</v>
      </c>
      <c r="Q634" s="148">
        <f t="shared" si="435"/>
        <v>0</v>
      </c>
      <c r="R634" s="170">
        <f t="shared" si="433"/>
        <v>0</v>
      </c>
      <c r="S634" s="110">
        <f t="shared" si="425"/>
        <v>0</v>
      </c>
      <c r="T634" s="92">
        <v>0</v>
      </c>
      <c r="U634" s="180">
        <f t="shared" si="446"/>
        <v>0</v>
      </c>
      <c r="V634" s="120">
        <f t="shared" si="434"/>
        <v>8.7999999999999995E-2</v>
      </c>
      <c r="W634" s="118">
        <f t="shared" si="441"/>
        <v>9</v>
      </c>
      <c r="X634" s="118">
        <v>252</v>
      </c>
      <c r="Y634" s="117">
        <f t="shared" si="426"/>
        <v>1.0030167249999999</v>
      </c>
      <c r="Z634" s="204">
        <f t="shared" si="447"/>
        <v>11.255692736349612</v>
      </c>
      <c r="AA634" s="110">
        <f t="shared" si="428"/>
        <v>0</v>
      </c>
      <c r="AB634" s="121" t="str">
        <f t="shared" si="436"/>
        <v>A+J=</v>
      </c>
      <c r="AC634" s="115">
        <f t="shared" si="437"/>
        <v>45061</v>
      </c>
      <c r="AD634" s="201">
        <v>111736.34862112878</v>
      </c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2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5" x14ac:dyDescent="0.2">
      <c r="A635" s="109">
        <f t="shared" si="429"/>
        <v>45048</v>
      </c>
      <c r="B635" s="110">
        <f t="shared" si="421"/>
        <v>1072.0309616695163</v>
      </c>
      <c r="C635" s="110">
        <f t="shared" si="442"/>
        <v>935.55377978000001</v>
      </c>
      <c r="D635" s="111">
        <f t="shared" si="430"/>
        <v>6508.4</v>
      </c>
      <c r="E635" s="111">
        <f t="shared" si="445"/>
        <v>6563.07</v>
      </c>
      <c r="F635" s="161">
        <f t="shared" si="438"/>
        <v>44972</v>
      </c>
      <c r="G635" s="114">
        <f t="shared" si="422"/>
        <v>8.3999139573474046E-3</v>
      </c>
      <c r="H635" s="115">
        <f t="shared" si="439"/>
        <v>45061</v>
      </c>
      <c r="I635" s="115">
        <f t="shared" si="423"/>
        <v>45061</v>
      </c>
      <c r="J635" s="116">
        <f t="shared" si="431"/>
        <v>18</v>
      </c>
      <c r="K635" s="116">
        <f t="shared" si="448"/>
        <v>9</v>
      </c>
      <c r="L635" s="8">
        <f t="shared" si="432"/>
        <v>1.0041911699999999</v>
      </c>
      <c r="M635" s="117">
        <f t="shared" si="443"/>
        <v>1.00529958</v>
      </c>
      <c r="N635" s="117">
        <f t="shared" si="440"/>
        <v>1.1291123746428753</v>
      </c>
      <c r="O635" s="110">
        <f t="shared" si="444"/>
        <v>1.13384467</v>
      </c>
      <c r="P635" s="110">
        <f t="shared" si="424"/>
        <v>1060.7726666999999</v>
      </c>
      <c r="Q635" s="148">
        <f t="shared" si="435"/>
        <v>0</v>
      </c>
      <c r="R635" s="170">
        <f t="shared" si="433"/>
        <v>0</v>
      </c>
      <c r="S635" s="110">
        <f t="shared" si="425"/>
        <v>0</v>
      </c>
      <c r="T635" s="92">
        <v>0</v>
      </c>
      <c r="U635" s="180">
        <f t="shared" si="446"/>
        <v>0</v>
      </c>
      <c r="V635" s="120">
        <f t="shared" si="434"/>
        <v>8.7999999999999995E-2</v>
      </c>
      <c r="W635" s="118">
        <f t="shared" si="441"/>
        <v>9</v>
      </c>
      <c r="X635" s="118">
        <v>252</v>
      </c>
      <c r="Y635" s="117">
        <f t="shared" si="426"/>
        <v>1.0030167249999999</v>
      </c>
      <c r="Z635" s="204">
        <f t="shared" si="447"/>
        <v>11.258294969516278</v>
      </c>
      <c r="AA635" s="110">
        <f t="shared" si="428"/>
        <v>0</v>
      </c>
      <c r="AB635" s="121" t="str">
        <f t="shared" si="436"/>
        <v>A+J=</v>
      </c>
      <c r="AC635" s="115">
        <f t="shared" si="437"/>
        <v>45061</v>
      </c>
      <c r="AD635" s="199" t="s">
        <v>91</v>
      </c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2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8.75" x14ac:dyDescent="0.25">
      <c r="A636" s="166">
        <f t="shared" si="429"/>
        <v>45049</v>
      </c>
      <c r="B636" s="204">
        <f t="shared" si="421"/>
        <v>1072.8907370696265</v>
      </c>
      <c r="C636" s="204">
        <f t="shared" si="442"/>
        <v>935.55377978000001</v>
      </c>
      <c r="D636" s="205">
        <f t="shared" si="430"/>
        <v>6508.4</v>
      </c>
      <c r="E636" s="205">
        <f t="shared" si="445"/>
        <v>6563.07</v>
      </c>
      <c r="F636" s="206">
        <f t="shared" si="438"/>
        <v>44972</v>
      </c>
      <c r="G636" s="207">
        <f t="shared" si="422"/>
        <v>8.3999139573474046E-3</v>
      </c>
      <c r="H636" s="166">
        <f t="shared" si="439"/>
        <v>45061</v>
      </c>
      <c r="I636" s="166">
        <f t="shared" si="423"/>
        <v>45061</v>
      </c>
      <c r="J636" s="199">
        <f t="shared" si="431"/>
        <v>18</v>
      </c>
      <c r="K636" s="199">
        <f t="shared" si="448"/>
        <v>10</v>
      </c>
      <c r="L636" s="204">
        <f t="shared" si="432"/>
        <v>1.00465794</v>
      </c>
      <c r="M636" s="208">
        <f t="shared" si="443"/>
        <v>1.00529958</v>
      </c>
      <c r="N636" s="208">
        <f t="shared" si="440"/>
        <v>1.1291123746428753</v>
      </c>
      <c r="O636" s="204">
        <f t="shared" si="444"/>
        <v>1.1343717099999999</v>
      </c>
      <c r="P636" s="204">
        <f t="shared" si="424"/>
        <v>1061.2657409599999</v>
      </c>
      <c r="Q636" s="209">
        <v>20.5</v>
      </c>
      <c r="R636" s="200">
        <v>0</v>
      </c>
      <c r="S636" s="204">
        <f t="shared" si="425"/>
        <v>0</v>
      </c>
      <c r="T636" s="204">
        <v>0</v>
      </c>
      <c r="U636" s="210">
        <f t="shared" si="446"/>
        <v>0</v>
      </c>
      <c r="V636" s="200">
        <f t="shared" si="434"/>
        <v>8.7999999999999995E-2</v>
      </c>
      <c r="W636" s="209">
        <f t="shared" si="441"/>
        <v>10</v>
      </c>
      <c r="X636" s="209">
        <v>252</v>
      </c>
      <c r="Y636" s="208">
        <f t="shared" si="426"/>
        <v>1.003352478</v>
      </c>
      <c r="Z636" s="214">
        <f t="shared" si="447"/>
        <v>11.624996109626583</v>
      </c>
      <c r="AA636" s="204">
        <f t="shared" si="428"/>
        <v>11.624996109626583</v>
      </c>
      <c r="AB636" s="211" t="str">
        <f t="shared" si="436"/>
        <v>A+J=</v>
      </c>
      <c r="AC636" s="166">
        <f t="shared" si="437"/>
        <v>45061</v>
      </c>
      <c r="AD636" s="209">
        <v>20150</v>
      </c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2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8.75" x14ac:dyDescent="0.2">
      <c r="A637" s="109">
        <f t="shared" si="429"/>
        <v>45050</v>
      </c>
      <c r="B637" s="110">
        <f t="shared" si="421"/>
        <v>1068.3219586299999</v>
      </c>
      <c r="C637" s="214">
        <f>C636+(AD640/O636)</f>
        <v>940.91337033222442</v>
      </c>
      <c r="D637" s="111">
        <f t="shared" si="430"/>
        <v>6508.4</v>
      </c>
      <c r="E637" s="111">
        <f t="shared" si="445"/>
        <v>6563.07</v>
      </c>
      <c r="F637" s="161">
        <f t="shared" si="438"/>
        <v>44972</v>
      </c>
      <c r="G637" s="114">
        <f t="shared" si="422"/>
        <v>8.3999139573474046E-3</v>
      </c>
      <c r="H637" s="115">
        <f t="shared" si="439"/>
        <v>45061</v>
      </c>
      <c r="I637" s="115">
        <f t="shared" si="423"/>
        <v>45061</v>
      </c>
      <c r="J637" s="116">
        <f t="shared" si="431"/>
        <v>18</v>
      </c>
      <c r="K637" s="116">
        <f t="shared" si="448"/>
        <v>11</v>
      </c>
      <c r="L637" s="8">
        <f t="shared" si="432"/>
        <v>1.0051249200000001</v>
      </c>
      <c r="M637" s="117">
        <f t="shared" si="443"/>
        <v>1.00529958</v>
      </c>
      <c r="N637" s="117">
        <f t="shared" si="440"/>
        <v>1.1291123746428753</v>
      </c>
      <c r="O637" s="110">
        <f t="shared" si="444"/>
        <v>1.13489898</v>
      </c>
      <c r="P637" s="110">
        <f t="shared" si="424"/>
        <v>1067.84162425</v>
      </c>
      <c r="Q637" s="148">
        <f t="shared" si="435"/>
        <v>0</v>
      </c>
      <c r="R637" s="170">
        <f t="shared" si="433"/>
        <v>0</v>
      </c>
      <c r="S637" s="110">
        <f t="shared" si="425"/>
        <v>0</v>
      </c>
      <c r="T637" s="92">
        <v>0</v>
      </c>
      <c r="U637" s="180">
        <f t="shared" si="446"/>
        <v>0</v>
      </c>
      <c r="V637" s="213">
        <v>0.12</v>
      </c>
      <c r="W637" s="118">
        <f t="shared" si="441"/>
        <v>1</v>
      </c>
      <c r="X637" s="118">
        <v>252</v>
      </c>
      <c r="Y637" s="117">
        <f t="shared" si="426"/>
        <v>1.0004498180000001</v>
      </c>
      <c r="Z637" s="110">
        <f t="shared" si="427"/>
        <v>0.48033438000000001</v>
      </c>
      <c r="AA637" s="110">
        <f t="shared" si="428"/>
        <v>0</v>
      </c>
      <c r="AB637" s="121" t="str">
        <f t="shared" si="436"/>
        <v>A+J=</v>
      </c>
      <c r="AC637" s="115">
        <f t="shared" si="437"/>
        <v>45061</v>
      </c>
      <c r="AD637" s="199" t="s">
        <v>92</v>
      </c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2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5" x14ac:dyDescent="0.2">
      <c r="A638" s="109">
        <f t="shared" si="429"/>
        <v>45051</v>
      </c>
      <c r="B638" s="110">
        <f t="shared" si="421"/>
        <v>1069.29931646</v>
      </c>
      <c r="C638" s="110">
        <f t="shared" si="442"/>
        <v>940.91337033000002</v>
      </c>
      <c r="D638" s="111">
        <f t="shared" si="430"/>
        <v>6508.4</v>
      </c>
      <c r="E638" s="111">
        <f t="shared" si="445"/>
        <v>6563.07</v>
      </c>
      <c r="F638" s="161">
        <f t="shared" si="438"/>
        <v>44972</v>
      </c>
      <c r="G638" s="114">
        <f t="shared" si="422"/>
        <v>8.3999139573474046E-3</v>
      </c>
      <c r="H638" s="115">
        <f t="shared" si="439"/>
        <v>45061</v>
      </c>
      <c r="I638" s="115">
        <f t="shared" si="423"/>
        <v>45061</v>
      </c>
      <c r="J638" s="116">
        <f t="shared" si="431"/>
        <v>18</v>
      </c>
      <c r="K638" s="116">
        <f t="shared" si="448"/>
        <v>12</v>
      </c>
      <c r="L638" s="8">
        <f t="shared" si="432"/>
        <v>1.0055921299999999</v>
      </c>
      <c r="M638" s="117">
        <f t="shared" si="443"/>
        <v>1.00529958</v>
      </c>
      <c r="N638" s="117">
        <f t="shared" si="440"/>
        <v>1.1291123746428753</v>
      </c>
      <c r="O638" s="110">
        <f t="shared" si="444"/>
        <v>1.1354265100000001</v>
      </c>
      <c r="P638" s="110">
        <f t="shared" si="424"/>
        <v>1068.33798428</v>
      </c>
      <c r="Q638" s="148">
        <f t="shared" si="435"/>
        <v>0</v>
      </c>
      <c r="R638" s="170">
        <f t="shared" si="433"/>
        <v>0</v>
      </c>
      <c r="S638" s="110">
        <f t="shared" si="425"/>
        <v>0</v>
      </c>
      <c r="T638" s="92">
        <v>0</v>
      </c>
      <c r="U638" s="180">
        <f t="shared" si="446"/>
        <v>0</v>
      </c>
      <c r="V638" s="120">
        <f t="shared" si="434"/>
        <v>0.12</v>
      </c>
      <c r="W638" s="118">
        <f t="shared" si="441"/>
        <v>2</v>
      </c>
      <c r="X638" s="118">
        <v>252</v>
      </c>
      <c r="Y638" s="117">
        <f t="shared" si="426"/>
        <v>1.0008998389999999</v>
      </c>
      <c r="Z638" s="110">
        <f t="shared" si="427"/>
        <v>0.96133217999999998</v>
      </c>
      <c r="AA638" s="110">
        <f t="shared" si="428"/>
        <v>0</v>
      </c>
      <c r="AB638" s="121" t="str">
        <f t="shared" si="436"/>
        <v>A+J=</v>
      </c>
      <c r="AC638" s="115">
        <f t="shared" si="437"/>
        <v>45061</v>
      </c>
      <c r="AD638" s="212">
        <f>TRUNC(AD634/AD636,8)</f>
        <v>5.5452282100000003</v>
      </c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2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5" x14ac:dyDescent="0.2">
      <c r="A639" s="109">
        <f t="shared" si="429"/>
        <v>45052</v>
      </c>
      <c r="B639" s="110">
        <f t="shared" si="421"/>
        <v>1070.2775619899999</v>
      </c>
      <c r="C639" s="110">
        <f t="shared" si="442"/>
        <v>940.91337033000002</v>
      </c>
      <c r="D639" s="111">
        <f t="shared" si="430"/>
        <v>6508.4</v>
      </c>
      <c r="E639" s="111">
        <f t="shared" si="445"/>
        <v>6563.07</v>
      </c>
      <c r="F639" s="161">
        <f t="shared" si="438"/>
        <v>44972</v>
      </c>
      <c r="G639" s="114">
        <f t="shared" si="422"/>
        <v>8.3999139573474046E-3</v>
      </c>
      <c r="H639" s="115">
        <f t="shared" si="439"/>
        <v>45061</v>
      </c>
      <c r="I639" s="115">
        <f t="shared" si="423"/>
        <v>45061</v>
      </c>
      <c r="J639" s="116">
        <f t="shared" si="431"/>
        <v>18</v>
      </c>
      <c r="K639" s="116">
        <f t="shared" si="448"/>
        <v>13</v>
      </c>
      <c r="L639" s="8">
        <f t="shared" si="432"/>
        <v>1.00605955</v>
      </c>
      <c r="M639" s="117">
        <f t="shared" si="443"/>
        <v>1.00529958</v>
      </c>
      <c r="N639" s="117">
        <f t="shared" si="440"/>
        <v>1.1291123746428753</v>
      </c>
      <c r="O639" s="110">
        <f t="shared" si="444"/>
        <v>1.13595428</v>
      </c>
      <c r="P639" s="110">
        <f t="shared" si="424"/>
        <v>1068.83457013</v>
      </c>
      <c r="Q639" s="148">
        <f t="shared" si="435"/>
        <v>0</v>
      </c>
      <c r="R639" s="170">
        <f t="shared" si="433"/>
        <v>0</v>
      </c>
      <c r="S639" s="110">
        <f t="shared" si="425"/>
        <v>0</v>
      </c>
      <c r="T639" s="92">
        <v>0</v>
      </c>
      <c r="U639" s="180">
        <f t="shared" si="446"/>
        <v>0</v>
      </c>
      <c r="V639" s="120">
        <f t="shared" si="434"/>
        <v>0.12</v>
      </c>
      <c r="W639" s="118">
        <f t="shared" si="441"/>
        <v>3</v>
      </c>
      <c r="X639" s="118">
        <v>252</v>
      </c>
      <c r="Y639" s="117">
        <f t="shared" si="426"/>
        <v>1.0013500609999999</v>
      </c>
      <c r="Z639" s="110">
        <f t="shared" si="427"/>
        <v>1.44299186</v>
      </c>
      <c r="AA639" s="110">
        <f t="shared" si="428"/>
        <v>0</v>
      </c>
      <c r="AB639" s="121" t="str">
        <f t="shared" si="436"/>
        <v>A+J=</v>
      </c>
      <c r="AC639" s="115">
        <f t="shared" si="437"/>
        <v>45061</v>
      </c>
      <c r="AD639" s="199" t="s">
        <v>93</v>
      </c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2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5" x14ac:dyDescent="0.2">
      <c r="A640" s="109">
        <f t="shared" si="429"/>
        <v>45053</v>
      </c>
      <c r="B640" s="110">
        <f t="shared" si="421"/>
        <v>1070.2775619899999</v>
      </c>
      <c r="C640" s="110">
        <f t="shared" si="442"/>
        <v>940.91337033000002</v>
      </c>
      <c r="D640" s="111">
        <f t="shared" si="430"/>
        <v>6508.4</v>
      </c>
      <c r="E640" s="111">
        <f t="shared" si="445"/>
        <v>6563.07</v>
      </c>
      <c r="F640" s="161">
        <f t="shared" si="438"/>
        <v>44972</v>
      </c>
      <c r="G640" s="114">
        <f t="shared" si="422"/>
        <v>8.3999139573474046E-3</v>
      </c>
      <c r="H640" s="115">
        <f t="shared" si="439"/>
        <v>45061</v>
      </c>
      <c r="I640" s="115">
        <f t="shared" si="423"/>
        <v>45061</v>
      </c>
      <c r="J640" s="116">
        <f t="shared" si="431"/>
        <v>18</v>
      </c>
      <c r="K640" s="116">
        <f t="shared" si="448"/>
        <v>13</v>
      </c>
      <c r="L640" s="8">
        <f t="shared" si="432"/>
        <v>1.00605955</v>
      </c>
      <c r="M640" s="117">
        <f t="shared" si="443"/>
        <v>1.00529958</v>
      </c>
      <c r="N640" s="117">
        <f t="shared" si="440"/>
        <v>1.1291123746428753</v>
      </c>
      <c r="O640" s="110">
        <f t="shared" si="444"/>
        <v>1.13595428</v>
      </c>
      <c r="P640" s="110">
        <f t="shared" si="424"/>
        <v>1068.83457013</v>
      </c>
      <c r="Q640" s="148">
        <f t="shared" si="435"/>
        <v>0</v>
      </c>
      <c r="R640" s="170">
        <f t="shared" si="433"/>
        <v>0</v>
      </c>
      <c r="S640" s="110">
        <f t="shared" si="425"/>
        <v>0</v>
      </c>
      <c r="T640" s="92">
        <v>0</v>
      </c>
      <c r="U640" s="180">
        <f t="shared" si="446"/>
        <v>0</v>
      </c>
      <c r="V640" s="120">
        <f t="shared" si="434"/>
        <v>0.12</v>
      </c>
      <c r="W640" s="118">
        <f t="shared" si="441"/>
        <v>3</v>
      </c>
      <c r="X640" s="118">
        <v>252</v>
      </c>
      <c r="Y640" s="117">
        <f t="shared" si="426"/>
        <v>1.0013500609999999</v>
      </c>
      <c r="Z640" s="110">
        <f t="shared" si="427"/>
        <v>1.44299186</v>
      </c>
      <c r="AA640" s="110">
        <f t="shared" si="428"/>
        <v>0</v>
      </c>
      <c r="AB640" s="121" t="str">
        <f t="shared" si="436"/>
        <v>A+J=</v>
      </c>
      <c r="AC640" s="115">
        <f t="shared" si="437"/>
        <v>45061</v>
      </c>
      <c r="AD640" s="212">
        <f>Z636-AD638</f>
        <v>6.0797678996265825</v>
      </c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2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109">
        <f t="shared" si="429"/>
        <v>45054</v>
      </c>
      <c r="B641" s="110">
        <f t="shared" si="421"/>
        <v>1070.2775619899999</v>
      </c>
      <c r="C641" s="110">
        <f t="shared" si="442"/>
        <v>940.91337033000002</v>
      </c>
      <c r="D641" s="111">
        <f t="shared" si="430"/>
        <v>6508.4</v>
      </c>
      <c r="E641" s="111">
        <f t="shared" si="445"/>
        <v>6563.07</v>
      </c>
      <c r="F641" s="161">
        <f t="shared" si="438"/>
        <v>44972</v>
      </c>
      <c r="G641" s="114">
        <f t="shared" si="422"/>
        <v>8.3999139573474046E-3</v>
      </c>
      <c r="H641" s="115">
        <f t="shared" si="439"/>
        <v>45061</v>
      </c>
      <c r="I641" s="115">
        <f t="shared" si="423"/>
        <v>45061</v>
      </c>
      <c r="J641" s="116">
        <f t="shared" si="431"/>
        <v>18</v>
      </c>
      <c r="K641" s="116">
        <f t="shared" si="448"/>
        <v>13</v>
      </c>
      <c r="L641" s="8">
        <f t="shared" si="432"/>
        <v>1.00605955</v>
      </c>
      <c r="M641" s="117">
        <f t="shared" si="443"/>
        <v>1.00529958</v>
      </c>
      <c r="N641" s="117">
        <f t="shared" si="440"/>
        <v>1.1291123746428753</v>
      </c>
      <c r="O641" s="110">
        <f t="shared" si="444"/>
        <v>1.13595428</v>
      </c>
      <c r="P641" s="110">
        <f t="shared" si="424"/>
        <v>1068.83457013</v>
      </c>
      <c r="Q641" s="148">
        <f t="shared" si="435"/>
        <v>0</v>
      </c>
      <c r="R641" s="170">
        <f t="shared" si="433"/>
        <v>0</v>
      </c>
      <c r="S641" s="110">
        <f t="shared" si="425"/>
        <v>0</v>
      </c>
      <c r="T641" s="92">
        <v>0</v>
      </c>
      <c r="U641" s="180">
        <f t="shared" si="446"/>
        <v>0</v>
      </c>
      <c r="V641" s="120">
        <f t="shared" si="434"/>
        <v>0.12</v>
      </c>
      <c r="W641" s="118">
        <f t="shared" si="441"/>
        <v>3</v>
      </c>
      <c r="X641" s="118">
        <v>252</v>
      </c>
      <c r="Y641" s="117">
        <f t="shared" si="426"/>
        <v>1.0013500609999999</v>
      </c>
      <c r="Z641" s="110">
        <f t="shared" si="427"/>
        <v>1.44299186</v>
      </c>
      <c r="AA641" s="110">
        <f t="shared" si="428"/>
        <v>0</v>
      </c>
      <c r="AB641" s="121" t="str">
        <f t="shared" si="436"/>
        <v>A+J=</v>
      </c>
      <c r="AC641" s="115">
        <f t="shared" si="437"/>
        <v>45061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2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109">
        <f t="shared" si="429"/>
        <v>45055</v>
      </c>
      <c r="B642" s="110">
        <f t="shared" si="421"/>
        <v>1071.25669905</v>
      </c>
      <c r="C642" s="110">
        <f t="shared" si="442"/>
        <v>940.91337033000002</v>
      </c>
      <c r="D642" s="111">
        <f t="shared" si="430"/>
        <v>6508.4</v>
      </c>
      <c r="E642" s="111">
        <f t="shared" si="445"/>
        <v>6563.07</v>
      </c>
      <c r="F642" s="161">
        <f t="shared" si="438"/>
        <v>44972</v>
      </c>
      <c r="G642" s="114">
        <f t="shared" si="422"/>
        <v>8.3999139573474046E-3</v>
      </c>
      <c r="H642" s="115">
        <f t="shared" si="439"/>
        <v>45061</v>
      </c>
      <c r="I642" s="115">
        <f t="shared" si="423"/>
        <v>45061</v>
      </c>
      <c r="J642" s="116">
        <f t="shared" si="431"/>
        <v>18</v>
      </c>
      <c r="K642" s="116">
        <f t="shared" si="448"/>
        <v>14</v>
      </c>
      <c r="L642" s="8">
        <f t="shared" si="432"/>
        <v>1.00652718</v>
      </c>
      <c r="M642" s="117">
        <f t="shared" si="443"/>
        <v>1.00529958</v>
      </c>
      <c r="N642" s="117">
        <f t="shared" si="440"/>
        <v>1.1291123746428753</v>
      </c>
      <c r="O642" s="110">
        <f t="shared" si="444"/>
        <v>1.13648229</v>
      </c>
      <c r="P642" s="110">
        <f t="shared" si="424"/>
        <v>1069.3313817999999</v>
      </c>
      <c r="Q642" s="148">
        <f t="shared" si="435"/>
        <v>0</v>
      </c>
      <c r="R642" s="170">
        <f t="shared" si="433"/>
        <v>0</v>
      </c>
      <c r="S642" s="110">
        <f t="shared" si="425"/>
        <v>0</v>
      </c>
      <c r="T642" s="92">
        <v>0</v>
      </c>
      <c r="U642" s="180">
        <f t="shared" si="446"/>
        <v>0</v>
      </c>
      <c r="V642" s="120">
        <f t="shared" si="434"/>
        <v>0.12</v>
      </c>
      <c r="W642" s="118">
        <f t="shared" si="441"/>
        <v>4</v>
      </c>
      <c r="X642" s="118">
        <v>252</v>
      </c>
      <c r="Y642" s="117">
        <f t="shared" si="426"/>
        <v>1.0018004869999999</v>
      </c>
      <c r="Z642" s="110">
        <f t="shared" si="427"/>
        <v>1.92531725</v>
      </c>
      <c r="AA642" s="110">
        <f t="shared" si="428"/>
        <v>0</v>
      </c>
      <c r="AB642" s="121" t="str">
        <f t="shared" si="436"/>
        <v>A+J=</v>
      </c>
      <c r="AC642" s="115">
        <f t="shared" si="437"/>
        <v>45061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2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109">
        <f t="shared" si="429"/>
        <v>45056</v>
      </c>
      <c r="B643" s="110">
        <f t="shared" si="421"/>
        <v>1072.23674495</v>
      </c>
      <c r="C643" s="110">
        <f t="shared" si="442"/>
        <v>940.91337033000002</v>
      </c>
      <c r="D643" s="111">
        <f t="shared" si="430"/>
        <v>6508.4</v>
      </c>
      <c r="E643" s="111">
        <f t="shared" si="445"/>
        <v>6563.07</v>
      </c>
      <c r="F643" s="161">
        <f t="shared" si="438"/>
        <v>44972</v>
      </c>
      <c r="G643" s="114">
        <f t="shared" si="422"/>
        <v>8.3999139573474046E-3</v>
      </c>
      <c r="H643" s="115">
        <f t="shared" si="439"/>
        <v>45061</v>
      </c>
      <c r="I643" s="115">
        <f t="shared" si="423"/>
        <v>45061</v>
      </c>
      <c r="J643" s="116">
        <f t="shared" si="431"/>
        <v>18</v>
      </c>
      <c r="K643" s="116">
        <f t="shared" si="448"/>
        <v>15</v>
      </c>
      <c r="L643" s="8">
        <f t="shared" si="432"/>
        <v>1.0069950400000001</v>
      </c>
      <c r="M643" s="117">
        <f t="shared" si="443"/>
        <v>1.00529958</v>
      </c>
      <c r="N643" s="117">
        <f t="shared" si="440"/>
        <v>1.1291123746428753</v>
      </c>
      <c r="O643" s="110">
        <f t="shared" si="444"/>
        <v>1.13701056</v>
      </c>
      <c r="P643" s="110">
        <f t="shared" si="424"/>
        <v>1069.82843811</v>
      </c>
      <c r="Q643" s="148">
        <f t="shared" si="435"/>
        <v>0</v>
      </c>
      <c r="R643" s="170">
        <f t="shared" si="433"/>
        <v>0</v>
      </c>
      <c r="S643" s="110">
        <f t="shared" si="425"/>
        <v>0</v>
      </c>
      <c r="T643" s="92">
        <v>0</v>
      </c>
      <c r="U643" s="180">
        <f t="shared" si="446"/>
        <v>0</v>
      </c>
      <c r="V643" s="120">
        <f t="shared" si="434"/>
        <v>0.12</v>
      </c>
      <c r="W643" s="118">
        <f t="shared" si="441"/>
        <v>5</v>
      </c>
      <c r="X643" s="118">
        <v>252</v>
      </c>
      <c r="Y643" s="117">
        <f t="shared" si="426"/>
        <v>1.002251115</v>
      </c>
      <c r="Z643" s="110">
        <f t="shared" si="427"/>
        <v>2.4083068399999998</v>
      </c>
      <c r="AA643" s="110">
        <f t="shared" si="428"/>
        <v>0</v>
      </c>
      <c r="AB643" s="121" t="str">
        <f t="shared" si="436"/>
        <v>A+J=</v>
      </c>
      <c r="AC643" s="115">
        <f t="shared" si="437"/>
        <v>45061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2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109">
        <f t="shared" si="429"/>
        <v>45057</v>
      </c>
      <c r="B644" s="110">
        <f t="shared" si="421"/>
        <v>1073.2176730900001</v>
      </c>
      <c r="C644" s="110">
        <f t="shared" si="442"/>
        <v>940.91337033000002</v>
      </c>
      <c r="D644" s="111">
        <f t="shared" si="430"/>
        <v>6508.4</v>
      </c>
      <c r="E644" s="111">
        <f t="shared" si="445"/>
        <v>6563.07</v>
      </c>
      <c r="F644" s="161">
        <f t="shared" si="438"/>
        <v>44972</v>
      </c>
      <c r="G644" s="114">
        <f t="shared" si="422"/>
        <v>8.3999139573474046E-3</v>
      </c>
      <c r="H644" s="115">
        <f t="shared" si="439"/>
        <v>45061</v>
      </c>
      <c r="I644" s="115">
        <f t="shared" si="423"/>
        <v>45061</v>
      </c>
      <c r="J644" s="116">
        <f t="shared" si="431"/>
        <v>18</v>
      </c>
      <c r="K644" s="116">
        <f t="shared" si="448"/>
        <v>16</v>
      </c>
      <c r="L644" s="8">
        <f t="shared" si="432"/>
        <v>1.00746311</v>
      </c>
      <c r="M644" s="117">
        <f t="shared" si="443"/>
        <v>1.00529958</v>
      </c>
      <c r="N644" s="117">
        <f t="shared" si="440"/>
        <v>1.1291123746428753</v>
      </c>
      <c r="O644" s="110">
        <f t="shared" si="444"/>
        <v>1.1375390599999999</v>
      </c>
      <c r="P644" s="110">
        <f t="shared" si="424"/>
        <v>1070.32571082</v>
      </c>
      <c r="Q644" s="148">
        <f t="shared" si="435"/>
        <v>0</v>
      </c>
      <c r="R644" s="170">
        <f t="shared" si="433"/>
        <v>0</v>
      </c>
      <c r="S644" s="110">
        <f t="shared" si="425"/>
        <v>0</v>
      </c>
      <c r="T644" s="92">
        <v>0</v>
      </c>
      <c r="U644" s="180">
        <f t="shared" si="446"/>
        <v>0</v>
      </c>
      <c r="V644" s="120">
        <f t="shared" si="434"/>
        <v>0.12</v>
      </c>
      <c r="W644" s="118">
        <f t="shared" si="441"/>
        <v>6</v>
      </c>
      <c r="X644" s="118">
        <v>252</v>
      </c>
      <c r="Y644" s="117">
        <f t="shared" si="426"/>
        <v>1.002701946</v>
      </c>
      <c r="Z644" s="110">
        <f t="shared" si="427"/>
        <v>2.8919622700000001</v>
      </c>
      <c r="AA644" s="110">
        <f t="shared" si="428"/>
        <v>0</v>
      </c>
      <c r="AB644" s="121" t="str">
        <f t="shared" si="436"/>
        <v>A+J=</v>
      </c>
      <c r="AC644" s="115">
        <f t="shared" si="437"/>
        <v>45061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2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109">
        <f t="shared" si="429"/>
        <v>45058</v>
      </c>
      <c r="B645" s="110">
        <f t="shared" si="421"/>
        <v>1074.19950189</v>
      </c>
      <c r="C645" s="110">
        <f t="shared" si="442"/>
        <v>940.91337033000002</v>
      </c>
      <c r="D645" s="111">
        <f t="shared" si="430"/>
        <v>6508.4</v>
      </c>
      <c r="E645" s="111">
        <f t="shared" si="445"/>
        <v>6563.07</v>
      </c>
      <c r="F645" s="161">
        <f t="shared" si="438"/>
        <v>44972</v>
      </c>
      <c r="G645" s="114">
        <f t="shared" si="422"/>
        <v>8.3999139573474046E-3</v>
      </c>
      <c r="H645" s="115">
        <f t="shared" si="439"/>
        <v>45061</v>
      </c>
      <c r="I645" s="115">
        <f t="shared" si="423"/>
        <v>45061</v>
      </c>
      <c r="J645" s="116">
        <f t="shared" si="431"/>
        <v>18</v>
      </c>
      <c r="K645" s="116">
        <f t="shared" si="448"/>
        <v>17</v>
      </c>
      <c r="L645" s="8">
        <f t="shared" si="432"/>
        <v>1.0079313999999999</v>
      </c>
      <c r="M645" s="117">
        <f t="shared" si="443"/>
        <v>1.00529958</v>
      </c>
      <c r="N645" s="117">
        <f t="shared" si="440"/>
        <v>1.1291123746428753</v>
      </c>
      <c r="O645" s="110">
        <f t="shared" si="444"/>
        <v>1.1380678099999999</v>
      </c>
      <c r="P645" s="110">
        <f t="shared" si="424"/>
        <v>1070.82321877</v>
      </c>
      <c r="Q645" s="148">
        <f t="shared" si="435"/>
        <v>0</v>
      </c>
      <c r="R645" s="170">
        <f t="shared" si="433"/>
        <v>0</v>
      </c>
      <c r="S645" s="110">
        <f t="shared" si="425"/>
        <v>0</v>
      </c>
      <c r="T645" s="92">
        <v>0</v>
      </c>
      <c r="U645" s="180">
        <f t="shared" si="446"/>
        <v>0</v>
      </c>
      <c r="V645" s="120">
        <f t="shared" si="434"/>
        <v>0.12</v>
      </c>
      <c r="W645" s="118">
        <f t="shared" si="441"/>
        <v>7</v>
      </c>
      <c r="X645" s="118">
        <v>252</v>
      </c>
      <c r="Y645" s="117">
        <f t="shared" si="426"/>
        <v>1.003152979</v>
      </c>
      <c r="Z645" s="110">
        <f t="shared" si="427"/>
        <v>3.3762831200000001</v>
      </c>
      <c r="AA645" s="110">
        <f t="shared" si="428"/>
        <v>0</v>
      </c>
      <c r="AB645" s="121" t="str">
        <f t="shared" si="436"/>
        <v>A+J=</v>
      </c>
      <c r="AC645" s="115">
        <f t="shared" si="437"/>
        <v>45061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2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109">
        <f t="shared" si="429"/>
        <v>45059</v>
      </c>
      <c r="B646" s="110">
        <f t="shared" si="421"/>
        <v>1075.1822340900001</v>
      </c>
      <c r="C646" s="110">
        <f t="shared" si="442"/>
        <v>940.91337033000002</v>
      </c>
      <c r="D646" s="111">
        <f t="shared" si="430"/>
        <v>6508.4</v>
      </c>
      <c r="E646" s="111">
        <f t="shared" si="445"/>
        <v>6563.07</v>
      </c>
      <c r="F646" s="161">
        <f t="shared" si="438"/>
        <v>44972</v>
      </c>
      <c r="G646" s="114">
        <f t="shared" si="422"/>
        <v>8.3999139573474046E-3</v>
      </c>
      <c r="H646" s="115">
        <f t="shared" si="439"/>
        <v>45061</v>
      </c>
      <c r="I646" s="115">
        <f t="shared" si="423"/>
        <v>45061</v>
      </c>
      <c r="J646" s="116">
        <f t="shared" si="431"/>
        <v>18</v>
      </c>
      <c r="K646" s="116">
        <f t="shared" si="448"/>
        <v>18</v>
      </c>
      <c r="L646" s="8">
        <f t="shared" si="432"/>
        <v>1.0083999100000001</v>
      </c>
      <c r="M646" s="117">
        <f t="shared" si="443"/>
        <v>1.00529958</v>
      </c>
      <c r="N646" s="117">
        <f t="shared" si="440"/>
        <v>1.1291123746428753</v>
      </c>
      <c r="O646" s="110">
        <f t="shared" si="444"/>
        <v>1.1385968099999999</v>
      </c>
      <c r="P646" s="110">
        <f t="shared" si="424"/>
        <v>1071.32096194</v>
      </c>
      <c r="Q646" s="148">
        <f t="shared" si="435"/>
        <v>0</v>
      </c>
      <c r="R646" s="170">
        <f t="shared" si="433"/>
        <v>0</v>
      </c>
      <c r="S646" s="110">
        <f t="shared" si="425"/>
        <v>0</v>
      </c>
      <c r="T646" s="92">
        <v>0</v>
      </c>
      <c r="U646" s="180">
        <f t="shared" si="446"/>
        <v>0</v>
      </c>
      <c r="V646" s="120">
        <f t="shared" si="434"/>
        <v>0.12</v>
      </c>
      <c r="W646" s="118">
        <f t="shared" si="441"/>
        <v>8</v>
      </c>
      <c r="X646" s="118">
        <v>252</v>
      </c>
      <c r="Y646" s="117">
        <f t="shared" si="426"/>
        <v>1.003604216</v>
      </c>
      <c r="Z646" s="110">
        <f t="shared" si="427"/>
        <v>3.86127215</v>
      </c>
      <c r="AA646" s="110">
        <f t="shared" si="428"/>
        <v>0</v>
      </c>
      <c r="AB646" s="121" t="str">
        <f t="shared" si="436"/>
        <v>A+J=</v>
      </c>
      <c r="AC646" s="115">
        <f t="shared" si="437"/>
        <v>45061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2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5" x14ac:dyDescent="0.2">
      <c r="A647" s="109">
        <f t="shared" si="429"/>
        <v>45060</v>
      </c>
      <c r="B647" s="110">
        <f t="shared" si="421"/>
        <v>1075.1822340900001</v>
      </c>
      <c r="C647" s="110">
        <f t="shared" si="442"/>
        <v>940.91337033000002</v>
      </c>
      <c r="D647" s="111">
        <f t="shared" si="430"/>
        <v>6508.4</v>
      </c>
      <c r="E647" s="111">
        <f t="shared" si="445"/>
        <v>6563.07</v>
      </c>
      <c r="F647" s="161">
        <f t="shared" si="438"/>
        <v>44972</v>
      </c>
      <c r="G647" s="114">
        <f t="shared" si="422"/>
        <v>8.3999139573474046E-3</v>
      </c>
      <c r="H647" s="115">
        <f t="shared" si="439"/>
        <v>45061</v>
      </c>
      <c r="I647" s="115">
        <f t="shared" si="423"/>
        <v>45061</v>
      </c>
      <c r="J647" s="116">
        <f t="shared" si="431"/>
        <v>18</v>
      </c>
      <c r="K647" s="116">
        <f t="shared" si="448"/>
        <v>18</v>
      </c>
      <c r="L647" s="8">
        <f t="shared" si="432"/>
        <v>1.0083999100000001</v>
      </c>
      <c r="M647" s="117">
        <f t="shared" si="443"/>
        <v>1.00529958</v>
      </c>
      <c r="N647" s="117">
        <f t="shared" si="440"/>
        <v>1.1291123746428753</v>
      </c>
      <c r="O647" s="110">
        <f t="shared" si="444"/>
        <v>1.1385968099999999</v>
      </c>
      <c r="P647" s="110">
        <f t="shared" si="424"/>
        <v>1071.32096194</v>
      </c>
      <c r="Q647" s="148">
        <f t="shared" si="435"/>
        <v>0</v>
      </c>
      <c r="R647" s="170">
        <f t="shared" si="433"/>
        <v>0</v>
      </c>
      <c r="S647" s="110">
        <f t="shared" si="425"/>
        <v>0</v>
      </c>
      <c r="T647" s="92">
        <v>0</v>
      </c>
      <c r="U647" s="180">
        <f t="shared" si="446"/>
        <v>0</v>
      </c>
      <c r="V647" s="120">
        <f t="shared" si="434"/>
        <v>0.12</v>
      </c>
      <c r="W647" s="118">
        <f t="shared" si="441"/>
        <v>8</v>
      </c>
      <c r="X647" s="118">
        <v>252</v>
      </c>
      <c r="Y647" s="117">
        <f t="shared" si="426"/>
        <v>1.003604216</v>
      </c>
      <c r="Z647" s="110">
        <f t="shared" si="427"/>
        <v>3.86127215</v>
      </c>
      <c r="AA647" s="110">
        <f t="shared" si="428"/>
        <v>0</v>
      </c>
      <c r="AB647" s="121" t="str">
        <f t="shared" si="436"/>
        <v>A+J=</v>
      </c>
      <c r="AC647" s="115">
        <f t="shared" si="437"/>
        <v>45061</v>
      </c>
      <c r="AD647" s="199" t="s">
        <v>94</v>
      </c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2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5" x14ac:dyDescent="0.2">
      <c r="A648" s="109">
        <f t="shared" si="429"/>
        <v>45061</v>
      </c>
      <c r="B648" s="110">
        <f t="shared" si="421"/>
        <v>1075.1822340900001</v>
      </c>
      <c r="C648" s="110">
        <f t="shared" si="442"/>
        <v>940.91337033000002</v>
      </c>
      <c r="D648" s="111">
        <f t="shared" si="430"/>
        <v>6508.4</v>
      </c>
      <c r="E648" s="111">
        <f t="shared" si="445"/>
        <v>6563.07</v>
      </c>
      <c r="F648" s="161">
        <f t="shared" si="438"/>
        <v>44972</v>
      </c>
      <c r="G648" s="114">
        <f t="shared" si="422"/>
        <v>8.3999139573474046E-3</v>
      </c>
      <c r="H648" s="115">
        <f t="shared" si="439"/>
        <v>45061</v>
      </c>
      <c r="I648" s="115">
        <f t="shared" si="423"/>
        <v>45061</v>
      </c>
      <c r="J648" s="116">
        <f t="shared" si="431"/>
        <v>18</v>
      </c>
      <c r="K648" s="116">
        <f t="shared" si="448"/>
        <v>18</v>
      </c>
      <c r="L648" s="8">
        <f t="shared" si="432"/>
        <v>1.0083999100000001</v>
      </c>
      <c r="M648" s="117">
        <f t="shared" si="443"/>
        <v>1.00529958</v>
      </c>
      <c r="N648" s="117">
        <f t="shared" si="440"/>
        <v>1.1291123746428753</v>
      </c>
      <c r="O648" s="110">
        <f t="shared" si="444"/>
        <v>1.1385968099999999</v>
      </c>
      <c r="P648" s="110">
        <f t="shared" si="424"/>
        <v>1071.32096194</v>
      </c>
      <c r="Q648" s="148">
        <f t="shared" si="435"/>
        <v>21</v>
      </c>
      <c r="R648" s="170">
        <f t="shared" si="433"/>
        <v>0</v>
      </c>
      <c r="S648" s="110">
        <f t="shared" si="425"/>
        <v>0</v>
      </c>
      <c r="T648" s="92">
        <v>0</v>
      </c>
      <c r="U648" s="180">
        <f t="shared" si="446"/>
        <v>0</v>
      </c>
      <c r="V648" s="120">
        <f t="shared" si="434"/>
        <v>0.12</v>
      </c>
      <c r="W648" s="118">
        <f t="shared" si="441"/>
        <v>8</v>
      </c>
      <c r="X648" s="118">
        <v>252</v>
      </c>
      <c r="Y648" s="117">
        <f t="shared" si="426"/>
        <v>1.003604216</v>
      </c>
      <c r="Z648" s="110">
        <f t="shared" si="427"/>
        <v>3.86127215</v>
      </c>
      <c r="AA648" s="110">
        <f t="shared" si="428"/>
        <v>3.86127215</v>
      </c>
      <c r="AB648" s="121" t="str">
        <f t="shared" si="436"/>
        <v>A+J=</v>
      </c>
      <c r="AC648" s="115">
        <f t="shared" si="437"/>
        <v>45061</v>
      </c>
      <c r="AD648" s="199" t="s">
        <v>95</v>
      </c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2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8.75" x14ac:dyDescent="0.2">
      <c r="A649" s="109">
        <f t="shared" si="429"/>
        <v>45062</v>
      </c>
      <c r="B649" s="110">
        <f t="shared" si="421"/>
        <v>1071.46289673</v>
      </c>
      <c r="C649" s="214">
        <f>C648+(AD658/O648)</f>
        <v>940.31247066649223</v>
      </c>
      <c r="D649" s="111">
        <f t="shared" si="430"/>
        <v>6563.07</v>
      </c>
      <c r="E649" s="111">
        <f t="shared" si="445"/>
        <v>6609.67</v>
      </c>
      <c r="F649" s="161">
        <f t="shared" si="438"/>
        <v>45000</v>
      </c>
      <c r="G649" s="114">
        <f t="shared" si="422"/>
        <v>7.1003356660832573E-3</v>
      </c>
      <c r="H649" s="115">
        <f t="shared" si="439"/>
        <v>45092</v>
      </c>
      <c r="I649" s="115">
        <f t="shared" si="423"/>
        <v>45092</v>
      </c>
      <c r="J649" s="116">
        <f t="shared" si="431"/>
        <v>22</v>
      </c>
      <c r="K649" s="116">
        <f t="shared" si="448"/>
        <v>1</v>
      </c>
      <c r="L649" s="8">
        <f t="shared" si="432"/>
        <v>1.0003216500000001</v>
      </c>
      <c r="M649" s="117">
        <f t="shared" si="443"/>
        <v>1.0083999100000001</v>
      </c>
      <c r="N649" s="117">
        <f t="shared" si="440"/>
        <v>1.1385968169697618</v>
      </c>
      <c r="O649" s="110">
        <f t="shared" si="444"/>
        <v>1.1389630399999999</v>
      </c>
      <c r="P649" s="110">
        <f t="shared" si="424"/>
        <v>1070.98115014</v>
      </c>
      <c r="Q649" s="148">
        <f t="shared" si="435"/>
        <v>0</v>
      </c>
      <c r="R649" s="170">
        <f t="shared" si="433"/>
        <v>0</v>
      </c>
      <c r="S649" s="110">
        <f t="shared" si="425"/>
        <v>0</v>
      </c>
      <c r="T649" s="92">
        <v>0</v>
      </c>
      <c r="U649" s="180">
        <f t="shared" si="446"/>
        <v>0</v>
      </c>
      <c r="V649" s="120">
        <f t="shared" si="434"/>
        <v>0.12</v>
      </c>
      <c r="W649" s="118">
        <f t="shared" si="441"/>
        <v>1</v>
      </c>
      <c r="X649" s="118">
        <v>252</v>
      </c>
      <c r="Y649" s="117">
        <f t="shared" si="426"/>
        <v>1.0004498180000001</v>
      </c>
      <c r="Z649" s="110">
        <f t="shared" si="427"/>
        <v>0.48174658999999997</v>
      </c>
      <c r="AA649" s="110">
        <f t="shared" si="428"/>
        <v>0</v>
      </c>
      <c r="AB649" s="121" t="str">
        <f t="shared" si="436"/>
        <v>A+J=</v>
      </c>
      <c r="AC649" s="115">
        <f t="shared" si="437"/>
        <v>45092</v>
      </c>
      <c r="AD649" s="201">
        <v>150000</v>
      </c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2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5" x14ac:dyDescent="0.2">
      <c r="A650" s="109">
        <f t="shared" si="429"/>
        <v>45063</v>
      </c>
      <c r="B650" s="110">
        <f t="shared" si="421"/>
        <v>1072.2896635899999</v>
      </c>
      <c r="C650" s="110">
        <f t="shared" si="442"/>
        <v>940.31247066000003</v>
      </c>
      <c r="D650" s="111">
        <f t="shared" si="430"/>
        <v>6563.07</v>
      </c>
      <c r="E650" s="111">
        <f t="shared" si="445"/>
        <v>6609.67</v>
      </c>
      <c r="F650" s="161">
        <f t="shared" si="438"/>
        <v>45000</v>
      </c>
      <c r="G650" s="114">
        <f t="shared" si="422"/>
        <v>7.1003356660832573E-3</v>
      </c>
      <c r="H650" s="115">
        <f t="shared" si="439"/>
        <v>45092</v>
      </c>
      <c r="I650" s="115">
        <f t="shared" si="423"/>
        <v>45092</v>
      </c>
      <c r="J650" s="116">
        <f t="shared" si="431"/>
        <v>22</v>
      </c>
      <c r="K650" s="116">
        <f t="shared" si="448"/>
        <v>2</v>
      </c>
      <c r="L650" s="8">
        <f t="shared" si="432"/>
        <v>1.0006434099999999</v>
      </c>
      <c r="M650" s="117">
        <f t="shared" si="443"/>
        <v>1.0083999100000001</v>
      </c>
      <c r="N650" s="117">
        <f t="shared" si="440"/>
        <v>1.1385968169697618</v>
      </c>
      <c r="O650" s="110">
        <f t="shared" si="444"/>
        <v>1.1393294</v>
      </c>
      <c r="P650" s="110">
        <f t="shared" si="424"/>
        <v>1071.3256429999999</v>
      </c>
      <c r="Q650" s="148">
        <f t="shared" si="435"/>
        <v>0</v>
      </c>
      <c r="R650" s="170">
        <f t="shared" si="433"/>
        <v>0</v>
      </c>
      <c r="S650" s="110">
        <f t="shared" si="425"/>
        <v>0</v>
      </c>
      <c r="T650" s="92">
        <v>0</v>
      </c>
      <c r="U650" s="180">
        <f t="shared" si="446"/>
        <v>0</v>
      </c>
      <c r="V650" s="120">
        <f t="shared" si="434"/>
        <v>0.12</v>
      </c>
      <c r="W650" s="118">
        <f t="shared" si="441"/>
        <v>2</v>
      </c>
      <c r="X650" s="118">
        <v>252</v>
      </c>
      <c r="Y650" s="117">
        <f t="shared" si="426"/>
        <v>1.0008998389999999</v>
      </c>
      <c r="Z650" s="110">
        <f t="shared" si="427"/>
        <v>0.96402058999999996</v>
      </c>
      <c r="AA650" s="110">
        <f t="shared" si="428"/>
        <v>0</v>
      </c>
      <c r="AB650" s="121" t="str">
        <f t="shared" si="436"/>
        <v>A+J=</v>
      </c>
      <c r="AC650" s="115">
        <f t="shared" si="437"/>
        <v>45092</v>
      </c>
      <c r="AD650" s="199" t="s">
        <v>96</v>
      </c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2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5" x14ac:dyDescent="0.2">
      <c r="A651" s="109">
        <f t="shared" si="429"/>
        <v>45064</v>
      </c>
      <c r="B651" s="110">
        <f t="shared" ref="B651:B714" si="449">(P651+Z651)</f>
        <v>1073.11705951</v>
      </c>
      <c r="C651" s="110">
        <f t="shared" si="442"/>
        <v>940.31247066000003</v>
      </c>
      <c r="D651" s="111">
        <f t="shared" si="430"/>
        <v>6563.07</v>
      </c>
      <c r="E651" s="111">
        <f t="shared" si="445"/>
        <v>6609.67</v>
      </c>
      <c r="F651" s="161">
        <f t="shared" si="438"/>
        <v>45000</v>
      </c>
      <c r="G651" s="114">
        <f t="shared" ref="G651:G714" si="450">(E651/D651)-1</f>
        <v>7.1003356660832573E-3</v>
      </c>
      <c r="H651" s="115">
        <f t="shared" si="439"/>
        <v>45092</v>
      </c>
      <c r="I651" s="115">
        <f t="shared" ref="I651:I714" si="451">IF(A651&gt;I650,H651,I650)</f>
        <v>45092</v>
      </c>
      <c r="J651" s="116">
        <f t="shared" si="431"/>
        <v>22</v>
      </c>
      <c r="K651" s="116">
        <f t="shared" si="448"/>
        <v>3</v>
      </c>
      <c r="L651" s="8">
        <f t="shared" si="432"/>
        <v>1.00096527</v>
      </c>
      <c r="M651" s="117">
        <f t="shared" si="443"/>
        <v>1.0083999100000001</v>
      </c>
      <c r="N651" s="117">
        <f t="shared" si="440"/>
        <v>1.1385968169697618</v>
      </c>
      <c r="O651" s="110">
        <f t="shared" si="444"/>
        <v>1.1396958699999999</v>
      </c>
      <c r="P651" s="110">
        <f t="shared" ref="P651:P714" si="452">TRUNC(C651*O651,8)</f>
        <v>1071.6702393200001</v>
      </c>
      <c r="Q651" s="148">
        <f t="shared" si="435"/>
        <v>0</v>
      </c>
      <c r="R651" s="170">
        <f t="shared" si="433"/>
        <v>0</v>
      </c>
      <c r="S651" s="110">
        <f t="shared" ref="S651:S714" si="453">IF(R651&gt;0,TRUNC(R651*P651,8),0)</f>
        <v>0</v>
      </c>
      <c r="T651" s="92">
        <v>0</v>
      </c>
      <c r="U651" s="180">
        <f t="shared" si="446"/>
        <v>0</v>
      </c>
      <c r="V651" s="120">
        <f t="shared" si="434"/>
        <v>0.12</v>
      </c>
      <c r="W651" s="118">
        <f t="shared" si="441"/>
        <v>3</v>
      </c>
      <c r="X651" s="118">
        <v>252</v>
      </c>
      <c r="Y651" s="117">
        <f t="shared" ref="Y651:Y714" si="454">ROUND((1+V651)^TRUNC((W651/X651),9),9)</f>
        <v>1.0013500609999999</v>
      </c>
      <c r="Z651" s="110">
        <f t="shared" ref="Z651:Z714" si="455">TRUNC((P651*(Y651-1)),8)</f>
        <v>1.44682019</v>
      </c>
      <c r="AA651" s="110">
        <f t="shared" ref="AA651:AA714" si="456">IF(Q651&gt;0,S651+Z651,0)</f>
        <v>0</v>
      </c>
      <c r="AB651" s="121" t="str">
        <f t="shared" si="436"/>
        <v>A+J=</v>
      </c>
      <c r="AC651" s="115">
        <f t="shared" si="437"/>
        <v>45092</v>
      </c>
      <c r="AD651" s="199" t="s">
        <v>90</v>
      </c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2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8.75" x14ac:dyDescent="0.2">
      <c r="A652" s="109">
        <f t="shared" ref="A652:A715" si="457">(A651+1)</f>
        <v>45065</v>
      </c>
      <c r="B652" s="110">
        <f t="shared" si="449"/>
        <v>1073.94508802</v>
      </c>
      <c r="C652" s="110">
        <f t="shared" si="442"/>
        <v>940.31247066000003</v>
      </c>
      <c r="D652" s="111">
        <f t="shared" ref="D652:D715" si="458">IF(E652=E651,D651,E651)</f>
        <v>6563.07</v>
      </c>
      <c r="E652" s="111">
        <f t="shared" si="445"/>
        <v>6609.67</v>
      </c>
      <c r="F652" s="161">
        <f t="shared" si="438"/>
        <v>45000</v>
      </c>
      <c r="G652" s="114">
        <f t="shared" si="450"/>
        <v>7.1003356660832573E-3</v>
      </c>
      <c r="H652" s="115">
        <f t="shared" si="439"/>
        <v>45092</v>
      </c>
      <c r="I652" s="115">
        <f t="shared" si="451"/>
        <v>45092</v>
      </c>
      <c r="J652" s="116">
        <f t="shared" ref="J652:J715" si="459">IF(I652=I651,J651,NETWORKDAYS(I651,I652,$AF$149:$AF$503)-1)</f>
        <v>22</v>
      </c>
      <c r="K652" s="116">
        <f t="shared" si="448"/>
        <v>4</v>
      </c>
      <c r="L652" s="8">
        <f t="shared" ref="L652:L715" si="460">TRUNC((E652/D652)^TRUNC((K652/J652),9),8)</f>
        <v>1.00128723</v>
      </c>
      <c r="M652" s="117">
        <f t="shared" si="443"/>
        <v>1.0083999100000001</v>
      </c>
      <c r="N652" s="117">
        <f t="shared" si="440"/>
        <v>1.1385968169697618</v>
      </c>
      <c r="O652" s="110">
        <f t="shared" si="444"/>
        <v>1.1400624500000001</v>
      </c>
      <c r="P652" s="110">
        <f t="shared" si="452"/>
        <v>1072.01493906</v>
      </c>
      <c r="Q652" s="148">
        <f t="shared" si="435"/>
        <v>0</v>
      </c>
      <c r="R652" s="170">
        <f t="shared" ref="R652:R715" si="461">IF(Q652&gt;0,VLOOKUP($A652,$AF$11:$AK$141,6),0)</f>
        <v>0</v>
      </c>
      <c r="S652" s="110">
        <f t="shared" si="453"/>
        <v>0</v>
      </c>
      <c r="T652" s="92">
        <v>0</v>
      </c>
      <c r="U652" s="180">
        <f t="shared" si="446"/>
        <v>0</v>
      </c>
      <c r="V652" s="120">
        <f t="shared" ref="V652:V715" si="462">(V651)</f>
        <v>0.12</v>
      </c>
      <c r="W652" s="118">
        <f t="shared" si="441"/>
        <v>4</v>
      </c>
      <c r="X652" s="118">
        <v>252</v>
      </c>
      <c r="Y652" s="117">
        <f t="shared" si="454"/>
        <v>1.0018004869999999</v>
      </c>
      <c r="Z652" s="110">
        <f t="shared" si="455"/>
        <v>1.9301489599999999</v>
      </c>
      <c r="AA652" s="110">
        <f t="shared" si="456"/>
        <v>0</v>
      </c>
      <c r="AB652" s="121" t="str">
        <f t="shared" si="436"/>
        <v>A+J=</v>
      </c>
      <c r="AC652" s="115">
        <f t="shared" si="437"/>
        <v>45092</v>
      </c>
      <c r="AD652" s="216">
        <f>AD656*AD654</f>
        <v>91590.909988500003</v>
      </c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2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5" x14ac:dyDescent="0.2">
      <c r="A653" s="109">
        <f t="shared" si="457"/>
        <v>45066</v>
      </c>
      <c r="B653" s="110">
        <f t="shared" si="449"/>
        <v>1074.7737661900001</v>
      </c>
      <c r="C653" s="110">
        <f t="shared" si="442"/>
        <v>940.31247066000003</v>
      </c>
      <c r="D653" s="111">
        <f t="shared" si="458"/>
        <v>6563.07</v>
      </c>
      <c r="E653" s="111">
        <f t="shared" si="445"/>
        <v>6609.67</v>
      </c>
      <c r="F653" s="161">
        <f t="shared" si="438"/>
        <v>45000</v>
      </c>
      <c r="G653" s="114">
        <f t="shared" si="450"/>
        <v>7.1003356660832573E-3</v>
      </c>
      <c r="H653" s="115">
        <f t="shared" si="439"/>
        <v>45092</v>
      </c>
      <c r="I653" s="115">
        <f t="shared" si="451"/>
        <v>45092</v>
      </c>
      <c r="J653" s="116">
        <f t="shared" si="459"/>
        <v>22</v>
      </c>
      <c r="K653" s="116">
        <f t="shared" si="448"/>
        <v>5</v>
      </c>
      <c r="L653" s="8">
        <f t="shared" si="460"/>
        <v>1.0016092999999999</v>
      </c>
      <c r="M653" s="117">
        <f t="shared" si="443"/>
        <v>1.0083999100000001</v>
      </c>
      <c r="N653" s="117">
        <f t="shared" si="440"/>
        <v>1.1385968169697618</v>
      </c>
      <c r="O653" s="110">
        <f t="shared" si="444"/>
        <v>1.1404291600000001</v>
      </c>
      <c r="P653" s="110">
        <f t="shared" si="452"/>
        <v>1072.3597610500001</v>
      </c>
      <c r="Q653" s="148">
        <f t="shared" ref="Q653:Q716" si="463">IF(VLOOKUP(A653,AF$11:AM$141,8)=VLOOKUP(A652,AF$11:AM$141,8),0,VLOOKUP(A653,AF$11:AM$141,8))</f>
        <v>0</v>
      </c>
      <c r="R653" s="170">
        <f t="shared" si="461"/>
        <v>0</v>
      </c>
      <c r="S653" s="110">
        <f t="shared" si="453"/>
        <v>0</v>
      </c>
      <c r="T653" s="92">
        <v>0</v>
      </c>
      <c r="U653" s="180">
        <f t="shared" si="446"/>
        <v>0</v>
      </c>
      <c r="V653" s="120">
        <f t="shared" si="462"/>
        <v>0.12</v>
      </c>
      <c r="W653" s="118">
        <f t="shared" si="441"/>
        <v>5</v>
      </c>
      <c r="X653" s="118">
        <v>252</v>
      </c>
      <c r="Y653" s="117">
        <f t="shared" si="454"/>
        <v>1.002251115</v>
      </c>
      <c r="Z653" s="110">
        <f t="shared" si="455"/>
        <v>2.41400514</v>
      </c>
      <c r="AA653" s="110">
        <f t="shared" si="456"/>
        <v>0</v>
      </c>
      <c r="AB653" s="121" t="str">
        <f t="shared" ref="AB653:AB716" si="464">IF($Q652&gt;0,VLOOKUP($A652,$AF$11:$AO$141,9),AB652)</f>
        <v>A+J=</v>
      </c>
      <c r="AC653" s="115">
        <f t="shared" ref="AC653:AC716" si="465">IF($Q652&gt;0,VLOOKUP($A652,$AF$11:$AO$141,10),AC652)</f>
        <v>45092</v>
      </c>
      <c r="AD653" s="199" t="s">
        <v>91</v>
      </c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2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5" x14ac:dyDescent="0.2">
      <c r="A654" s="109">
        <f t="shared" si="457"/>
        <v>45067</v>
      </c>
      <c r="B654" s="110">
        <f t="shared" si="449"/>
        <v>1074.7737661900001</v>
      </c>
      <c r="C654" s="110">
        <f t="shared" si="442"/>
        <v>940.31247066000003</v>
      </c>
      <c r="D654" s="111">
        <f t="shared" si="458"/>
        <v>6563.07</v>
      </c>
      <c r="E654" s="111">
        <f t="shared" si="445"/>
        <v>6609.67</v>
      </c>
      <c r="F654" s="161">
        <f t="shared" si="438"/>
        <v>45000</v>
      </c>
      <c r="G654" s="114">
        <f t="shared" si="450"/>
        <v>7.1003356660832573E-3</v>
      </c>
      <c r="H654" s="115">
        <f t="shared" si="439"/>
        <v>45092</v>
      </c>
      <c r="I654" s="115">
        <f t="shared" si="451"/>
        <v>45092</v>
      </c>
      <c r="J654" s="116">
        <f t="shared" si="459"/>
        <v>22</v>
      </c>
      <c r="K654" s="116">
        <f t="shared" si="448"/>
        <v>5</v>
      </c>
      <c r="L654" s="8">
        <f t="shared" si="460"/>
        <v>1.0016092999999999</v>
      </c>
      <c r="M654" s="117">
        <f t="shared" si="443"/>
        <v>1.0083999100000001</v>
      </c>
      <c r="N654" s="117">
        <f t="shared" si="440"/>
        <v>1.1385968169697618</v>
      </c>
      <c r="O654" s="110">
        <f t="shared" si="444"/>
        <v>1.1404291600000001</v>
      </c>
      <c r="P654" s="110">
        <f t="shared" si="452"/>
        <v>1072.3597610500001</v>
      </c>
      <c r="Q654" s="148">
        <f t="shared" si="463"/>
        <v>0</v>
      </c>
      <c r="R654" s="170">
        <f t="shared" si="461"/>
        <v>0</v>
      </c>
      <c r="S654" s="110">
        <f t="shared" si="453"/>
        <v>0</v>
      </c>
      <c r="T654" s="92">
        <v>0</v>
      </c>
      <c r="U654" s="180">
        <f t="shared" si="446"/>
        <v>0</v>
      </c>
      <c r="V654" s="120">
        <f t="shared" si="462"/>
        <v>0.12</v>
      </c>
      <c r="W654" s="118">
        <f t="shared" si="441"/>
        <v>5</v>
      </c>
      <c r="X654" s="118">
        <v>252</v>
      </c>
      <c r="Y654" s="117">
        <f t="shared" si="454"/>
        <v>1.002251115</v>
      </c>
      <c r="Z654" s="110">
        <f t="shared" si="455"/>
        <v>2.41400514</v>
      </c>
      <c r="AA654" s="110">
        <f t="shared" si="456"/>
        <v>0</v>
      </c>
      <c r="AB654" s="121" t="str">
        <f t="shared" si="464"/>
        <v>A+J=</v>
      </c>
      <c r="AC654" s="115">
        <f t="shared" si="465"/>
        <v>45092</v>
      </c>
      <c r="AD654" s="209">
        <v>20150</v>
      </c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37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38"/>
      <c r="DI654" s="13"/>
      <c r="DJ654" s="13"/>
      <c r="DK654" s="13"/>
      <c r="DL654" s="13"/>
      <c r="DM654" s="13"/>
      <c r="DN654" s="13"/>
    </row>
    <row r="655" spans="1:118" ht="15" x14ac:dyDescent="0.2">
      <c r="A655" s="109">
        <f t="shared" si="457"/>
        <v>45068</v>
      </c>
      <c r="B655" s="110">
        <f t="shared" si="449"/>
        <v>1074.7737661900001</v>
      </c>
      <c r="C655" s="110">
        <f t="shared" si="442"/>
        <v>940.31247066000003</v>
      </c>
      <c r="D655" s="111">
        <f t="shared" si="458"/>
        <v>6563.07</v>
      </c>
      <c r="E655" s="111">
        <f t="shared" si="445"/>
        <v>6609.67</v>
      </c>
      <c r="F655" s="161">
        <f t="shared" si="438"/>
        <v>45000</v>
      </c>
      <c r="G655" s="114">
        <f t="shared" si="450"/>
        <v>7.1003356660832573E-3</v>
      </c>
      <c r="H655" s="115">
        <f t="shared" si="439"/>
        <v>45092</v>
      </c>
      <c r="I655" s="115">
        <f t="shared" si="451"/>
        <v>45092</v>
      </c>
      <c r="J655" s="116">
        <f t="shared" si="459"/>
        <v>22</v>
      </c>
      <c r="K655" s="116">
        <f t="shared" si="448"/>
        <v>5</v>
      </c>
      <c r="L655" s="8">
        <f t="shared" si="460"/>
        <v>1.0016092999999999</v>
      </c>
      <c r="M655" s="117">
        <f t="shared" si="443"/>
        <v>1.0083999100000001</v>
      </c>
      <c r="N655" s="117">
        <f t="shared" si="440"/>
        <v>1.1385968169697618</v>
      </c>
      <c r="O655" s="110">
        <f t="shared" si="444"/>
        <v>1.1404291600000001</v>
      </c>
      <c r="P655" s="110">
        <f t="shared" si="452"/>
        <v>1072.3597610500001</v>
      </c>
      <c r="Q655" s="148">
        <f t="shared" si="463"/>
        <v>0</v>
      </c>
      <c r="R655" s="170">
        <f t="shared" si="461"/>
        <v>0</v>
      </c>
      <c r="S655" s="110">
        <f t="shared" si="453"/>
        <v>0</v>
      </c>
      <c r="T655" s="92">
        <v>0</v>
      </c>
      <c r="U655" s="180">
        <f t="shared" si="446"/>
        <v>0</v>
      </c>
      <c r="V655" s="120">
        <f t="shared" si="462"/>
        <v>0.12</v>
      </c>
      <c r="W655" s="118">
        <f t="shared" si="441"/>
        <v>5</v>
      </c>
      <c r="X655" s="118">
        <v>252</v>
      </c>
      <c r="Y655" s="117">
        <f t="shared" si="454"/>
        <v>1.002251115</v>
      </c>
      <c r="Z655" s="110">
        <f t="shared" si="455"/>
        <v>2.41400514</v>
      </c>
      <c r="AA655" s="110">
        <f t="shared" si="456"/>
        <v>0</v>
      </c>
      <c r="AB655" s="121" t="str">
        <f t="shared" si="464"/>
        <v>A+J=</v>
      </c>
      <c r="AC655" s="115">
        <f t="shared" si="465"/>
        <v>45092</v>
      </c>
      <c r="AD655" s="199" t="s">
        <v>92</v>
      </c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2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5" x14ac:dyDescent="0.2">
      <c r="A656" s="109">
        <f t="shared" si="457"/>
        <v>45069</v>
      </c>
      <c r="B656" s="110">
        <f t="shared" si="449"/>
        <v>1075.6030766000001</v>
      </c>
      <c r="C656" s="110">
        <f t="shared" si="442"/>
        <v>940.31247066000003</v>
      </c>
      <c r="D656" s="111">
        <f t="shared" si="458"/>
        <v>6563.07</v>
      </c>
      <c r="E656" s="111">
        <f t="shared" si="445"/>
        <v>6609.67</v>
      </c>
      <c r="F656" s="161">
        <f t="shared" si="438"/>
        <v>45000</v>
      </c>
      <c r="G656" s="114">
        <f t="shared" si="450"/>
        <v>7.1003356660832573E-3</v>
      </c>
      <c r="H656" s="115">
        <f t="shared" si="439"/>
        <v>45092</v>
      </c>
      <c r="I656" s="115">
        <f t="shared" si="451"/>
        <v>45092</v>
      </c>
      <c r="J656" s="116">
        <f t="shared" si="459"/>
        <v>22</v>
      </c>
      <c r="K656" s="116">
        <f t="shared" si="448"/>
        <v>6</v>
      </c>
      <c r="L656" s="8">
        <f t="shared" si="460"/>
        <v>1.0019314699999999</v>
      </c>
      <c r="M656" s="117">
        <f t="shared" si="443"/>
        <v>1.0083999100000001</v>
      </c>
      <c r="N656" s="117">
        <f t="shared" si="440"/>
        <v>1.1385968169697618</v>
      </c>
      <c r="O656" s="110">
        <f t="shared" si="444"/>
        <v>1.14079598</v>
      </c>
      <c r="P656" s="110">
        <f t="shared" si="452"/>
        <v>1072.7046864700001</v>
      </c>
      <c r="Q656" s="148">
        <f t="shared" si="463"/>
        <v>0</v>
      </c>
      <c r="R656" s="170">
        <f t="shared" si="461"/>
        <v>0</v>
      </c>
      <c r="S656" s="110">
        <f t="shared" si="453"/>
        <v>0</v>
      </c>
      <c r="T656" s="92">
        <v>0</v>
      </c>
      <c r="U656" s="180">
        <f t="shared" si="446"/>
        <v>0</v>
      </c>
      <c r="V656" s="120">
        <f t="shared" si="462"/>
        <v>0.12</v>
      </c>
      <c r="W656" s="118">
        <f t="shared" si="441"/>
        <v>6</v>
      </c>
      <c r="X656" s="118">
        <v>252</v>
      </c>
      <c r="Y656" s="117">
        <f t="shared" si="454"/>
        <v>1.002701946</v>
      </c>
      <c r="Z656" s="110">
        <f t="shared" si="455"/>
        <v>2.8983901300000001</v>
      </c>
      <c r="AA656" s="110">
        <f t="shared" si="456"/>
        <v>0</v>
      </c>
      <c r="AB656" s="121" t="str">
        <f t="shared" si="464"/>
        <v>A+J=</v>
      </c>
      <c r="AC656" s="115">
        <f t="shared" si="465"/>
        <v>45092</v>
      </c>
      <c r="AD656" s="212">
        <v>4.5454545900000003</v>
      </c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25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26"/>
      <c r="DI656" s="3"/>
      <c r="DJ656" s="3"/>
      <c r="DK656" s="3"/>
      <c r="DL656" s="3"/>
      <c r="DM656" s="3"/>
      <c r="DN656" s="3"/>
    </row>
    <row r="657" spans="1:118" ht="15" x14ac:dyDescent="0.2">
      <c r="A657" s="109">
        <f t="shared" si="457"/>
        <v>45070</v>
      </c>
      <c r="B657" s="110">
        <f t="shared" si="449"/>
        <v>1076.43302797</v>
      </c>
      <c r="C657" s="110">
        <f t="shared" si="442"/>
        <v>940.31247066000003</v>
      </c>
      <c r="D657" s="111">
        <f t="shared" si="458"/>
        <v>6563.07</v>
      </c>
      <c r="E657" s="111">
        <f t="shared" si="445"/>
        <v>6609.67</v>
      </c>
      <c r="F657" s="161">
        <f t="shared" si="438"/>
        <v>45000</v>
      </c>
      <c r="G657" s="114">
        <f t="shared" si="450"/>
        <v>7.1003356660832573E-3</v>
      </c>
      <c r="H657" s="115">
        <f t="shared" si="439"/>
        <v>45092</v>
      </c>
      <c r="I657" s="115">
        <f t="shared" si="451"/>
        <v>45092</v>
      </c>
      <c r="J657" s="116">
        <f t="shared" si="459"/>
        <v>22</v>
      </c>
      <c r="K657" s="116">
        <f t="shared" si="448"/>
        <v>7</v>
      </c>
      <c r="L657" s="8">
        <f t="shared" si="460"/>
        <v>1.0022537499999999</v>
      </c>
      <c r="M657" s="117">
        <f t="shared" si="443"/>
        <v>1.0083999100000001</v>
      </c>
      <c r="N657" s="117">
        <f t="shared" si="440"/>
        <v>1.1385968169697618</v>
      </c>
      <c r="O657" s="110">
        <f t="shared" si="444"/>
        <v>1.14116292</v>
      </c>
      <c r="P657" s="110">
        <f t="shared" si="452"/>
        <v>1073.04972473</v>
      </c>
      <c r="Q657" s="148">
        <f t="shared" si="463"/>
        <v>0</v>
      </c>
      <c r="R657" s="170">
        <f t="shared" si="461"/>
        <v>0</v>
      </c>
      <c r="S657" s="110">
        <f t="shared" si="453"/>
        <v>0</v>
      </c>
      <c r="T657" s="92">
        <v>0</v>
      </c>
      <c r="U657" s="180">
        <f t="shared" si="446"/>
        <v>0</v>
      </c>
      <c r="V657" s="120">
        <f t="shared" si="462"/>
        <v>0.12</v>
      </c>
      <c r="W657" s="118">
        <f t="shared" si="441"/>
        <v>7</v>
      </c>
      <c r="X657" s="118">
        <v>252</v>
      </c>
      <c r="Y657" s="117">
        <f t="shared" si="454"/>
        <v>1.003152979</v>
      </c>
      <c r="Z657" s="110">
        <f t="shared" si="455"/>
        <v>3.38330324</v>
      </c>
      <c r="AA657" s="110">
        <f t="shared" si="456"/>
        <v>0</v>
      </c>
      <c r="AB657" s="121" t="str">
        <f t="shared" si="464"/>
        <v>A+J=</v>
      </c>
      <c r="AC657" s="115">
        <f t="shared" si="465"/>
        <v>45092</v>
      </c>
      <c r="AD657" s="199" t="s">
        <v>97</v>
      </c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2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5" x14ac:dyDescent="0.2">
      <c r="A658" s="109">
        <f t="shared" si="457"/>
        <v>45071</v>
      </c>
      <c r="B658" s="110">
        <f t="shared" si="449"/>
        <v>1077.26361337</v>
      </c>
      <c r="C658" s="110">
        <f t="shared" si="442"/>
        <v>940.31247066000003</v>
      </c>
      <c r="D658" s="111">
        <f t="shared" si="458"/>
        <v>6563.07</v>
      </c>
      <c r="E658" s="111">
        <f t="shared" si="445"/>
        <v>6609.67</v>
      </c>
      <c r="F658" s="161">
        <f t="shared" si="438"/>
        <v>45000</v>
      </c>
      <c r="G658" s="114">
        <f t="shared" si="450"/>
        <v>7.1003356660832573E-3</v>
      </c>
      <c r="H658" s="115">
        <f t="shared" si="439"/>
        <v>45092</v>
      </c>
      <c r="I658" s="115">
        <f t="shared" si="451"/>
        <v>45092</v>
      </c>
      <c r="J658" s="116">
        <f t="shared" si="459"/>
        <v>22</v>
      </c>
      <c r="K658" s="116">
        <f t="shared" si="448"/>
        <v>8</v>
      </c>
      <c r="L658" s="8">
        <f t="shared" si="460"/>
        <v>1.0025761200000001</v>
      </c>
      <c r="M658" s="117">
        <f t="shared" si="443"/>
        <v>1.0083999100000001</v>
      </c>
      <c r="N658" s="117">
        <f t="shared" si="440"/>
        <v>1.1385968169697618</v>
      </c>
      <c r="O658" s="110">
        <f t="shared" si="444"/>
        <v>1.1415299699999999</v>
      </c>
      <c r="P658" s="110">
        <f t="shared" si="452"/>
        <v>1073.39486642</v>
      </c>
      <c r="Q658" s="148">
        <f t="shared" si="463"/>
        <v>0</v>
      </c>
      <c r="R658" s="170">
        <f t="shared" si="461"/>
        <v>0</v>
      </c>
      <c r="S658" s="110">
        <f t="shared" si="453"/>
        <v>0</v>
      </c>
      <c r="T658" s="92">
        <v>0</v>
      </c>
      <c r="U658" s="180">
        <f t="shared" si="446"/>
        <v>0</v>
      </c>
      <c r="V658" s="120">
        <f t="shared" si="462"/>
        <v>0.12</v>
      </c>
      <c r="W658" s="118">
        <f t="shared" si="441"/>
        <v>8</v>
      </c>
      <c r="X658" s="118">
        <v>252</v>
      </c>
      <c r="Y658" s="117">
        <f t="shared" si="454"/>
        <v>1.003604216</v>
      </c>
      <c r="Z658" s="110">
        <f t="shared" si="455"/>
        <v>3.8687469499999998</v>
      </c>
      <c r="AA658" s="110">
        <f t="shared" si="456"/>
        <v>0</v>
      </c>
      <c r="AB658" s="121" t="str">
        <f t="shared" si="464"/>
        <v>A+J=</v>
      </c>
      <c r="AC658" s="115">
        <f t="shared" si="465"/>
        <v>45092</v>
      </c>
      <c r="AD658" s="212">
        <f>Z648-AD656</f>
        <v>-0.68418244000000028</v>
      </c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2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109">
        <f t="shared" si="457"/>
        <v>45072</v>
      </c>
      <c r="B659" s="110">
        <f t="shared" si="449"/>
        <v>1078.0948593099999</v>
      </c>
      <c r="C659" s="110">
        <f t="shared" si="442"/>
        <v>940.31247066000003</v>
      </c>
      <c r="D659" s="111">
        <f t="shared" si="458"/>
        <v>6563.07</v>
      </c>
      <c r="E659" s="111">
        <f t="shared" si="445"/>
        <v>6609.67</v>
      </c>
      <c r="F659" s="161">
        <f t="shared" ref="F659:F722" si="466">IF($K659=1,VLOOKUP($A658,$AQ$11:$AV$47,6),F658)</f>
        <v>45000</v>
      </c>
      <c r="G659" s="114">
        <f t="shared" si="450"/>
        <v>7.1003356660832573E-3</v>
      </c>
      <c r="H659" s="115">
        <f t="shared" ref="H659:H722" si="467">IF(Q658&gt;0,VLOOKUP(A659,AJ$119:AP$451,4),H658)</f>
        <v>45092</v>
      </c>
      <c r="I659" s="115">
        <f t="shared" si="451"/>
        <v>45092</v>
      </c>
      <c r="J659" s="116">
        <f t="shared" si="459"/>
        <v>22</v>
      </c>
      <c r="K659" s="116">
        <f t="shared" si="448"/>
        <v>9</v>
      </c>
      <c r="L659" s="8">
        <f t="shared" si="460"/>
        <v>1.0028986099999999</v>
      </c>
      <c r="M659" s="117">
        <f t="shared" si="443"/>
        <v>1.0083999100000001</v>
      </c>
      <c r="N659" s="117">
        <f t="shared" si="440"/>
        <v>1.1385968169697618</v>
      </c>
      <c r="O659" s="110">
        <f t="shared" si="444"/>
        <v>1.1418971600000001</v>
      </c>
      <c r="P659" s="110">
        <f t="shared" si="452"/>
        <v>1073.74013975</v>
      </c>
      <c r="Q659" s="148">
        <f t="shared" si="463"/>
        <v>0</v>
      </c>
      <c r="R659" s="170">
        <f t="shared" si="461"/>
        <v>0</v>
      </c>
      <c r="S659" s="110">
        <f t="shared" si="453"/>
        <v>0</v>
      </c>
      <c r="T659" s="92">
        <v>0</v>
      </c>
      <c r="U659" s="180">
        <f t="shared" si="446"/>
        <v>0</v>
      </c>
      <c r="V659" s="120">
        <f t="shared" si="462"/>
        <v>0.12</v>
      </c>
      <c r="W659" s="118">
        <f t="shared" si="441"/>
        <v>9</v>
      </c>
      <c r="X659" s="118">
        <v>252</v>
      </c>
      <c r="Y659" s="117">
        <f t="shared" si="454"/>
        <v>1.0040556549999999</v>
      </c>
      <c r="Z659" s="110">
        <f t="shared" si="455"/>
        <v>4.3547195600000004</v>
      </c>
      <c r="AA659" s="110">
        <f t="shared" si="456"/>
        <v>0</v>
      </c>
      <c r="AB659" s="121" t="str">
        <f t="shared" si="464"/>
        <v>A+J=</v>
      </c>
      <c r="AC659" s="115">
        <f t="shared" si="465"/>
        <v>45092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22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3"/>
      <c r="CY659" s="1"/>
      <c r="CZ659" s="1"/>
      <c r="DA659" s="1"/>
      <c r="DB659" s="1"/>
      <c r="DC659" s="1"/>
      <c r="DD659" s="1"/>
      <c r="DE659" s="1"/>
      <c r="DF659" s="1"/>
      <c r="DG659" s="1"/>
      <c r="DH659" s="4"/>
      <c r="DI659" s="1"/>
      <c r="DJ659" s="1"/>
      <c r="DK659" s="1"/>
      <c r="DL659" s="1"/>
      <c r="DM659" s="1"/>
      <c r="DN659" s="1"/>
    </row>
    <row r="660" spans="1:118" ht="12.75" x14ac:dyDescent="0.2">
      <c r="A660" s="109">
        <f t="shared" si="457"/>
        <v>45073</v>
      </c>
      <c r="B660" s="110">
        <f t="shared" si="449"/>
        <v>1078.9267295000002</v>
      </c>
      <c r="C660" s="110">
        <f t="shared" si="442"/>
        <v>940.31247066000003</v>
      </c>
      <c r="D660" s="111">
        <f t="shared" si="458"/>
        <v>6563.07</v>
      </c>
      <c r="E660" s="111">
        <f t="shared" si="445"/>
        <v>6609.67</v>
      </c>
      <c r="F660" s="161">
        <f t="shared" si="466"/>
        <v>45000</v>
      </c>
      <c r="G660" s="114">
        <f t="shared" si="450"/>
        <v>7.1003356660832573E-3</v>
      </c>
      <c r="H660" s="115">
        <f t="shared" si="467"/>
        <v>45092</v>
      </c>
      <c r="I660" s="115">
        <f t="shared" si="451"/>
        <v>45092</v>
      </c>
      <c r="J660" s="116">
        <f t="shared" si="459"/>
        <v>22</v>
      </c>
      <c r="K660" s="116">
        <f t="shared" si="448"/>
        <v>10</v>
      </c>
      <c r="L660" s="8">
        <f t="shared" si="460"/>
        <v>1.0032211900000001</v>
      </c>
      <c r="M660" s="117">
        <f t="shared" si="443"/>
        <v>1.0083999100000001</v>
      </c>
      <c r="N660" s="117">
        <f t="shared" si="440"/>
        <v>1.1385968169697618</v>
      </c>
      <c r="O660" s="110">
        <f t="shared" si="444"/>
        <v>1.1422644500000001</v>
      </c>
      <c r="P660" s="110">
        <f t="shared" si="452"/>
        <v>1074.0855071200001</v>
      </c>
      <c r="Q660" s="148">
        <f t="shared" si="463"/>
        <v>0</v>
      </c>
      <c r="R660" s="170">
        <f t="shared" si="461"/>
        <v>0</v>
      </c>
      <c r="S660" s="110">
        <f t="shared" si="453"/>
        <v>0</v>
      </c>
      <c r="T660" s="92">
        <v>0</v>
      </c>
      <c r="U660" s="180">
        <f t="shared" si="446"/>
        <v>0</v>
      </c>
      <c r="V660" s="120">
        <f t="shared" si="462"/>
        <v>0.12</v>
      </c>
      <c r="W660" s="118">
        <f t="shared" si="441"/>
        <v>10</v>
      </c>
      <c r="X660" s="118">
        <v>252</v>
      </c>
      <c r="Y660" s="117">
        <f t="shared" si="454"/>
        <v>1.004507297</v>
      </c>
      <c r="Z660" s="110">
        <f t="shared" si="455"/>
        <v>4.8412223799999996</v>
      </c>
      <c r="AA660" s="110">
        <f t="shared" si="456"/>
        <v>0</v>
      </c>
      <c r="AB660" s="121" t="str">
        <f t="shared" si="464"/>
        <v>A+J=</v>
      </c>
      <c r="AC660" s="115">
        <f t="shared" si="465"/>
        <v>45092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2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109">
        <f t="shared" si="457"/>
        <v>45074</v>
      </c>
      <c r="B661" s="110">
        <f t="shared" si="449"/>
        <v>1078.9267295000002</v>
      </c>
      <c r="C661" s="110">
        <f t="shared" si="442"/>
        <v>940.31247066000003</v>
      </c>
      <c r="D661" s="111">
        <f t="shared" si="458"/>
        <v>6563.07</v>
      </c>
      <c r="E661" s="111">
        <f t="shared" si="445"/>
        <v>6609.67</v>
      </c>
      <c r="F661" s="161">
        <f t="shared" si="466"/>
        <v>45000</v>
      </c>
      <c r="G661" s="114">
        <f t="shared" si="450"/>
        <v>7.1003356660832573E-3</v>
      </c>
      <c r="H661" s="115">
        <f t="shared" si="467"/>
        <v>45092</v>
      </c>
      <c r="I661" s="115">
        <f t="shared" si="451"/>
        <v>45092</v>
      </c>
      <c r="J661" s="116">
        <f t="shared" si="459"/>
        <v>22</v>
      </c>
      <c r="K661" s="116">
        <f t="shared" si="448"/>
        <v>10</v>
      </c>
      <c r="L661" s="8">
        <f t="shared" si="460"/>
        <v>1.0032211900000001</v>
      </c>
      <c r="M661" s="117">
        <f t="shared" si="443"/>
        <v>1.0083999100000001</v>
      </c>
      <c r="N661" s="117">
        <f t="shared" si="440"/>
        <v>1.1385968169697618</v>
      </c>
      <c r="O661" s="110">
        <f t="shared" si="444"/>
        <v>1.1422644500000001</v>
      </c>
      <c r="P661" s="110">
        <f t="shared" si="452"/>
        <v>1074.0855071200001</v>
      </c>
      <c r="Q661" s="148">
        <f t="shared" si="463"/>
        <v>0</v>
      </c>
      <c r="R661" s="170">
        <f t="shared" si="461"/>
        <v>0</v>
      </c>
      <c r="S661" s="110">
        <f t="shared" si="453"/>
        <v>0</v>
      </c>
      <c r="T661" s="92">
        <v>0</v>
      </c>
      <c r="U661" s="180">
        <f t="shared" si="446"/>
        <v>0</v>
      </c>
      <c r="V661" s="120">
        <f t="shared" si="462"/>
        <v>0.12</v>
      </c>
      <c r="W661" s="118">
        <f t="shared" si="441"/>
        <v>10</v>
      </c>
      <c r="X661" s="118">
        <v>252</v>
      </c>
      <c r="Y661" s="117">
        <f t="shared" si="454"/>
        <v>1.004507297</v>
      </c>
      <c r="Z661" s="110">
        <f t="shared" si="455"/>
        <v>4.8412223799999996</v>
      </c>
      <c r="AA661" s="110">
        <f t="shared" si="456"/>
        <v>0</v>
      </c>
      <c r="AB661" s="121" t="str">
        <f t="shared" si="464"/>
        <v>A+J=</v>
      </c>
      <c r="AC661" s="115">
        <f t="shared" si="465"/>
        <v>45092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22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3"/>
      <c r="CY661" s="1"/>
      <c r="CZ661" s="1"/>
      <c r="DA661" s="1"/>
      <c r="DB661" s="1"/>
      <c r="DC661" s="1"/>
      <c r="DD661" s="1"/>
      <c r="DE661" s="1"/>
      <c r="DF661" s="1"/>
      <c r="DG661" s="1"/>
      <c r="DH661" s="4"/>
      <c r="DI661" s="1"/>
      <c r="DJ661" s="1"/>
      <c r="DK661" s="1"/>
      <c r="DL661" s="1"/>
      <c r="DM661" s="1"/>
      <c r="DN661" s="1"/>
    </row>
    <row r="662" spans="1:118" ht="12.75" x14ac:dyDescent="0.2">
      <c r="A662" s="109">
        <f t="shared" si="457"/>
        <v>45075</v>
      </c>
      <c r="B662" s="110">
        <f t="shared" si="449"/>
        <v>1078.9267295000002</v>
      </c>
      <c r="C662" s="110">
        <f t="shared" si="442"/>
        <v>940.31247066000003</v>
      </c>
      <c r="D662" s="111">
        <f t="shared" si="458"/>
        <v>6563.07</v>
      </c>
      <c r="E662" s="111">
        <f t="shared" si="445"/>
        <v>6609.67</v>
      </c>
      <c r="F662" s="161">
        <f t="shared" si="466"/>
        <v>45000</v>
      </c>
      <c r="G662" s="114">
        <f t="shared" si="450"/>
        <v>7.1003356660832573E-3</v>
      </c>
      <c r="H662" s="115">
        <f t="shared" si="467"/>
        <v>45092</v>
      </c>
      <c r="I662" s="115">
        <f t="shared" si="451"/>
        <v>45092</v>
      </c>
      <c r="J662" s="116">
        <f t="shared" si="459"/>
        <v>22</v>
      </c>
      <c r="K662" s="116">
        <f t="shared" si="448"/>
        <v>10</v>
      </c>
      <c r="L662" s="8">
        <f t="shared" si="460"/>
        <v>1.0032211900000001</v>
      </c>
      <c r="M662" s="117">
        <f t="shared" si="443"/>
        <v>1.0083999100000001</v>
      </c>
      <c r="N662" s="117">
        <f t="shared" si="440"/>
        <v>1.1385968169697618</v>
      </c>
      <c r="O662" s="110">
        <f t="shared" si="444"/>
        <v>1.1422644500000001</v>
      </c>
      <c r="P662" s="110">
        <f t="shared" si="452"/>
        <v>1074.0855071200001</v>
      </c>
      <c r="Q662" s="148">
        <f t="shared" si="463"/>
        <v>0</v>
      </c>
      <c r="R662" s="170">
        <f t="shared" si="461"/>
        <v>0</v>
      </c>
      <c r="S662" s="110">
        <f t="shared" si="453"/>
        <v>0</v>
      </c>
      <c r="T662" s="92">
        <v>0</v>
      </c>
      <c r="U662" s="180">
        <f t="shared" si="446"/>
        <v>0</v>
      </c>
      <c r="V662" s="120">
        <f t="shared" si="462"/>
        <v>0.12</v>
      </c>
      <c r="W662" s="118">
        <f t="shared" si="441"/>
        <v>10</v>
      </c>
      <c r="X662" s="118">
        <v>252</v>
      </c>
      <c r="Y662" s="117">
        <f t="shared" si="454"/>
        <v>1.004507297</v>
      </c>
      <c r="Z662" s="110">
        <f t="shared" si="455"/>
        <v>4.8412223799999996</v>
      </c>
      <c r="AA662" s="110">
        <f t="shared" si="456"/>
        <v>0</v>
      </c>
      <c r="AB662" s="121" t="str">
        <f t="shared" si="464"/>
        <v>A+J=</v>
      </c>
      <c r="AC662" s="115">
        <f t="shared" si="465"/>
        <v>45092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2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109">
        <f t="shared" si="457"/>
        <v>45076</v>
      </c>
      <c r="B663" s="110">
        <f t="shared" si="449"/>
        <v>1079.7592442300001</v>
      </c>
      <c r="C663" s="110">
        <f t="shared" si="442"/>
        <v>940.31247066000003</v>
      </c>
      <c r="D663" s="111">
        <f t="shared" si="458"/>
        <v>6563.07</v>
      </c>
      <c r="E663" s="111">
        <f t="shared" si="445"/>
        <v>6609.67</v>
      </c>
      <c r="F663" s="161">
        <f t="shared" si="466"/>
        <v>45000</v>
      </c>
      <c r="G663" s="114">
        <f t="shared" si="450"/>
        <v>7.1003356660832573E-3</v>
      </c>
      <c r="H663" s="115">
        <f t="shared" si="467"/>
        <v>45092</v>
      </c>
      <c r="I663" s="115">
        <f t="shared" si="451"/>
        <v>45092</v>
      </c>
      <c r="J663" s="116">
        <f t="shared" si="459"/>
        <v>22</v>
      </c>
      <c r="K663" s="116">
        <f t="shared" si="448"/>
        <v>11</v>
      </c>
      <c r="L663" s="8">
        <f t="shared" si="460"/>
        <v>1.0035438800000001</v>
      </c>
      <c r="M663" s="117">
        <f t="shared" si="443"/>
        <v>1.0083999100000001</v>
      </c>
      <c r="N663" s="117">
        <f t="shared" si="440"/>
        <v>1.1385968169697618</v>
      </c>
      <c r="O663" s="110">
        <f t="shared" si="444"/>
        <v>1.1426318600000001</v>
      </c>
      <c r="P663" s="110">
        <f t="shared" si="452"/>
        <v>1074.4309873300001</v>
      </c>
      <c r="Q663" s="148">
        <f t="shared" si="463"/>
        <v>0</v>
      </c>
      <c r="R663" s="170">
        <f t="shared" si="461"/>
        <v>0</v>
      </c>
      <c r="S663" s="110">
        <f t="shared" si="453"/>
        <v>0</v>
      </c>
      <c r="T663" s="92">
        <v>0</v>
      </c>
      <c r="U663" s="180">
        <f t="shared" si="446"/>
        <v>0</v>
      </c>
      <c r="V663" s="120">
        <f t="shared" si="462"/>
        <v>0.12</v>
      </c>
      <c r="W663" s="118">
        <f t="shared" si="441"/>
        <v>11</v>
      </c>
      <c r="X663" s="118">
        <v>252</v>
      </c>
      <c r="Y663" s="117">
        <f t="shared" si="454"/>
        <v>1.004959143</v>
      </c>
      <c r="Z663" s="110">
        <f t="shared" si="455"/>
        <v>5.3282569000000004</v>
      </c>
      <c r="AA663" s="110">
        <f t="shared" si="456"/>
        <v>0</v>
      </c>
      <c r="AB663" s="121" t="str">
        <f t="shared" si="464"/>
        <v>A+J=</v>
      </c>
      <c r="AC663" s="115">
        <f t="shared" si="465"/>
        <v>45092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2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109">
        <f t="shared" si="457"/>
        <v>45077</v>
      </c>
      <c r="B664" s="110">
        <f t="shared" si="449"/>
        <v>1080.5924122500001</v>
      </c>
      <c r="C664" s="110">
        <f t="shared" si="442"/>
        <v>940.31247066000003</v>
      </c>
      <c r="D664" s="111">
        <f t="shared" si="458"/>
        <v>6563.07</v>
      </c>
      <c r="E664" s="111">
        <f t="shared" si="445"/>
        <v>6609.67</v>
      </c>
      <c r="F664" s="161">
        <f t="shared" si="466"/>
        <v>45000</v>
      </c>
      <c r="G664" s="114">
        <f t="shared" si="450"/>
        <v>7.1003356660832573E-3</v>
      </c>
      <c r="H664" s="115">
        <f t="shared" si="467"/>
        <v>45092</v>
      </c>
      <c r="I664" s="115">
        <f t="shared" si="451"/>
        <v>45092</v>
      </c>
      <c r="J664" s="116">
        <f t="shared" si="459"/>
        <v>22</v>
      </c>
      <c r="K664" s="116">
        <f t="shared" si="448"/>
        <v>12</v>
      </c>
      <c r="L664" s="8">
        <f t="shared" si="460"/>
        <v>1.00386668</v>
      </c>
      <c r="M664" s="117">
        <f t="shared" si="443"/>
        <v>1.0083999100000001</v>
      </c>
      <c r="N664" s="117">
        <f t="shared" si="440"/>
        <v>1.1385968169697618</v>
      </c>
      <c r="O664" s="110">
        <f t="shared" si="444"/>
        <v>1.1429994000000001</v>
      </c>
      <c r="P664" s="110">
        <f t="shared" si="452"/>
        <v>1074.7765897700001</v>
      </c>
      <c r="Q664" s="148">
        <f t="shared" si="463"/>
        <v>0</v>
      </c>
      <c r="R664" s="170">
        <f t="shared" si="461"/>
        <v>0</v>
      </c>
      <c r="S664" s="110">
        <f t="shared" si="453"/>
        <v>0</v>
      </c>
      <c r="T664" s="92">
        <v>0</v>
      </c>
      <c r="U664" s="180">
        <f t="shared" si="446"/>
        <v>0</v>
      </c>
      <c r="V664" s="120">
        <f t="shared" si="462"/>
        <v>0.12</v>
      </c>
      <c r="W664" s="118">
        <f t="shared" si="441"/>
        <v>12</v>
      </c>
      <c r="X664" s="118">
        <v>252</v>
      </c>
      <c r="Y664" s="117">
        <f t="shared" si="454"/>
        <v>1.005411192</v>
      </c>
      <c r="Z664" s="110">
        <f t="shared" si="455"/>
        <v>5.8158224799999996</v>
      </c>
      <c r="AA664" s="110">
        <f t="shared" si="456"/>
        <v>0</v>
      </c>
      <c r="AB664" s="121" t="str">
        <f t="shared" si="464"/>
        <v>A+J=</v>
      </c>
      <c r="AC664" s="115">
        <f t="shared" si="465"/>
        <v>45092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2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109">
        <f t="shared" si="457"/>
        <v>45078</v>
      </c>
      <c r="B665" s="110">
        <f t="shared" si="449"/>
        <v>1081.42620556</v>
      </c>
      <c r="C665" s="110">
        <f t="shared" si="442"/>
        <v>940.31247066000003</v>
      </c>
      <c r="D665" s="111">
        <f t="shared" si="458"/>
        <v>6563.07</v>
      </c>
      <c r="E665" s="111">
        <f t="shared" si="445"/>
        <v>6609.67</v>
      </c>
      <c r="F665" s="161">
        <f t="shared" si="466"/>
        <v>45000</v>
      </c>
      <c r="G665" s="114">
        <f t="shared" si="450"/>
        <v>7.1003356660832573E-3</v>
      </c>
      <c r="H665" s="115">
        <f t="shared" si="467"/>
        <v>45092</v>
      </c>
      <c r="I665" s="115">
        <f t="shared" si="451"/>
        <v>45092</v>
      </c>
      <c r="J665" s="116">
        <f t="shared" si="459"/>
        <v>22</v>
      </c>
      <c r="K665" s="116">
        <f t="shared" si="448"/>
        <v>13</v>
      </c>
      <c r="L665" s="8">
        <f t="shared" si="460"/>
        <v>1.0041895700000001</v>
      </c>
      <c r="M665" s="117">
        <f t="shared" si="443"/>
        <v>1.0083999100000001</v>
      </c>
      <c r="N665" s="117">
        <f t="shared" si="440"/>
        <v>1.1385968169697618</v>
      </c>
      <c r="O665" s="110">
        <f t="shared" si="444"/>
        <v>1.14336704</v>
      </c>
      <c r="P665" s="110">
        <f t="shared" si="452"/>
        <v>1075.1222862499999</v>
      </c>
      <c r="Q665" s="148">
        <f t="shared" si="463"/>
        <v>0</v>
      </c>
      <c r="R665" s="170">
        <f t="shared" si="461"/>
        <v>0</v>
      </c>
      <c r="S665" s="110">
        <f t="shared" si="453"/>
        <v>0</v>
      </c>
      <c r="T665" s="92">
        <v>0</v>
      </c>
      <c r="U665" s="180">
        <f t="shared" si="446"/>
        <v>0</v>
      </c>
      <c r="V665" s="120">
        <f t="shared" si="462"/>
        <v>0.12</v>
      </c>
      <c r="W665" s="118">
        <f t="shared" si="441"/>
        <v>13</v>
      </c>
      <c r="X665" s="118">
        <v>252</v>
      </c>
      <c r="Y665" s="117">
        <f t="shared" si="454"/>
        <v>1.0058634440000001</v>
      </c>
      <c r="Z665" s="110">
        <f t="shared" si="455"/>
        <v>6.3039193100000004</v>
      </c>
      <c r="AA665" s="110">
        <f t="shared" si="456"/>
        <v>0</v>
      </c>
      <c r="AB665" s="121" t="str">
        <f t="shared" si="464"/>
        <v>A+J=</v>
      </c>
      <c r="AC665" s="115">
        <f t="shared" si="465"/>
        <v>45092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2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109">
        <f t="shared" si="457"/>
        <v>45079</v>
      </c>
      <c r="B666" s="110">
        <f t="shared" si="449"/>
        <v>1082.26066343</v>
      </c>
      <c r="C666" s="110">
        <f t="shared" si="442"/>
        <v>940.31247066000003</v>
      </c>
      <c r="D666" s="111">
        <f t="shared" si="458"/>
        <v>6563.07</v>
      </c>
      <c r="E666" s="111">
        <f t="shared" si="445"/>
        <v>6609.67</v>
      </c>
      <c r="F666" s="161">
        <f t="shared" si="466"/>
        <v>45000</v>
      </c>
      <c r="G666" s="114">
        <f t="shared" si="450"/>
        <v>7.1003356660832573E-3</v>
      </c>
      <c r="H666" s="115">
        <f t="shared" si="467"/>
        <v>45092</v>
      </c>
      <c r="I666" s="115">
        <f t="shared" si="451"/>
        <v>45092</v>
      </c>
      <c r="J666" s="116">
        <f t="shared" si="459"/>
        <v>22</v>
      </c>
      <c r="K666" s="116">
        <f t="shared" si="448"/>
        <v>14</v>
      </c>
      <c r="L666" s="8">
        <f t="shared" si="460"/>
        <v>1.0045125800000001</v>
      </c>
      <c r="M666" s="117">
        <f t="shared" si="443"/>
        <v>1.0083999100000001</v>
      </c>
      <c r="N666" s="117">
        <f t="shared" si="440"/>
        <v>1.1385968169697618</v>
      </c>
      <c r="O666" s="110">
        <f t="shared" si="444"/>
        <v>1.1437348199999999</v>
      </c>
      <c r="P666" s="110">
        <f t="shared" si="452"/>
        <v>1075.46811437</v>
      </c>
      <c r="Q666" s="148">
        <f t="shared" si="463"/>
        <v>0</v>
      </c>
      <c r="R666" s="170">
        <f t="shared" si="461"/>
        <v>0</v>
      </c>
      <c r="S666" s="110">
        <f t="shared" si="453"/>
        <v>0</v>
      </c>
      <c r="T666" s="92">
        <v>0</v>
      </c>
      <c r="U666" s="180">
        <f t="shared" si="446"/>
        <v>0</v>
      </c>
      <c r="V666" s="120">
        <f t="shared" si="462"/>
        <v>0.12</v>
      </c>
      <c r="W666" s="118">
        <f t="shared" si="441"/>
        <v>14</v>
      </c>
      <c r="X666" s="118">
        <v>252</v>
      </c>
      <c r="Y666" s="117">
        <f t="shared" si="454"/>
        <v>1.0063158999999999</v>
      </c>
      <c r="Z666" s="110">
        <f t="shared" si="455"/>
        <v>6.7925490599999998</v>
      </c>
      <c r="AA666" s="110">
        <f t="shared" si="456"/>
        <v>0</v>
      </c>
      <c r="AB666" s="121" t="str">
        <f t="shared" si="464"/>
        <v>A+J=</v>
      </c>
      <c r="AC666" s="115">
        <f t="shared" si="465"/>
        <v>45092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2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109">
        <f t="shared" si="457"/>
        <v>45080</v>
      </c>
      <c r="B667" s="110">
        <f t="shared" si="449"/>
        <v>1083.09574729</v>
      </c>
      <c r="C667" s="110">
        <f t="shared" si="442"/>
        <v>940.31247066000003</v>
      </c>
      <c r="D667" s="111">
        <f t="shared" si="458"/>
        <v>6563.07</v>
      </c>
      <c r="E667" s="111">
        <f t="shared" si="445"/>
        <v>6609.67</v>
      </c>
      <c r="F667" s="161">
        <f t="shared" si="466"/>
        <v>45000</v>
      </c>
      <c r="G667" s="114">
        <f t="shared" si="450"/>
        <v>7.1003356660832573E-3</v>
      </c>
      <c r="H667" s="115">
        <f t="shared" si="467"/>
        <v>45092</v>
      </c>
      <c r="I667" s="115">
        <f t="shared" si="451"/>
        <v>45092</v>
      </c>
      <c r="J667" s="116">
        <f t="shared" si="459"/>
        <v>22</v>
      </c>
      <c r="K667" s="116">
        <f t="shared" si="448"/>
        <v>15</v>
      </c>
      <c r="L667" s="8">
        <f t="shared" si="460"/>
        <v>1.00483568</v>
      </c>
      <c r="M667" s="117">
        <f t="shared" si="443"/>
        <v>1.0083999100000001</v>
      </c>
      <c r="N667" s="117">
        <f t="shared" si="440"/>
        <v>1.1385968169697618</v>
      </c>
      <c r="O667" s="110">
        <f t="shared" si="444"/>
        <v>1.1441026999999999</v>
      </c>
      <c r="P667" s="110">
        <f t="shared" si="452"/>
        <v>1075.8140365199999</v>
      </c>
      <c r="Q667" s="148">
        <f t="shared" si="463"/>
        <v>0</v>
      </c>
      <c r="R667" s="170">
        <f t="shared" si="461"/>
        <v>0</v>
      </c>
      <c r="S667" s="110">
        <f t="shared" si="453"/>
        <v>0</v>
      </c>
      <c r="T667" s="92">
        <v>0</v>
      </c>
      <c r="U667" s="180">
        <f t="shared" si="446"/>
        <v>0</v>
      </c>
      <c r="V667" s="120">
        <f t="shared" si="462"/>
        <v>0.12</v>
      </c>
      <c r="W667" s="118">
        <f t="shared" si="441"/>
        <v>15</v>
      </c>
      <c r="X667" s="118">
        <v>252</v>
      </c>
      <c r="Y667" s="117">
        <f t="shared" si="454"/>
        <v>1.006768559</v>
      </c>
      <c r="Z667" s="110">
        <f t="shared" si="455"/>
        <v>7.2817107700000001</v>
      </c>
      <c r="AA667" s="110">
        <f t="shared" si="456"/>
        <v>0</v>
      </c>
      <c r="AB667" s="121" t="str">
        <f t="shared" si="464"/>
        <v>A+J=</v>
      </c>
      <c r="AC667" s="115">
        <f t="shared" si="465"/>
        <v>45092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2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109">
        <f t="shared" si="457"/>
        <v>45081</v>
      </c>
      <c r="B668" s="110">
        <f t="shared" si="449"/>
        <v>1083.09574729</v>
      </c>
      <c r="C668" s="110">
        <f t="shared" si="442"/>
        <v>940.31247066000003</v>
      </c>
      <c r="D668" s="111">
        <f t="shared" si="458"/>
        <v>6563.07</v>
      </c>
      <c r="E668" s="111">
        <f t="shared" si="445"/>
        <v>6609.67</v>
      </c>
      <c r="F668" s="161">
        <f t="shared" si="466"/>
        <v>45000</v>
      </c>
      <c r="G668" s="114">
        <f t="shared" si="450"/>
        <v>7.1003356660832573E-3</v>
      </c>
      <c r="H668" s="115">
        <f t="shared" si="467"/>
        <v>45092</v>
      </c>
      <c r="I668" s="115">
        <f t="shared" si="451"/>
        <v>45092</v>
      </c>
      <c r="J668" s="116">
        <f t="shared" si="459"/>
        <v>22</v>
      </c>
      <c r="K668" s="116">
        <f t="shared" si="448"/>
        <v>15</v>
      </c>
      <c r="L668" s="8">
        <f t="shared" si="460"/>
        <v>1.00483568</v>
      </c>
      <c r="M668" s="117">
        <f t="shared" si="443"/>
        <v>1.0083999100000001</v>
      </c>
      <c r="N668" s="117">
        <f t="shared" si="440"/>
        <v>1.1385968169697618</v>
      </c>
      <c r="O668" s="110">
        <f t="shared" si="444"/>
        <v>1.1441026999999999</v>
      </c>
      <c r="P668" s="110">
        <f t="shared" si="452"/>
        <v>1075.8140365199999</v>
      </c>
      <c r="Q668" s="148">
        <f t="shared" si="463"/>
        <v>0</v>
      </c>
      <c r="R668" s="170">
        <f t="shared" si="461"/>
        <v>0</v>
      </c>
      <c r="S668" s="110">
        <f t="shared" si="453"/>
        <v>0</v>
      </c>
      <c r="T668" s="92">
        <v>0</v>
      </c>
      <c r="U668" s="180">
        <f t="shared" si="446"/>
        <v>0</v>
      </c>
      <c r="V668" s="120">
        <f t="shared" si="462"/>
        <v>0.12</v>
      </c>
      <c r="W668" s="118">
        <f t="shared" si="441"/>
        <v>15</v>
      </c>
      <c r="X668" s="118">
        <v>252</v>
      </c>
      <c r="Y668" s="117">
        <f t="shared" si="454"/>
        <v>1.006768559</v>
      </c>
      <c r="Z668" s="110">
        <f t="shared" si="455"/>
        <v>7.2817107700000001</v>
      </c>
      <c r="AA668" s="110">
        <f t="shared" si="456"/>
        <v>0</v>
      </c>
      <c r="AB668" s="121" t="str">
        <f t="shared" si="464"/>
        <v>A+J=</v>
      </c>
      <c r="AC668" s="115">
        <f t="shared" si="465"/>
        <v>45092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2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109">
        <f t="shared" si="457"/>
        <v>45082</v>
      </c>
      <c r="B669" s="110">
        <f t="shared" si="449"/>
        <v>1083.09574729</v>
      </c>
      <c r="C669" s="110">
        <f t="shared" si="442"/>
        <v>940.31247066000003</v>
      </c>
      <c r="D669" s="111">
        <f t="shared" si="458"/>
        <v>6563.07</v>
      </c>
      <c r="E669" s="111">
        <f t="shared" si="445"/>
        <v>6609.67</v>
      </c>
      <c r="F669" s="161">
        <f t="shared" si="466"/>
        <v>45000</v>
      </c>
      <c r="G669" s="114">
        <f t="shared" si="450"/>
        <v>7.1003356660832573E-3</v>
      </c>
      <c r="H669" s="115">
        <f t="shared" si="467"/>
        <v>45092</v>
      </c>
      <c r="I669" s="115">
        <f t="shared" si="451"/>
        <v>45092</v>
      </c>
      <c r="J669" s="116">
        <f t="shared" si="459"/>
        <v>22</v>
      </c>
      <c r="K669" s="116">
        <f t="shared" si="448"/>
        <v>15</v>
      </c>
      <c r="L669" s="8">
        <f t="shared" si="460"/>
        <v>1.00483568</v>
      </c>
      <c r="M669" s="117">
        <f t="shared" si="443"/>
        <v>1.0083999100000001</v>
      </c>
      <c r="N669" s="117">
        <f t="shared" si="440"/>
        <v>1.1385968169697618</v>
      </c>
      <c r="O669" s="110">
        <f t="shared" si="444"/>
        <v>1.1441026999999999</v>
      </c>
      <c r="P669" s="110">
        <f t="shared" si="452"/>
        <v>1075.8140365199999</v>
      </c>
      <c r="Q669" s="148">
        <f t="shared" si="463"/>
        <v>0</v>
      </c>
      <c r="R669" s="170">
        <f t="shared" si="461"/>
        <v>0</v>
      </c>
      <c r="S669" s="110">
        <f t="shared" si="453"/>
        <v>0</v>
      </c>
      <c r="T669" s="92">
        <v>0</v>
      </c>
      <c r="U669" s="180">
        <f t="shared" si="446"/>
        <v>0</v>
      </c>
      <c r="V669" s="120">
        <f t="shared" si="462"/>
        <v>0.12</v>
      </c>
      <c r="W669" s="118">
        <f t="shared" si="441"/>
        <v>15</v>
      </c>
      <c r="X669" s="118">
        <v>252</v>
      </c>
      <c r="Y669" s="117">
        <f t="shared" si="454"/>
        <v>1.006768559</v>
      </c>
      <c r="Z669" s="110">
        <f t="shared" si="455"/>
        <v>7.2817107700000001</v>
      </c>
      <c r="AA669" s="110">
        <f t="shared" si="456"/>
        <v>0</v>
      </c>
      <c r="AB669" s="121" t="str">
        <f t="shared" si="464"/>
        <v>A+J=</v>
      </c>
      <c r="AC669" s="115">
        <f t="shared" si="465"/>
        <v>45092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2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109">
        <f t="shared" si="457"/>
        <v>45083</v>
      </c>
      <c r="B670" s="110">
        <f t="shared" si="449"/>
        <v>1083.9314869899999</v>
      </c>
      <c r="C670" s="110">
        <f t="shared" si="442"/>
        <v>940.31247066000003</v>
      </c>
      <c r="D670" s="111">
        <f t="shared" si="458"/>
        <v>6563.07</v>
      </c>
      <c r="E670" s="111">
        <f t="shared" si="445"/>
        <v>6609.67</v>
      </c>
      <c r="F670" s="161">
        <f t="shared" si="466"/>
        <v>45000</v>
      </c>
      <c r="G670" s="114">
        <f t="shared" si="450"/>
        <v>7.1003356660832573E-3</v>
      </c>
      <c r="H670" s="115">
        <f t="shared" si="467"/>
        <v>45092</v>
      </c>
      <c r="I670" s="115">
        <f t="shared" si="451"/>
        <v>45092</v>
      </c>
      <c r="J670" s="116">
        <f t="shared" si="459"/>
        <v>22</v>
      </c>
      <c r="K670" s="116">
        <f t="shared" si="448"/>
        <v>16</v>
      </c>
      <c r="L670" s="8">
        <f t="shared" si="460"/>
        <v>1.0051588899999999</v>
      </c>
      <c r="M670" s="117">
        <f t="shared" si="443"/>
        <v>1.0083999100000001</v>
      </c>
      <c r="N670" s="117">
        <f t="shared" si="440"/>
        <v>1.1385968169697618</v>
      </c>
      <c r="O670" s="110">
        <f t="shared" si="444"/>
        <v>1.14447071</v>
      </c>
      <c r="P670" s="110">
        <f t="shared" si="452"/>
        <v>1076.16008091</v>
      </c>
      <c r="Q670" s="148">
        <f t="shared" si="463"/>
        <v>0</v>
      </c>
      <c r="R670" s="170">
        <f t="shared" si="461"/>
        <v>0</v>
      </c>
      <c r="S670" s="110">
        <f t="shared" si="453"/>
        <v>0</v>
      </c>
      <c r="T670" s="92">
        <v>0</v>
      </c>
      <c r="U670" s="180">
        <f t="shared" si="446"/>
        <v>0</v>
      </c>
      <c r="V670" s="120">
        <f t="shared" si="462"/>
        <v>0.12</v>
      </c>
      <c r="W670" s="118">
        <f t="shared" si="441"/>
        <v>16</v>
      </c>
      <c r="X670" s="118">
        <v>252</v>
      </c>
      <c r="Y670" s="117">
        <f t="shared" si="454"/>
        <v>1.007221422</v>
      </c>
      <c r="Z670" s="110">
        <f t="shared" si="455"/>
        <v>7.7714060800000002</v>
      </c>
      <c r="AA670" s="110">
        <f t="shared" si="456"/>
        <v>0</v>
      </c>
      <c r="AB670" s="121" t="str">
        <f t="shared" si="464"/>
        <v>A+J=</v>
      </c>
      <c r="AC670" s="115">
        <f t="shared" si="465"/>
        <v>45092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2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109">
        <f t="shared" si="457"/>
        <v>45084</v>
      </c>
      <c r="B671" s="110">
        <f t="shared" si="449"/>
        <v>1084.76786287</v>
      </c>
      <c r="C671" s="110">
        <f t="shared" si="442"/>
        <v>940.31247066000003</v>
      </c>
      <c r="D671" s="111">
        <f t="shared" si="458"/>
        <v>6563.07</v>
      </c>
      <c r="E671" s="111">
        <f t="shared" si="445"/>
        <v>6609.67</v>
      </c>
      <c r="F671" s="161">
        <f t="shared" si="466"/>
        <v>45000</v>
      </c>
      <c r="G671" s="114">
        <f t="shared" si="450"/>
        <v>7.1003356660832573E-3</v>
      </c>
      <c r="H671" s="115">
        <f t="shared" si="467"/>
        <v>45092</v>
      </c>
      <c r="I671" s="115">
        <f t="shared" si="451"/>
        <v>45092</v>
      </c>
      <c r="J671" s="116">
        <f t="shared" si="459"/>
        <v>22</v>
      </c>
      <c r="K671" s="116">
        <f t="shared" si="448"/>
        <v>17</v>
      </c>
      <c r="L671" s="8">
        <f t="shared" si="460"/>
        <v>1.0054822000000001</v>
      </c>
      <c r="M671" s="117">
        <f t="shared" si="443"/>
        <v>1.0083999100000001</v>
      </c>
      <c r="N671" s="117">
        <f t="shared" si="440"/>
        <v>1.1385968169697618</v>
      </c>
      <c r="O671" s="110">
        <f t="shared" si="444"/>
        <v>1.1448388300000001</v>
      </c>
      <c r="P671" s="110">
        <f t="shared" si="452"/>
        <v>1076.5062287400001</v>
      </c>
      <c r="Q671" s="148">
        <f t="shared" si="463"/>
        <v>0</v>
      </c>
      <c r="R671" s="170">
        <f t="shared" si="461"/>
        <v>0</v>
      </c>
      <c r="S671" s="110">
        <f t="shared" si="453"/>
        <v>0</v>
      </c>
      <c r="T671" s="92">
        <v>0</v>
      </c>
      <c r="U671" s="180">
        <f t="shared" si="446"/>
        <v>0</v>
      </c>
      <c r="V671" s="120">
        <f t="shared" si="462"/>
        <v>0.12</v>
      </c>
      <c r="W671" s="118">
        <f t="shared" si="441"/>
        <v>17</v>
      </c>
      <c r="X671" s="118">
        <v>252</v>
      </c>
      <c r="Y671" s="117">
        <f t="shared" si="454"/>
        <v>1.0076744879999999</v>
      </c>
      <c r="Z671" s="110">
        <f t="shared" si="455"/>
        <v>8.2616341299999991</v>
      </c>
      <c r="AA671" s="110">
        <f t="shared" si="456"/>
        <v>0</v>
      </c>
      <c r="AB671" s="121" t="str">
        <f t="shared" si="464"/>
        <v>A+J=</v>
      </c>
      <c r="AC671" s="115">
        <f t="shared" si="465"/>
        <v>45092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2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109">
        <f t="shared" si="457"/>
        <v>45085</v>
      </c>
      <c r="B672" s="110">
        <f t="shared" si="449"/>
        <v>1085.6048858300001</v>
      </c>
      <c r="C672" s="110">
        <f t="shared" si="442"/>
        <v>940.31247066000003</v>
      </c>
      <c r="D672" s="111">
        <f t="shared" si="458"/>
        <v>6563.07</v>
      </c>
      <c r="E672" s="111">
        <f t="shared" si="445"/>
        <v>6609.67</v>
      </c>
      <c r="F672" s="161">
        <f t="shared" si="466"/>
        <v>45000</v>
      </c>
      <c r="G672" s="114">
        <f t="shared" si="450"/>
        <v>7.1003356660832573E-3</v>
      </c>
      <c r="H672" s="115">
        <f t="shared" si="467"/>
        <v>45092</v>
      </c>
      <c r="I672" s="115">
        <f t="shared" si="451"/>
        <v>45092</v>
      </c>
      <c r="J672" s="116">
        <f t="shared" si="459"/>
        <v>22</v>
      </c>
      <c r="K672" s="116">
        <f t="shared" si="448"/>
        <v>18</v>
      </c>
      <c r="L672" s="8">
        <f t="shared" si="460"/>
        <v>1.0058056200000001</v>
      </c>
      <c r="M672" s="117">
        <f t="shared" si="443"/>
        <v>1.0083999100000001</v>
      </c>
      <c r="N672" s="117">
        <f t="shared" ref="N672:N735" si="468">IF(I672&gt;I671,N671*M672,N671)</f>
        <v>1.1385968169697618</v>
      </c>
      <c r="O672" s="110">
        <f t="shared" si="444"/>
        <v>1.1452070700000001</v>
      </c>
      <c r="P672" s="110">
        <f t="shared" si="452"/>
        <v>1076.8524894</v>
      </c>
      <c r="Q672" s="148">
        <f t="shared" si="463"/>
        <v>0</v>
      </c>
      <c r="R672" s="170">
        <f t="shared" si="461"/>
        <v>0</v>
      </c>
      <c r="S672" s="110">
        <f t="shared" si="453"/>
        <v>0</v>
      </c>
      <c r="T672" s="92">
        <v>0</v>
      </c>
      <c r="U672" s="180">
        <f t="shared" si="446"/>
        <v>0</v>
      </c>
      <c r="V672" s="120">
        <f t="shared" si="462"/>
        <v>0.12</v>
      </c>
      <c r="W672" s="118">
        <f t="shared" si="441"/>
        <v>18</v>
      </c>
      <c r="X672" s="118">
        <v>252</v>
      </c>
      <c r="Y672" s="117">
        <f t="shared" si="454"/>
        <v>1.0081277580000001</v>
      </c>
      <c r="Z672" s="110">
        <f t="shared" si="455"/>
        <v>8.7523964299999992</v>
      </c>
      <c r="AA672" s="110">
        <f t="shared" si="456"/>
        <v>0</v>
      </c>
      <c r="AB672" s="121" t="str">
        <f t="shared" si="464"/>
        <v>A+J=</v>
      </c>
      <c r="AC672" s="115">
        <f t="shared" si="465"/>
        <v>45092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2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109">
        <f t="shared" si="457"/>
        <v>45086</v>
      </c>
      <c r="B673" s="110">
        <f t="shared" si="449"/>
        <v>1085.6048858300001</v>
      </c>
      <c r="C673" s="110">
        <f t="shared" si="442"/>
        <v>940.31247066000003</v>
      </c>
      <c r="D673" s="111">
        <f t="shared" si="458"/>
        <v>6563.07</v>
      </c>
      <c r="E673" s="111">
        <f t="shared" si="445"/>
        <v>6609.67</v>
      </c>
      <c r="F673" s="161">
        <f t="shared" si="466"/>
        <v>45000</v>
      </c>
      <c r="G673" s="114">
        <f t="shared" si="450"/>
        <v>7.1003356660832573E-3</v>
      </c>
      <c r="H673" s="115">
        <f t="shared" si="467"/>
        <v>45092</v>
      </c>
      <c r="I673" s="115">
        <f t="shared" si="451"/>
        <v>45092</v>
      </c>
      <c r="J673" s="116">
        <f t="shared" si="459"/>
        <v>22</v>
      </c>
      <c r="K673" s="116">
        <f t="shared" si="448"/>
        <v>18</v>
      </c>
      <c r="L673" s="8">
        <f t="shared" si="460"/>
        <v>1.0058056200000001</v>
      </c>
      <c r="M673" s="117">
        <f t="shared" si="443"/>
        <v>1.0083999100000001</v>
      </c>
      <c r="N673" s="117">
        <f t="shared" si="468"/>
        <v>1.1385968169697618</v>
      </c>
      <c r="O673" s="110">
        <f t="shared" si="444"/>
        <v>1.1452070700000001</v>
      </c>
      <c r="P673" s="110">
        <f t="shared" si="452"/>
        <v>1076.8524894</v>
      </c>
      <c r="Q673" s="148">
        <f t="shared" si="463"/>
        <v>0</v>
      </c>
      <c r="R673" s="170">
        <f t="shared" si="461"/>
        <v>0</v>
      </c>
      <c r="S673" s="110">
        <f t="shared" si="453"/>
        <v>0</v>
      </c>
      <c r="T673" s="92">
        <v>0</v>
      </c>
      <c r="U673" s="180">
        <f t="shared" si="446"/>
        <v>0</v>
      </c>
      <c r="V673" s="120">
        <f t="shared" si="462"/>
        <v>0.12</v>
      </c>
      <c r="W673" s="118">
        <f t="shared" si="441"/>
        <v>18</v>
      </c>
      <c r="X673" s="118">
        <v>252</v>
      </c>
      <c r="Y673" s="117">
        <f t="shared" si="454"/>
        <v>1.0081277580000001</v>
      </c>
      <c r="Z673" s="110">
        <f t="shared" si="455"/>
        <v>8.7523964299999992</v>
      </c>
      <c r="AA673" s="110">
        <f t="shared" si="456"/>
        <v>0</v>
      </c>
      <c r="AB673" s="121" t="str">
        <f t="shared" si="464"/>
        <v>A+J=</v>
      </c>
      <c r="AC673" s="115">
        <f t="shared" si="465"/>
        <v>45092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2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109">
        <f t="shared" si="457"/>
        <v>45087</v>
      </c>
      <c r="B674" s="110">
        <f t="shared" si="449"/>
        <v>1086.44255733</v>
      </c>
      <c r="C674" s="110">
        <f t="shared" si="442"/>
        <v>940.31247066000003</v>
      </c>
      <c r="D674" s="111">
        <f t="shared" si="458"/>
        <v>6563.07</v>
      </c>
      <c r="E674" s="111">
        <f t="shared" si="445"/>
        <v>6609.67</v>
      </c>
      <c r="F674" s="161">
        <f t="shared" si="466"/>
        <v>45000</v>
      </c>
      <c r="G674" s="114">
        <f t="shared" si="450"/>
        <v>7.1003356660832573E-3</v>
      </c>
      <c r="H674" s="115">
        <f t="shared" si="467"/>
        <v>45092</v>
      </c>
      <c r="I674" s="115">
        <f t="shared" si="451"/>
        <v>45092</v>
      </c>
      <c r="J674" s="116">
        <f t="shared" si="459"/>
        <v>22</v>
      </c>
      <c r="K674" s="116">
        <f t="shared" si="448"/>
        <v>19</v>
      </c>
      <c r="L674" s="8">
        <f t="shared" si="460"/>
        <v>1.0061291400000001</v>
      </c>
      <c r="M674" s="117">
        <f t="shared" si="443"/>
        <v>1.0083999100000001</v>
      </c>
      <c r="N674" s="117">
        <f t="shared" si="468"/>
        <v>1.1385968169697618</v>
      </c>
      <c r="O674" s="110">
        <f t="shared" si="444"/>
        <v>1.1455754300000001</v>
      </c>
      <c r="P674" s="110">
        <f t="shared" si="452"/>
        <v>1077.1988629099999</v>
      </c>
      <c r="Q674" s="148">
        <f t="shared" si="463"/>
        <v>0</v>
      </c>
      <c r="R674" s="170">
        <f t="shared" si="461"/>
        <v>0</v>
      </c>
      <c r="S674" s="110">
        <f t="shared" si="453"/>
        <v>0</v>
      </c>
      <c r="T674" s="92">
        <v>0</v>
      </c>
      <c r="U674" s="180">
        <f t="shared" si="446"/>
        <v>0</v>
      </c>
      <c r="V674" s="120">
        <f t="shared" si="462"/>
        <v>0.12</v>
      </c>
      <c r="W674" s="118">
        <f t="shared" ref="W674:W737" si="469">IF(A673&lt;K$2,0,IF(Q673&gt;0,1,IF(K674=K673,W673,W673+1)))</f>
        <v>19</v>
      </c>
      <c r="X674" s="118">
        <v>252</v>
      </c>
      <c r="Y674" s="117">
        <f t="shared" si="454"/>
        <v>1.0085812329999999</v>
      </c>
      <c r="Z674" s="110">
        <f t="shared" si="455"/>
        <v>9.2436944200000006</v>
      </c>
      <c r="AA674" s="110">
        <f t="shared" si="456"/>
        <v>0</v>
      </c>
      <c r="AB674" s="121" t="str">
        <f t="shared" si="464"/>
        <v>A+J=</v>
      </c>
      <c r="AC674" s="115">
        <f t="shared" si="465"/>
        <v>45092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2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109">
        <f t="shared" si="457"/>
        <v>45088</v>
      </c>
      <c r="B675" s="110">
        <f t="shared" si="449"/>
        <v>1086.44255733</v>
      </c>
      <c r="C675" s="110">
        <f t="shared" si="442"/>
        <v>940.31247066000003</v>
      </c>
      <c r="D675" s="111">
        <f t="shared" si="458"/>
        <v>6563.07</v>
      </c>
      <c r="E675" s="111">
        <f t="shared" si="445"/>
        <v>6609.67</v>
      </c>
      <c r="F675" s="161">
        <f t="shared" si="466"/>
        <v>45000</v>
      </c>
      <c r="G675" s="114">
        <f t="shared" si="450"/>
        <v>7.1003356660832573E-3</v>
      </c>
      <c r="H675" s="115">
        <f t="shared" si="467"/>
        <v>45092</v>
      </c>
      <c r="I675" s="115">
        <f t="shared" si="451"/>
        <v>45092</v>
      </c>
      <c r="J675" s="116">
        <f t="shared" si="459"/>
        <v>22</v>
      </c>
      <c r="K675" s="116">
        <f t="shared" si="448"/>
        <v>19</v>
      </c>
      <c r="L675" s="8">
        <f t="shared" si="460"/>
        <v>1.0061291400000001</v>
      </c>
      <c r="M675" s="117">
        <f t="shared" si="443"/>
        <v>1.0083999100000001</v>
      </c>
      <c r="N675" s="117">
        <f t="shared" si="468"/>
        <v>1.1385968169697618</v>
      </c>
      <c r="O675" s="110">
        <f t="shared" si="444"/>
        <v>1.1455754300000001</v>
      </c>
      <c r="P675" s="110">
        <f t="shared" si="452"/>
        <v>1077.1988629099999</v>
      </c>
      <c r="Q675" s="148">
        <f t="shared" si="463"/>
        <v>0</v>
      </c>
      <c r="R675" s="170">
        <f t="shared" si="461"/>
        <v>0</v>
      </c>
      <c r="S675" s="110">
        <f t="shared" si="453"/>
        <v>0</v>
      </c>
      <c r="T675" s="92">
        <v>0</v>
      </c>
      <c r="U675" s="180">
        <f t="shared" si="446"/>
        <v>0</v>
      </c>
      <c r="V675" s="120">
        <f t="shared" si="462"/>
        <v>0.12</v>
      </c>
      <c r="W675" s="118">
        <f t="shared" si="469"/>
        <v>19</v>
      </c>
      <c r="X675" s="118">
        <v>252</v>
      </c>
      <c r="Y675" s="117">
        <f t="shared" si="454"/>
        <v>1.0085812329999999</v>
      </c>
      <c r="Z675" s="110">
        <f t="shared" si="455"/>
        <v>9.2436944200000006</v>
      </c>
      <c r="AA675" s="110">
        <f t="shared" si="456"/>
        <v>0</v>
      </c>
      <c r="AB675" s="121" t="str">
        <f t="shared" si="464"/>
        <v>A+J=</v>
      </c>
      <c r="AC675" s="115">
        <f t="shared" si="465"/>
        <v>45092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2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109">
        <f t="shared" si="457"/>
        <v>45089</v>
      </c>
      <c r="B676" s="110">
        <f t="shared" si="449"/>
        <v>1086.44255733</v>
      </c>
      <c r="C676" s="110">
        <f t="shared" si="442"/>
        <v>940.31247066000003</v>
      </c>
      <c r="D676" s="111">
        <f t="shared" si="458"/>
        <v>6563.07</v>
      </c>
      <c r="E676" s="111">
        <f t="shared" si="445"/>
        <v>6609.67</v>
      </c>
      <c r="F676" s="161">
        <f t="shared" si="466"/>
        <v>45000</v>
      </c>
      <c r="G676" s="114">
        <f t="shared" si="450"/>
        <v>7.1003356660832573E-3</v>
      </c>
      <c r="H676" s="115">
        <f t="shared" si="467"/>
        <v>45092</v>
      </c>
      <c r="I676" s="115">
        <f t="shared" si="451"/>
        <v>45092</v>
      </c>
      <c r="J676" s="116">
        <f t="shared" si="459"/>
        <v>22</v>
      </c>
      <c r="K676" s="116">
        <f t="shared" si="448"/>
        <v>19</v>
      </c>
      <c r="L676" s="8">
        <f t="shared" si="460"/>
        <v>1.0061291400000001</v>
      </c>
      <c r="M676" s="117">
        <f t="shared" si="443"/>
        <v>1.0083999100000001</v>
      </c>
      <c r="N676" s="117">
        <f t="shared" si="468"/>
        <v>1.1385968169697618</v>
      </c>
      <c r="O676" s="110">
        <f t="shared" si="444"/>
        <v>1.1455754300000001</v>
      </c>
      <c r="P676" s="110">
        <f t="shared" si="452"/>
        <v>1077.1988629099999</v>
      </c>
      <c r="Q676" s="148">
        <f t="shared" si="463"/>
        <v>0</v>
      </c>
      <c r="R676" s="170">
        <f t="shared" si="461"/>
        <v>0</v>
      </c>
      <c r="S676" s="110">
        <f t="shared" si="453"/>
        <v>0</v>
      </c>
      <c r="T676" s="92">
        <v>0</v>
      </c>
      <c r="U676" s="180">
        <f t="shared" si="446"/>
        <v>0</v>
      </c>
      <c r="V676" s="120">
        <f t="shared" si="462"/>
        <v>0.12</v>
      </c>
      <c r="W676" s="118">
        <f t="shared" si="469"/>
        <v>19</v>
      </c>
      <c r="X676" s="118">
        <v>252</v>
      </c>
      <c r="Y676" s="117">
        <f t="shared" si="454"/>
        <v>1.0085812329999999</v>
      </c>
      <c r="Z676" s="110">
        <f t="shared" si="455"/>
        <v>9.2436944200000006</v>
      </c>
      <c r="AA676" s="110">
        <f t="shared" si="456"/>
        <v>0</v>
      </c>
      <c r="AB676" s="121" t="str">
        <f t="shared" si="464"/>
        <v>A+J=</v>
      </c>
      <c r="AC676" s="115">
        <f t="shared" si="465"/>
        <v>45092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2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109">
        <f t="shared" si="457"/>
        <v>45090</v>
      </c>
      <c r="B677" s="110">
        <f t="shared" si="449"/>
        <v>1087.2808850599999</v>
      </c>
      <c r="C677" s="110">
        <f t="shared" ref="C677:C740" si="470">TRUNC(IF(Q676&gt;0,VLOOKUP(A676,$AF$13:$AG$141,2),C676),8)</f>
        <v>940.31247066000003</v>
      </c>
      <c r="D677" s="111">
        <f t="shared" si="458"/>
        <v>6563.07</v>
      </c>
      <c r="E677" s="111">
        <f t="shared" si="445"/>
        <v>6609.67</v>
      </c>
      <c r="F677" s="161">
        <f t="shared" si="466"/>
        <v>45000</v>
      </c>
      <c r="G677" s="114">
        <f t="shared" si="450"/>
        <v>7.1003356660832573E-3</v>
      </c>
      <c r="H677" s="115">
        <f t="shared" si="467"/>
        <v>45092</v>
      </c>
      <c r="I677" s="115">
        <f t="shared" si="451"/>
        <v>45092</v>
      </c>
      <c r="J677" s="116">
        <f t="shared" si="459"/>
        <v>22</v>
      </c>
      <c r="K677" s="116">
        <f t="shared" si="448"/>
        <v>20</v>
      </c>
      <c r="L677" s="8">
        <f t="shared" si="460"/>
        <v>1.0064527700000001</v>
      </c>
      <c r="M677" s="117">
        <f t="shared" ref="M677:M740" si="471">IF(I677&gt;I676,L676,M676)</f>
        <v>1.0083999100000001</v>
      </c>
      <c r="N677" s="117">
        <f t="shared" si="468"/>
        <v>1.1385968169697618</v>
      </c>
      <c r="O677" s="110">
        <f t="shared" si="444"/>
        <v>1.1459439199999999</v>
      </c>
      <c r="P677" s="110">
        <f t="shared" si="452"/>
        <v>1077.54535865</v>
      </c>
      <c r="Q677" s="148">
        <f t="shared" si="463"/>
        <v>0</v>
      </c>
      <c r="R677" s="170">
        <f t="shared" si="461"/>
        <v>0</v>
      </c>
      <c r="S677" s="110">
        <f t="shared" si="453"/>
        <v>0</v>
      </c>
      <c r="T677" s="92">
        <v>0</v>
      </c>
      <c r="U677" s="180">
        <f t="shared" si="446"/>
        <v>0</v>
      </c>
      <c r="V677" s="120">
        <f t="shared" si="462"/>
        <v>0.12</v>
      </c>
      <c r="W677" s="118">
        <f t="shared" si="469"/>
        <v>20</v>
      </c>
      <c r="X677" s="118">
        <v>252</v>
      </c>
      <c r="Y677" s="117">
        <f t="shared" si="454"/>
        <v>1.0090349110000001</v>
      </c>
      <c r="Z677" s="110">
        <f t="shared" si="455"/>
        <v>9.7355264100000003</v>
      </c>
      <c r="AA677" s="110">
        <f t="shared" si="456"/>
        <v>0</v>
      </c>
      <c r="AB677" s="121" t="str">
        <f t="shared" si="464"/>
        <v>A+J=</v>
      </c>
      <c r="AC677" s="115">
        <f t="shared" si="465"/>
        <v>45092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2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5" x14ac:dyDescent="0.2">
      <c r="A678" s="109">
        <f t="shared" si="457"/>
        <v>45091</v>
      </c>
      <c r="B678" s="110">
        <f t="shared" si="449"/>
        <v>1088.1198419900002</v>
      </c>
      <c r="C678" s="110">
        <f t="shared" si="470"/>
        <v>940.31247066000003</v>
      </c>
      <c r="D678" s="111">
        <f t="shared" si="458"/>
        <v>6563.07</v>
      </c>
      <c r="E678" s="111">
        <f t="shared" si="445"/>
        <v>6609.67</v>
      </c>
      <c r="F678" s="161">
        <f t="shared" si="466"/>
        <v>45000</v>
      </c>
      <c r="G678" s="114">
        <f t="shared" si="450"/>
        <v>7.1003356660832573E-3</v>
      </c>
      <c r="H678" s="115">
        <f t="shared" si="467"/>
        <v>45092</v>
      </c>
      <c r="I678" s="115">
        <f t="shared" si="451"/>
        <v>45092</v>
      </c>
      <c r="J678" s="116">
        <f t="shared" si="459"/>
        <v>22</v>
      </c>
      <c r="K678" s="116">
        <f t="shared" si="448"/>
        <v>21</v>
      </c>
      <c r="L678" s="8">
        <f t="shared" si="460"/>
        <v>1.0067765</v>
      </c>
      <c r="M678" s="117">
        <f t="shared" si="471"/>
        <v>1.0083999100000001</v>
      </c>
      <c r="N678" s="117">
        <f t="shared" si="468"/>
        <v>1.1385968169697618</v>
      </c>
      <c r="O678" s="110">
        <f t="shared" si="444"/>
        <v>1.14631251</v>
      </c>
      <c r="P678" s="110">
        <f t="shared" si="452"/>
        <v>1077.8919484200001</v>
      </c>
      <c r="Q678" s="148">
        <f t="shared" si="463"/>
        <v>0</v>
      </c>
      <c r="R678" s="170">
        <f t="shared" si="461"/>
        <v>0</v>
      </c>
      <c r="S678" s="110">
        <f t="shared" si="453"/>
        <v>0</v>
      </c>
      <c r="T678" s="92">
        <v>0</v>
      </c>
      <c r="U678" s="180">
        <f t="shared" si="446"/>
        <v>0</v>
      </c>
      <c r="V678" s="120">
        <f t="shared" si="462"/>
        <v>0.12</v>
      </c>
      <c r="W678" s="118">
        <f t="shared" si="469"/>
        <v>21</v>
      </c>
      <c r="X678" s="118">
        <v>252</v>
      </c>
      <c r="Y678" s="117">
        <f t="shared" si="454"/>
        <v>1.0094887930000001</v>
      </c>
      <c r="Z678" s="110">
        <f t="shared" si="455"/>
        <v>10.227893570000001</v>
      </c>
      <c r="AA678" s="110">
        <f t="shared" si="456"/>
        <v>0</v>
      </c>
      <c r="AB678" s="121" t="str">
        <f t="shared" si="464"/>
        <v>A+J=</v>
      </c>
      <c r="AC678" s="115">
        <f t="shared" si="465"/>
        <v>45092</v>
      </c>
      <c r="AD678" s="199" t="s">
        <v>94</v>
      </c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2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5" x14ac:dyDescent="0.2">
      <c r="A679" s="109">
        <f t="shared" si="457"/>
        <v>45092</v>
      </c>
      <c r="B679" s="110">
        <f t="shared" si="449"/>
        <v>1088.95945697</v>
      </c>
      <c r="C679" s="110">
        <f t="shared" si="470"/>
        <v>940.31247066000003</v>
      </c>
      <c r="D679" s="111">
        <f t="shared" si="458"/>
        <v>6563.07</v>
      </c>
      <c r="E679" s="111">
        <f t="shared" si="445"/>
        <v>6609.67</v>
      </c>
      <c r="F679" s="161">
        <f t="shared" si="466"/>
        <v>45000</v>
      </c>
      <c r="G679" s="114">
        <f t="shared" si="450"/>
        <v>7.1003356660832573E-3</v>
      </c>
      <c r="H679" s="115">
        <f t="shared" si="467"/>
        <v>45092</v>
      </c>
      <c r="I679" s="115">
        <f t="shared" si="451"/>
        <v>45092</v>
      </c>
      <c r="J679" s="116">
        <f t="shared" si="459"/>
        <v>22</v>
      </c>
      <c r="K679" s="116">
        <f t="shared" si="448"/>
        <v>22</v>
      </c>
      <c r="L679" s="8">
        <f t="shared" si="460"/>
        <v>1.0071003300000001</v>
      </c>
      <c r="M679" s="117">
        <f t="shared" si="471"/>
        <v>1.0083999100000001</v>
      </c>
      <c r="N679" s="117">
        <f t="shared" si="468"/>
        <v>1.1385968169697618</v>
      </c>
      <c r="O679" s="110">
        <f t="shared" si="444"/>
        <v>1.14668123</v>
      </c>
      <c r="P679" s="110">
        <f t="shared" si="452"/>
        <v>1078.2386604400001</v>
      </c>
      <c r="Q679" s="148">
        <f t="shared" si="463"/>
        <v>22</v>
      </c>
      <c r="R679" s="170">
        <f t="shared" si="461"/>
        <v>0</v>
      </c>
      <c r="S679" s="110">
        <f t="shared" si="453"/>
        <v>0</v>
      </c>
      <c r="T679" s="92">
        <v>0</v>
      </c>
      <c r="U679" s="180">
        <f t="shared" si="446"/>
        <v>0</v>
      </c>
      <c r="V679" s="120">
        <f t="shared" si="462"/>
        <v>0.12</v>
      </c>
      <c r="W679" s="118">
        <f t="shared" si="469"/>
        <v>22</v>
      </c>
      <c r="X679" s="118">
        <v>252</v>
      </c>
      <c r="Y679" s="117">
        <f t="shared" si="454"/>
        <v>1.009942879</v>
      </c>
      <c r="Z679" s="110">
        <f t="shared" si="455"/>
        <v>10.720796529999999</v>
      </c>
      <c r="AA679" s="110">
        <f t="shared" si="456"/>
        <v>10.720796529999999</v>
      </c>
      <c r="AB679" s="121" t="str">
        <f t="shared" si="464"/>
        <v>A+J=</v>
      </c>
      <c r="AC679" s="115">
        <f t="shared" si="465"/>
        <v>45092</v>
      </c>
      <c r="AD679" s="199" t="s">
        <v>95</v>
      </c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2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8.75" x14ac:dyDescent="0.2">
      <c r="A680" s="109">
        <f t="shared" si="457"/>
        <v>45093</v>
      </c>
      <c r="B680" s="110">
        <f t="shared" si="449"/>
        <v>1085.2017313599999</v>
      </c>
      <c r="C680" s="214">
        <f>C679+(AD689/O679)</f>
        <v>945.6978749279325</v>
      </c>
      <c r="D680" s="111">
        <f t="shared" si="458"/>
        <v>6609.67</v>
      </c>
      <c r="E680" s="111">
        <f t="shared" si="445"/>
        <v>6649.99</v>
      </c>
      <c r="F680" s="161">
        <f t="shared" si="466"/>
        <v>45033</v>
      </c>
      <c r="G680" s="114">
        <f t="shared" si="450"/>
        <v>6.1001532602988906E-3</v>
      </c>
      <c r="H680" s="115">
        <f t="shared" si="467"/>
        <v>45124</v>
      </c>
      <c r="I680" s="115">
        <f t="shared" si="451"/>
        <v>45124</v>
      </c>
      <c r="J680" s="116">
        <f t="shared" si="459"/>
        <v>22</v>
      </c>
      <c r="K680" s="116">
        <f t="shared" si="448"/>
        <v>1</v>
      </c>
      <c r="L680" s="8">
        <f t="shared" si="460"/>
        <v>1.00027647</v>
      </c>
      <c r="M680" s="117">
        <f t="shared" si="471"/>
        <v>1.0071003300000001</v>
      </c>
      <c r="N680" s="117">
        <f t="shared" si="468"/>
        <v>1.1466812301071969</v>
      </c>
      <c r="O680" s="110">
        <f t="shared" si="444"/>
        <v>1.14699825</v>
      </c>
      <c r="P680" s="110">
        <f t="shared" si="452"/>
        <v>1084.71380757</v>
      </c>
      <c r="Q680" s="148">
        <f t="shared" si="463"/>
        <v>0</v>
      </c>
      <c r="R680" s="170">
        <f t="shared" si="461"/>
        <v>0</v>
      </c>
      <c r="S680" s="110">
        <f t="shared" si="453"/>
        <v>0</v>
      </c>
      <c r="T680" s="92">
        <v>0</v>
      </c>
      <c r="U680" s="180">
        <f t="shared" si="446"/>
        <v>0</v>
      </c>
      <c r="V680" s="120">
        <f t="shared" si="462"/>
        <v>0.12</v>
      </c>
      <c r="W680" s="118">
        <f t="shared" si="469"/>
        <v>1</v>
      </c>
      <c r="X680" s="118">
        <v>252</v>
      </c>
      <c r="Y680" s="117">
        <f t="shared" si="454"/>
        <v>1.0004498180000001</v>
      </c>
      <c r="Z680" s="110">
        <f t="shared" si="455"/>
        <v>0.48792379000000002</v>
      </c>
      <c r="AA680" s="110">
        <f t="shared" si="456"/>
        <v>0</v>
      </c>
      <c r="AB680" s="121" t="str">
        <f t="shared" si="464"/>
        <v>A+J=</v>
      </c>
      <c r="AC680" s="115">
        <f t="shared" si="465"/>
        <v>45124</v>
      </c>
      <c r="AD680" s="201">
        <v>150000</v>
      </c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2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5" x14ac:dyDescent="0.2">
      <c r="A681" s="109">
        <f t="shared" si="457"/>
        <v>45094</v>
      </c>
      <c r="B681" s="110">
        <f t="shared" si="449"/>
        <v>1085.9900354500001</v>
      </c>
      <c r="C681" s="110">
        <f t="shared" si="470"/>
        <v>945.69787492</v>
      </c>
      <c r="D681" s="111">
        <f t="shared" si="458"/>
        <v>6609.67</v>
      </c>
      <c r="E681" s="111">
        <f t="shared" si="445"/>
        <v>6649.99</v>
      </c>
      <c r="F681" s="161">
        <f t="shared" si="466"/>
        <v>45033</v>
      </c>
      <c r="G681" s="114">
        <f t="shared" si="450"/>
        <v>6.1001532602988906E-3</v>
      </c>
      <c r="H681" s="115">
        <f t="shared" si="467"/>
        <v>45124</v>
      </c>
      <c r="I681" s="115">
        <f t="shared" si="451"/>
        <v>45124</v>
      </c>
      <c r="J681" s="116">
        <f t="shared" si="459"/>
        <v>22</v>
      </c>
      <c r="K681" s="116">
        <f t="shared" si="448"/>
        <v>2</v>
      </c>
      <c r="L681" s="8">
        <f t="shared" si="460"/>
        <v>1.0005530199999999</v>
      </c>
      <c r="M681" s="117">
        <f t="shared" si="471"/>
        <v>1.0071003300000001</v>
      </c>
      <c r="N681" s="117">
        <f t="shared" si="468"/>
        <v>1.1466812301071969</v>
      </c>
      <c r="O681" s="110">
        <f t="shared" si="444"/>
        <v>1.1473153599999999</v>
      </c>
      <c r="P681" s="110">
        <f t="shared" si="452"/>
        <v>1085.0136978099999</v>
      </c>
      <c r="Q681" s="148">
        <f t="shared" si="463"/>
        <v>0</v>
      </c>
      <c r="R681" s="170">
        <f t="shared" si="461"/>
        <v>0</v>
      </c>
      <c r="S681" s="110">
        <f t="shared" si="453"/>
        <v>0</v>
      </c>
      <c r="T681" s="92">
        <v>0</v>
      </c>
      <c r="U681" s="180">
        <f t="shared" si="446"/>
        <v>0</v>
      </c>
      <c r="V681" s="120">
        <f t="shared" si="462"/>
        <v>0.12</v>
      </c>
      <c r="W681" s="118">
        <f t="shared" si="469"/>
        <v>2</v>
      </c>
      <c r="X681" s="118">
        <v>252</v>
      </c>
      <c r="Y681" s="117">
        <f t="shared" si="454"/>
        <v>1.0008998389999999</v>
      </c>
      <c r="Z681" s="110">
        <f t="shared" si="455"/>
        <v>0.97633764000000001</v>
      </c>
      <c r="AA681" s="110">
        <f t="shared" si="456"/>
        <v>0</v>
      </c>
      <c r="AB681" s="121" t="str">
        <f t="shared" si="464"/>
        <v>A+J=</v>
      </c>
      <c r="AC681" s="115">
        <f t="shared" si="465"/>
        <v>45124</v>
      </c>
      <c r="AD681" s="199" t="s">
        <v>96</v>
      </c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2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5" x14ac:dyDescent="0.2">
      <c r="A682" s="109">
        <f t="shared" si="457"/>
        <v>45095</v>
      </c>
      <c r="B682" s="110">
        <f t="shared" si="449"/>
        <v>1085.9900354500001</v>
      </c>
      <c r="C682" s="110">
        <f t="shared" si="470"/>
        <v>945.69787492</v>
      </c>
      <c r="D682" s="111">
        <f t="shared" si="458"/>
        <v>6609.67</v>
      </c>
      <c r="E682" s="111">
        <f t="shared" si="445"/>
        <v>6649.99</v>
      </c>
      <c r="F682" s="161">
        <f t="shared" si="466"/>
        <v>45033</v>
      </c>
      <c r="G682" s="114">
        <f t="shared" si="450"/>
        <v>6.1001532602988906E-3</v>
      </c>
      <c r="H682" s="115">
        <f t="shared" si="467"/>
        <v>45124</v>
      </c>
      <c r="I682" s="115">
        <f t="shared" si="451"/>
        <v>45124</v>
      </c>
      <c r="J682" s="116">
        <f t="shared" si="459"/>
        <v>22</v>
      </c>
      <c r="K682" s="116">
        <f t="shared" si="448"/>
        <v>2</v>
      </c>
      <c r="L682" s="8">
        <f t="shared" si="460"/>
        <v>1.0005530199999999</v>
      </c>
      <c r="M682" s="117">
        <f t="shared" si="471"/>
        <v>1.0071003300000001</v>
      </c>
      <c r="N682" s="117">
        <f t="shared" si="468"/>
        <v>1.1466812301071969</v>
      </c>
      <c r="O682" s="110">
        <f t="shared" ref="O682:O745" si="472">TRUNC(TRUNC((L682*N682),15),8)</f>
        <v>1.1473153599999999</v>
      </c>
      <c r="P682" s="110">
        <f t="shared" si="452"/>
        <v>1085.0136978099999</v>
      </c>
      <c r="Q682" s="148">
        <f t="shared" si="463"/>
        <v>0</v>
      </c>
      <c r="R682" s="170">
        <f t="shared" si="461"/>
        <v>0</v>
      </c>
      <c r="S682" s="110">
        <f t="shared" si="453"/>
        <v>0</v>
      </c>
      <c r="T682" s="92">
        <v>0</v>
      </c>
      <c r="U682" s="180">
        <f t="shared" si="446"/>
        <v>0</v>
      </c>
      <c r="V682" s="120">
        <f t="shared" si="462"/>
        <v>0.12</v>
      </c>
      <c r="W682" s="118">
        <f t="shared" si="469"/>
        <v>2</v>
      </c>
      <c r="X682" s="118">
        <v>252</v>
      </c>
      <c r="Y682" s="117">
        <f t="shared" si="454"/>
        <v>1.0008998389999999</v>
      </c>
      <c r="Z682" s="110">
        <f t="shared" si="455"/>
        <v>0.97633764000000001</v>
      </c>
      <c r="AA682" s="110">
        <f t="shared" si="456"/>
        <v>0</v>
      </c>
      <c r="AB682" s="121" t="str">
        <f t="shared" si="464"/>
        <v>A+J=</v>
      </c>
      <c r="AC682" s="115">
        <f t="shared" si="465"/>
        <v>45124</v>
      </c>
      <c r="AD682" s="199" t="s">
        <v>90</v>
      </c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2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8.75" x14ac:dyDescent="0.2">
      <c r="A683" s="109">
        <f t="shared" si="457"/>
        <v>45096</v>
      </c>
      <c r="B683" s="110">
        <f t="shared" si="449"/>
        <v>1085.9900354500001</v>
      </c>
      <c r="C683" s="110">
        <f t="shared" si="470"/>
        <v>945.69787492</v>
      </c>
      <c r="D683" s="111">
        <f t="shared" si="458"/>
        <v>6609.67</v>
      </c>
      <c r="E683" s="111">
        <f t="shared" ref="E683:E746" si="473">IF($K683=1,VLOOKUP($A682,AQ$11:AU$131,5),E682)</f>
        <v>6649.99</v>
      </c>
      <c r="F683" s="161">
        <f t="shared" si="466"/>
        <v>45033</v>
      </c>
      <c r="G683" s="114">
        <f t="shared" si="450"/>
        <v>6.1001532602988906E-3</v>
      </c>
      <c r="H683" s="115">
        <f t="shared" si="467"/>
        <v>45124</v>
      </c>
      <c r="I683" s="115">
        <f t="shared" si="451"/>
        <v>45124</v>
      </c>
      <c r="J683" s="116">
        <f t="shared" si="459"/>
        <v>22</v>
      </c>
      <c r="K683" s="116">
        <f t="shared" si="448"/>
        <v>2</v>
      </c>
      <c r="L683" s="8">
        <f t="shared" si="460"/>
        <v>1.0005530199999999</v>
      </c>
      <c r="M683" s="117">
        <f t="shared" si="471"/>
        <v>1.0071003300000001</v>
      </c>
      <c r="N683" s="117">
        <f t="shared" si="468"/>
        <v>1.1466812301071969</v>
      </c>
      <c r="O683" s="110">
        <f t="shared" si="472"/>
        <v>1.1473153599999999</v>
      </c>
      <c r="P683" s="110">
        <f t="shared" si="452"/>
        <v>1085.0136978099999</v>
      </c>
      <c r="Q683" s="148">
        <f t="shared" si="463"/>
        <v>0</v>
      </c>
      <c r="R683" s="170">
        <f t="shared" si="461"/>
        <v>0</v>
      </c>
      <c r="S683" s="110">
        <f t="shared" si="453"/>
        <v>0</v>
      </c>
      <c r="T683" s="92">
        <v>0</v>
      </c>
      <c r="U683" s="180">
        <f t="shared" si="446"/>
        <v>0</v>
      </c>
      <c r="V683" s="120">
        <f t="shared" si="462"/>
        <v>0.12</v>
      </c>
      <c r="W683" s="118">
        <f t="shared" si="469"/>
        <v>2</v>
      </c>
      <c r="X683" s="118">
        <v>252</v>
      </c>
      <c r="Y683" s="117">
        <f t="shared" si="454"/>
        <v>1.0008998389999999</v>
      </c>
      <c r="Z683" s="110">
        <f t="shared" si="455"/>
        <v>0.97633764000000001</v>
      </c>
      <c r="AA683" s="110">
        <f t="shared" si="456"/>
        <v>0</v>
      </c>
      <c r="AB683" s="121" t="str">
        <f t="shared" si="464"/>
        <v>A+J=</v>
      </c>
      <c r="AC683" s="115">
        <f t="shared" si="465"/>
        <v>45124</v>
      </c>
      <c r="AD683" s="216">
        <f>AD685*AD687</f>
        <v>91590.908981</v>
      </c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2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5" x14ac:dyDescent="0.2">
      <c r="A684" s="109">
        <f t="shared" si="457"/>
        <v>45097</v>
      </c>
      <c r="B684" s="110">
        <f t="shared" si="449"/>
        <v>1086.7789223</v>
      </c>
      <c r="C684" s="110">
        <f t="shared" si="470"/>
        <v>945.69787492</v>
      </c>
      <c r="D684" s="111">
        <f t="shared" si="458"/>
        <v>6609.67</v>
      </c>
      <c r="E684" s="111">
        <f t="shared" si="473"/>
        <v>6649.99</v>
      </c>
      <c r="F684" s="161">
        <f t="shared" si="466"/>
        <v>45033</v>
      </c>
      <c r="G684" s="114">
        <f t="shared" si="450"/>
        <v>6.1001532602988906E-3</v>
      </c>
      <c r="H684" s="115">
        <f t="shared" si="467"/>
        <v>45124</v>
      </c>
      <c r="I684" s="115">
        <f t="shared" si="451"/>
        <v>45124</v>
      </c>
      <c r="J684" s="116">
        <f t="shared" si="459"/>
        <v>22</v>
      </c>
      <c r="K684" s="116">
        <f t="shared" si="448"/>
        <v>3</v>
      </c>
      <c r="L684" s="8">
        <f t="shared" si="460"/>
        <v>1.00082965</v>
      </c>
      <c r="M684" s="117">
        <f t="shared" si="471"/>
        <v>1.0071003300000001</v>
      </c>
      <c r="N684" s="117">
        <f t="shared" si="468"/>
        <v>1.1466812301071969</v>
      </c>
      <c r="O684" s="110">
        <f t="shared" si="472"/>
        <v>1.1476325700000001</v>
      </c>
      <c r="P684" s="110">
        <f t="shared" si="452"/>
        <v>1085.3136826299999</v>
      </c>
      <c r="Q684" s="148">
        <f t="shared" si="463"/>
        <v>0</v>
      </c>
      <c r="R684" s="170">
        <f t="shared" si="461"/>
        <v>0</v>
      </c>
      <c r="S684" s="110">
        <f t="shared" si="453"/>
        <v>0</v>
      </c>
      <c r="T684" s="92">
        <v>0</v>
      </c>
      <c r="U684" s="180">
        <f t="shared" ref="U684:U747" si="474">IF(Q684&gt;0,(S684+T684)/P684,0)</f>
        <v>0</v>
      </c>
      <c r="V684" s="120">
        <f t="shared" si="462"/>
        <v>0.12</v>
      </c>
      <c r="W684" s="118">
        <f t="shared" si="469"/>
        <v>3</v>
      </c>
      <c r="X684" s="118">
        <v>252</v>
      </c>
      <c r="Y684" s="117">
        <f t="shared" si="454"/>
        <v>1.0013500609999999</v>
      </c>
      <c r="Z684" s="110">
        <f t="shared" si="455"/>
        <v>1.4652396700000001</v>
      </c>
      <c r="AA684" s="110">
        <f t="shared" si="456"/>
        <v>0</v>
      </c>
      <c r="AB684" s="121" t="str">
        <f t="shared" si="464"/>
        <v>A+J=</v>
      </c>
      <c r="AC684" s="115">
        <f t="shared" si="465"/>
        <v>45124</v>
      </c>
      <c r="AD684" s="199" t="s">
        <v>91</v>
      </c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2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5" x14ac:dyDescent="0.2">
      <c r="A685" s="109">
        <f t="shared" si="457"/>
        <v>45098</v>
      </c>
      <c r="B685" s="110">
        <f t="shared" si="449"/>
        <v>1087.56838601</v>
      </c>
      <c r="C685" s="110">
        <f t="shared" si="470"/>
        <v>945.69787492</v>
      </c>
      <c r="D685" s="111">
        <f t="shared" si="458"/>
        <v>6609.67</v>
      </c>
      <c r="E685" s="111">
        <f t="shared" si="473"/>
        <v>6649.99</v>
      </c>
      <c r="F685" s="161">
        <f t="shared" si="466"/>
        <v>45033</v>
      </c>
      <c r="G685" s="114">
        <f t="shared" si="450"/>
        <v>6.1001532602988906E-3</v>
      </c>
      <c r="H685" s="115">
        <f t="shared" si="467"/>
        <v>45124</v>
      </c>
      <c r="I685" s="115">
        <f t="shared" si="451"/>
        <v>45124</v>
      </c>
      <c r="J685" s="116">
        <f t="shared" si="459"/>
        <v>22</v>
      </c>
      <c r="K685" s="116">
        <f t="shared" si="448"/>
        <v>4</v>
      </c>
      <c r="L685" s="8">
        <f t="shared" si="460"/>
        <v>1.0011063600000001</v>
      </c>
      <c r="M685" s="117">
        <f t="shared" si="471"/>
        <v>1.0071003300000001</v>
      </c>
      <c r="N685" s="117">
        <f t="shared" si="468"/>
        <v>1.1466812301071969</v>
      </c>
      <c r="O685" s="110">
        <f t="shared" si="472"/>
        <v>1.1479498699999999</v>
      </c>
      <c r="P685" s="110">
        <f t="shared" si="452"/>
        <v>1085.6137525700001</v>
      </c>
      <c r="Q685" s="148">
        <f t="shared" si="463"/>
        <v>0</v>
      </c>
      <c r="R685" s="170">
        <f t="shared" si="461"/>
        <v>0</v>
      </c>
      <c r="S685" s="110">
        <f t="shared" si="453"/>
        <v>0</v>
      </c>
      <c r="T685" s="92">
        <v>0</v>
      </c>
      <c r="U685" s="180">
        <f t="shared" si="474"/>
        <v>0</v>
      </c>
      <c r="V685" s="120">
        <f t="shared" si="462"/>
        <v>0.12</v>
      </c>
      <c r="W685" s="118">
        <f t="shared" si="469"/>
        <v>4</v>
      </c>
      <c r="X685" s="118">
        <v>252</v>
      </c>
      <c r="Y685" s="117">
        <f t="shared" si="454"/>
        <v>1.0018004869999999</v>
      </c>
      <c r="Z685" s="110">
        <f t="shared" si="455"/>
        <v>1.9546334400000001</v>
      </c>
      <c r="AA685" s="110">
        <f t="shared" si="456"/>
        <v>0</v>
      </c>
      <c r="AB685" s="121" t="str">
        <f t="shared" si="464"/>
        <v>A+J=</v>
      </c>
      <c r="AC685" s="115">
        <f t="shared" si="465"/>
        <v>45124</v>
      </c>
      <c r="AD685" s="209">
        <v>20150</v>
      </c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2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5" x14ac:dyDescent="0.2">
      <c r="A686" s="109">
        <f t="shared" si="457"/>
        <v>45099</v>
      </c>
      <c r="B686" s="110">
        <f t="shared" si="449"/>
        <v>1088.3584152199999</v>
      </c>
      <c r="C686" s="110">
        <f t="shared" si="470"/>
        <v>945.69787492</v>
      </c>
      <c r="D686" s="111">
        <f t="shared" si="458"/>
        <v>6609.67</v>
      </c>
      <c r="E686" s="111">
        <f t="shared" si="473"/>
        <v>6649.99</v>
      </c>
      <c r="F686" s="161">
        <f t="shared" si="466"/>
        <v>45033</v>
      </c>
      <c r="G686" s="114">
        <f t="shared" si="450"/>
        <v>6.1001532602988906E-3</v>
      </c>
      <c r="H686" s="115">
        <f t="shared" si="467"/>
        <v>45124</v>
      </c>
      <c r="I686" s="115">
        <f t="shared" si="451"/>
        <v>45124</v>
      </c>
      <c r="J686" s="116">
        <f t="shared" si="459"/>
        <v>22</v>
      </c>
      <c r="K686" s="116">
        <f t="shared" si="448"/>
        <v>5</v>
      </c>
      <c r="L686" s="8">
        <f t="shared" si="460"/>
        <v>1.0013831399999999</v>
      </c>
      <c r="M686" s="117">
        <f t="shared" si="471"/>
        <v>1.0071003300000001</v>
      </c>
      <c r="N686" s="117">
        <f t="shared" si="468"/>
        <v>1.1466812301071969</v>
      </c>
      <c r="O686" s="110">
        <f t="shared" si="472"/>
        <v>1.14826725</v>
      </c>
      <c r="P686" s="110">
        <f t="shared" si="452"/>
        <v>1085.9138981599999</v>
      </c>
      <c r="Q686" s="148">
        <f t="shared" si="463"/>
        <v>0</v>
      </c>
      <c r="R686" s="170">
        <f t="shared" si="461"/>
        <v>0</v>
      </c>
      <c r="S686" s="110">
        <f t="shared" si="453"/>
        <v>0</v>
      </c>
      <c r="T686" s="92">
        <v>0</v>
      </c>
      <c r="U686" s="180">
        <f t="shared" si="474"/>
        <v>0</v>
      </c>
      <c r="V686" s="120">
        <f t="shared" si="462"/>
        <v>0.12</v>
      </c>
      <c r="W686" s="118">
        <f t="shared" si="469"/>
        <v>5</v>
      </c>
      <c r="X686" s="118">
        <v>252</v>
      </c>
      <c r="Y686" s="117">
        <f t="shared" si="454"/>
        <v>1.002251115</v>
      </c>
      <c r="Z686" s="110">
        <f t="shared" si="455"/>
        <v>2.4445170599999999</v>
      </c>
      <c r="AA686" s="110">
        <f t="shared" si="456"/>
        <v>0</v>
      </c>
      <c r="AB686" s="121" t="str">
        <f t="shared" si="464"/>
        <v>A+J=</v>
      </c>
      <c r="AC686" s="115">
        <f t="shared" si="465"/>
        <v>45124</v>
      </c>
      <c r="AD686" s="199" t="s">
        <v>92</v>
      </c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2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5" x14ac:dyDescent="0.2">
      <c r="A687" s="109">
        <f t="shared" si="457"/>
        <v>45100</v>
      </c>
      <c r="B687" s="110">
        <f t="shared" si="449"/>
        <v>1089.14902078</v>
      </c>
      <c r="C687" s="110">
        <f t="shared" si="470"/>
        <v>945.69787492</v>
      </c>
      <c r="D687" s="111">
        <f t="shared" si="458"/>
        <v>6609.67</v>
      </c>
      <c r="E687" s="111">
        <f t="shared" si="473"/>
        <v>6649.99</v>
      </c>
      <c r="F687" s="161">
        <f t="shared" si="466"/>
        <v>45033</v>
      </c>
      <c r="G687" s="114">
        <f t="shared" si="450"/>
        <v>6.1001532602988906E-3</v>
      </c>
      <c r="H687" s="115">
        <f t="shared" si="467"/>
        <v>45124</v>
      </c>
      <c r="I687" s="115">
        <f t="shared" si="451"/>
        <v>45124</v>
      </c>
      <c r="J687" s="116">
        <f t="shared" si="459"/>
        <v>22</v>
      </c>
      <c r="K687" s="116">
        <f t="shared" ref="K687:K750" si="475">(J687-(NETWORKDAYS(A687,I687,AF$149:AF$503)-1))</f>
        <v>6</v>
      </c>
      <c r="L687" s="8">
        <f t="shared" si="460"/>
        <v>1.00166</v>
      </c>
      <c r="M687" s="117">
        <f t="shared" si="471"/>
        <v>1.0071003300000001</v>
      </c>
      <c r="N687" s="117">
        <f t="shared" si="468"/>
        <v>1.1466812301071969</v>
      </c>
      <c r="O687" s="110">
        <f t="shared" si="472"/>
        <v>1.1485847199999999</v>
      </c>
      <c r="P687" s="110">
        <f t="shared" si="452"/>
        <v>1086.2141288600001</v>
      </c>
      <c r="Q687" s="148">
        <f t="shared" si="463"/>
        <v>0</v>
      </c>
      <c r="R687" s="170">
        <f t="shared" si="461"/>
        <v>0</v>
      </c>
      <c r="S687" s="110">
        <f t="shared" si="453"/>
        <v>0</v>
      </c>
      <c r="T687" s="92">
        <v>0</v>
      </c>
      <c r="U687" s="180">
        <f t="shared" si="474"/>
        <v>0</v>
      </c>
      <c r="V687" s="120">
        <f t="shared" si="462"/>
        <v>0.12</v>
      </c>
      <c r="W687" s="118">
        <f t="shared" si="469"/>
        <v>6</v>
      </c>
      <c r="X687" s="118">
        <v>252</v>
      </c>
      <c r="Y687" s="117">
        <f t="shared" si="454"/>
        <v>1.002701946</v>
      </c>
      <c r="Z687" s="110">
        <f t="shared" si="455"/>
        <v>2.9348919200000001</v>
      </c>
      <c r="AA687" s="110">
        <f t="shared" si="456"/>
        <v>0</v>
      </c>
      <c r="AB687" s="121" t="str">
        <f t="shared" si="464"/>
        <v>A+J=</v>
      </c>
      <c r="AC687" s="115">
        <f t="shared" si="465"/>
        <v>45124</v>
      </c>
      <c r="AD687" s="212">
        <v>4.5454545399999997</v>
      </c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2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5" x14ac:dyDescent="0.2">
      <c r="A688" s="109">
        <f t="shared" si="457"/>
        <v>45101</v>
      </c>
      <c r="B688" s="110">
        <f t="shared" si="449"/>
        <v>1089.94019241</v>
      </c>
      <c r="C688" s="110">
        <f t="shared" si="470"/>
        <v>945.69787492</v>
      </c>
      <c r="D688" s="111">
        <f t="shared" si="458"/>
        <v>6609.67</v>
      </c>
      <c r="E688" s="111">
        <f t="shared" si="473"/>
        <v>6649.99</v>
      </c>
      <c r="F688" s="161">
        <f t="shared" si="466"/>
        <v>45033</v>
      </c>
      <c r="G688" s="114">
        <f t="shared" si="450"/>
        <v>6.1001532602988906E-3</v>
      </c>
      <c r="H688" s="115">
        <f t="shared" si="467"/>
        <v>45124</v>
      </c>
      <c r="I688" s="115">
        <f t="shared" si="451"/>
        <v>45124</v>
      </c>
      <c r="J688" s="116">
        <f t="shared" si="459"/>
        <v>22</v>
      </c>
      <c r="K688" s="116">
        <f t="shared" si="475"/>
        <v>7</v>
      </c>
      <c r="L688" s="8">
        <f t="shared" si="460"/>
        <v>1.0019369300000001</v>
      </c>
      <c r="M688" s="117">
        <f t="shared" si="471"/>
        <v>1.0071003300000001</v>
      </c>
      <c r="N688" s="117">
        <f t="shared" si="468"/>
        <v>1.1466812301071969</v>
      </c>
      <c r="O688" s="110">
        <f t="shared" si="472"/>
        <v>1.14890227</v>
      </c>
      <c r="P688" s="110">
        <f t="shared" si="452"/>
        <v>1086.51443522</v>
      </c>
      <c r="Q688" s="148">
        <f t="shared" si="463"/>
        <v>0</v>
      </c>
      <c r="R688" s="170">
        <f t="shared" si="461"/>
        <v>0</v>
      </c>
      <c r="S688" s="110">
        <f t="shared" si="453"/>
        <v>0</v>
      </c>
      <c r="T688" s="92">
        <v>0</v>
      </c>
      <c r="U688" s="180">
        <f t="shared" si="474"/>
        <v>0</v>
      </c>
      <c r="V688" s="120">
        <f t="shared" si="462"/>
        <v>0.12</v>
      </c>
      <c r="W688" s="118">
        <f t="shared" si="469"/>
        <v>7</v>
      </c>
      <c r="X688" s="118">
        <v>252</v>
      </c>
      <c r="Y688" s="117">
        <f t="shared" si="454"/>
        <v>1.003152979</v>
      </c>
      <c r="Z688" s="110">
        <f t="shared" si="455"/>
        <v>3.4257571900000001</v>
      </c>
      <c r="AA688" s="110">
        <f t="shared" si="456"/>
        <v>0</v>
      </c>
      <c r="AB688" s="121" t="str">
        <f t="shared" si="464"/>
        <v>A+J=</v>
      </c>
      <c r="AC688" s="115">
        <f t="shared" si="465"/>
        <v>45124</v>
      </c>
      <c r="AD688" s="199" t="s">
        <v>97</v>
      </c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2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5" x14ac:dyDescent="0.2">
      <c r="A689" s="109">
        <f t="shared" si="457"/>
        <v>45102</v>
      </c>
      <c r="B689" s="110">
        <f t="shared" si="449"/>
        <v>1089.94019241</v>
      </c>
      <c r="C689" s="110">
        <f t="shared" si="470"/>
        <v>945.69787492</v>
      </c>
      <c r="D689" s="111">
        <f t="shared" si="458"/>
        <v>6609.67</v>
      </c>
      <c r="E689" s="111">
        <f t="shared" si="473"/>
        <v>6649.99</v>
      </c>
      <c r="F689" s="161">
        <f t="shared" si="466"/>
        <v>45033</v>
      </c>
      <c r="G689" s="114">
        <f t="shared" si="450"/>
        <v>6.1001532602988906E-3</v>
      </c>
      <c r="H689" s="115">
        <f t="shared" si="467"/>
        <v>45124</v>
      </c>
      <c r="I689" s="115">
        <f t="shared" si="451"/>
        <v>45124</v>
      </c>
      <c r="J689" s="116">
        <f t="shared" si="459"/>
        <v>22</v>
      </c>
      <c r="K689" s="116">
        <f t="shared" si="475"/>
        <v>7</v>
      </c>
      <c r="L689" s="8">
        <f t="shared" si="460"/>
        <v>1.0019369300000001</v>
      </c>
      <c r="M689" s="117">
        <f t="shared" si="471"/>
        <v>1.0071003300000001</v>
      </c>
      <c r="N689" s="117">
        <f t="shared" si="468"/>
        <v>1.1466812301071969</v>
      </c>
      <c r="O689" s="110">
        <f t="shared" si="472"/>
        <v>1.14890227</v>
      </c>
      <c r="P689" s="110">
        <f t="shared" si="452"/>
        <v>1086.51443522</v>
      </c>
      <c r="Q689" s="148">
        <f t="shared" si="463"/>
        <v>0</v>
      </c>
      <c r="R689" s="170">
        <f t="shared" si="461"/>
        <v>0</v>
      </c>
      <c r="S689" s="110">
        <f t="shared" si="453"/>
        <v>0</v>
      </c>
      <c r="T689" s="92">
        <v>0</v>
      </c>
      <c r="U689" s="180">
        <f t="shared" si="474"/>
        <v>0</v>
      </c>
      <c r="V689" s="120">
        <f t="shared" si="462"/>
        <v>0.12</v>
      </c>
      <c r="W689" s="118">
        <f t="shared" si="469"/>
        <v>7</v>
      </c>
      <c r="X689" s="118">
        <v>252</v>
      </c>
      <c r="Y689" s="117">
        <f t="shared" si="454"/>
        <v>1.003152979</v>
      </c>
      <c r="Z689" s="110">
        <f t="shared" si="455"/>
        <v>3.4257571900000001</v>
      </c>
      <c r="AA689" s="110">
        <f t="shared" si="456"/>
        <v>0</v>
      </c>
      <c r="AB689" s="121" t="str">
        <f t="shared" si="464"/>
        <v>A+J=</v>
      </c>
      <c r="AC689" s="115">
        <f t="shared" si="465"/>
        <v>45124</v>
      </c>
      <c r="AD689" s="212">
        <f>Z679-AD687</f>
        <v>6.1753419899999997</v>
      </c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2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109">
        <f t="shared" si="457"/>
        <v>45103</v>
      </c>
      <c r="B690" s="110">
        <f t="shared" si="449"/>
        <v>1089.94019241</v>
      </c>
      <c r="C690" s="110">
        <f t="shared" si="470"/>
        <v>945.69787492</v>
      </c>
      <c r="D690" s="111">
        <f t="shared" si="458"/>
        <v>6609.67</v>
      </c>
      <c r="E690" s="111">
        <f t="shared" si="473"/>
        <v>6649.99</v>
      </c>
      <c r="F690" s="161">
        <f t="shared" si="466"/>
        <v>45033</v>
      </c>
      <c r="G690" s="114">
        <f t="shared" si="450"/>
        <v>6.1001532602988906E-3</v>
      </c>
      <c r="H690" s="115">
        <f t="shared" si="467"/>
        <v>45124</v>
      </c>
      <c r="I690" s="115">
        <f t="shared" si="451"/>
        <v>45124</v>
      </c>
      <c r="J690" s="116">
        <f t="shared" si="459"/>
        <v>22</v>
      </c>
      <c r="K690" s="116">
        <f t="shared" si="475"/>
        <v>7</v>
      </c>
      <c r="L690" s="8">
        <f t="shared" si="460"/>
        <v>1.0019369300000001</v>
      </c>
      <c r="M690" s="117">
        <f t="shared" si="471"/>
        <v>1.0071003300000001</v>
      </c>
      <c r="N690" s="117">
        <f t="shared" si="468"/>
        <v>1.1466812301071969</v>
      </c>
      <c r="O690" s="110">
        <f t="shared" si="472"/>
        <v>1.14890227</v>
      </c>
      <c r="P690" s="110">
        <f t="shared" si="452"/>
        <v>1086.51443522</v>
      </c>
      <c r="Q690" s="148">
        <f t="shared" si="463"/>
        <v>0</v>
      </c>
      <c r="R690" s="170">
        <f t="shared" si="461"/>
        <v>0</v>
      </c>
      <c r="S690" s="110">
        <f t="shared" si="453"/>
        <v>0</v>
      </c>
      <c r="T690" s="92">
        <v>0</v>
      </c>
      <c r="U690" s="180">
        <f t="shared" si="474"/>
        <v>0</v>
      </c>
      <c r="V690" s="120">
        <f t="shared" si="462"/>
        <v>0.12</v>
      </c>
      <c r="W690" s="118">
        <f t="shared" si="469"/>
        <v>7</v>
      </c>
      <c r="X690" s="118">
        <v>252</v>
      </c>
      <c r="Y690" s="117">
        <f t="shared" si="454"/>
        <v>1.003152979</v>
      </c>
      <c r="Z690" s="110">
        <f t="shared" si="455"/>
        <v>3.4257571900000001</v>
      </c>
      <c r="AA690" s="110">
        <f t="shared" si="456"/>
        <v>0</v>
      </c>
      <c r="AB690" s="121" t="str">
        <f t="shared" si="464"/>
        <v>A+J=</v>
      </c>
      <c r="AC690" s="115">
        <f t="shared" si="465"/>
        <v>45124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2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109">
        <f t="shared" si="457"/>
        <v>45104</v>
      </c>
      <c r="B691" s="110">
        <f t="shared" si="449"/>
        <v>1090.73194208</v>
      </c>
      <c r="C691" s="110">
        <f t="shared" si="470"/>
        <v>945.69787492</v>
      </c>
      <c r="D691" s="111">
        <f t="shared" si="458"/>
        <v>6609.67</v>
      </c>
      <c r="E691" s="111">
        <f t="shared" si="473"/>
        <v>6649.99</v>
      </c>
      <c r="F691" s="161">
        <f t="shared" si="466"/>
        <v>45033</v>
      </c>
      <c r="G691" s="114">
        <f t="shared" si="450"/>
        <v>6.1001532602988906E-3</v>
      </c>
      <c r="H691" s="115">
        <f t="shared" si="467"/>
        <v>45124</v>
      </c>
      <c r="I691" s="115">
        <f t="shared" si="451"/>
        <v>45124</v>
      </c>
      <c r="J691" s="116">
        <f t="shared" si="459"/>
        <v>22</v>
      </c>
      <c r="K691" s="116">
        <f t="shared" si="475"/>
        <v>8</v>
      </c>
      <c r="L691" s="8">
        <f t="shared" si="460"/>
        <v>1.0022139400000001</v>
      </c>
      <c r="M691" s="117">
        <f t="shared" si="471"/>
        <v>1.0071003300000001</v>
      </c>
      <c r="N691" s="117">
        <f t="shared" si="468"/>
        <v>1.1466812301071969</v>
      </c>
      <c r="O691" s="110">
        <f t="shared" si="472"/>
        <v>1.14921991</v>
      </c>
      <c r="P691" s="110">
        <f t="shared" si="452"/>
        <v>1086.8148266999999</v>
      </c>
      <c r="Q691" s="148">
        <f t="shared" si="463"/>
        <v>0</v>
      </c>
      <c r="R691" s="170">
        <f t="shared" si="461"/>
        <v>0</v>
      </c>
      <c r="S691" s="110">
        <f t="shared" si="453"/>
        <v>0</v>
      </c>
      <c r="T691" s="92">
        <v>0</v>
      </c>
      <c r="U691" s="180">
        <f t="shared" si="474"/>
        <v>0</v>
      </c>
      <c r="V691" s="120">
        <f t="shared" si="462"/>
        <v>0.12</v>
      </c>
      <c r="W691" s="118">
        <f t="shared" si="469"/>
        <v>8</v>
      </c>
      <c r="X691" s="118">
        <v>252</v>
      </c>
      <c r="Y691" s="117">
        <f t="shared" si="454"/>
        <v>1.003604216</v>
      </c>
      <c r="Z691" s="110">
        <f t="shared" si="455"/>
        <v>3.9171153799999998</v>
      </c>
      <c r="AA691" s="110">
        <f t="shared" si="456"/>
        <v>0</v>
      </c>
      <c r="AB691" s="121" t="str">
        <f t="shared" si="464"/>
        <v>A+J=</v>
      </c>
      <c r="AC691" s="115">
        <f t="shared" si="465"/>
        <v>45124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2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109">
        <f t="shared" si="457"/>
        <v>45105</v>
      </c>
      <c r="B692" s="110">
        <f t="shared" si="449"/>
        <v>1091.5242678900001</v>
      </c>
      <c r="C692" s="110">
        <f t="shared" si="470"/>
        <v>945.69787492</v>
      </c>
      <c r="D692" s="111">
        <f t="shared" si="458"/>
        <v>6609.67</v>
      </c>
      <c r="E692" s="111">
        <f t="shared" si="473"/>
        <v>6649.99</v>
      </c>
      <c r="F692" s="161">
        <f t="shared" si="466"/>
        <v>45033</v>
      </c>
      <c r="G692" s="114">
        <f t="shared" si="450"/>
        <v>6.1001532602988906E-3</v>
      </c>
      <c r="H692" s="115">
        <f t="shared" si="467"/>
        <v>45124</v>
      </c>
      <c r="I692" s="115">
        <f t="shared" si="451"/>
        <v>45124</v>
      </c>
      <c r="J692" s="116">
        <f t="shared" si="459"/>
        <v>22</v>
      </c>
      <c r="K692" s="116">
        <f t="shared" si="475"/>
        <v>9</v>
      </c>
      <c r="L692" s="8">
        <f t="shared" si="460"/>
        <v>1.0024910300000001</v>
      </c>
      <c r="M692" s="117">
        <f t="shared" si="471"/>
        <v>1.0071003300000001</v>
      </c>
      <c r="N692" s="117">
        <f t="shared" si="468"/>
        <v>1.1466812301071969</v>
      </c>
      <c r="O692" s="110">
        <f t="shared" si="472"/>
        <v>1.1495376399999999</v>
      </c>
      <c r="P692" s="110">
        <f t="shared" si="452"/>
        <v>1087.11530328</v>
      </c>
      <c r="Q692" s="148">
        <f t="shared" si="463"/>
        <v>0</v>
      </c>
      <c r="R692" s="170">
        <f t="shared" si="461"/>
        <v>0</v>
      </c>
      <c r="S692" s="110">
        <f t="shared" si="453"/>
        <v>0</v>
      </c>
      <c r="T692" s="92">
        <v>0</v>
      </c>
      <c r="U692" s="180">
        <f t="shared" si="474"/>
        <v>0</v>
      </c>
      <c r="V692" s="120">
        <f t="shared" si="462"/>
        <v>0.12</v>
      </c>
      <c r="W692" s="118">
        <f t="shared" si="469"/>
        <v>9</v>
      </c>
      <c r="X692" s="118">
        <v>252</v>
      </c>
      <c r="Y692" s="117">
        <f t="shared" si="454"/>
        <v>1.0040556549999999</v>
      </c>
      <c r="Z692" s="110">
        <f t="shared" si="455"/>
        <v>4.40896461</v>
      </c>
      <c r="AA692" s="110">
        <f t="shared" si="456"/>
        <v>0</v>
      </c>
      <c r="AB692" s="121" t="str">
        <f t="shared" si="464"/>
        <v>A+J=</v>
      </c>
      <c r="AC692" s="115">
        <f t="shared" si="465"/>
        <v>45124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2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109">
        <f t="shared" si="457"/>
        <v>45106</v>
      </c>
      <c r="B693" s="110">
        <f t="shared" si="449"/>
        <v>1092.3171712399999</v>
      </c>
      <c r="C693" s="110">
        <f t="shared" si="470"/>
        <v>945.69787492</v>
      </c>
      <c r="D693" s="111">
        <f t="shared" si="458"/>
        <v>6609.67</v>
      </c>
      <c r="E693" s="111">
        <f t="shared" si="473"/>
        <v>6649.99</v>
      </c>
      <c r="F693" s="161">
        <f t="shared" si="466"/>
        <v>45033</v>
      </c>
      <c r="G693" s="114">
        <f t="shared" si="450"/>
        <v>6.1001532602988906E-3</v>
      </c>
      <c r="H693" s="115">
        <f t="shared" si="467"/>
        <v>45124</v>
      </c>
      <c r="I693" s="115">
        <f t="shared" si="451"/>
        <v>45124</v>
      </c>
      <c r="J693" s="116">
        <f t="shared" si="459"/>
        <v>22</v>
      </c>
      <c r="K693" s="116">
        <f t="shared" si="475"/>
        <v>10</v>
      </c>
      <c r="L693" s="8">
        <f t="shared" si="460"/>
        <v>1.0027681900000001</v>
      </c>
      <c r="M693" s="117">
        <f t="shared" si="471"/>
        <v>1.0071003300000001</v>
      </c>
      <c r="N693" s="117">
        <f t="shared" si="468"/>
        <v>1.1466812301071969</v>
      </c>
      <c r="O693" s="110">
        <f t="shared" si="472"/>
        <v>1.1498554599999999</v>
      </c>
      <c r="P693" s="110">
        <f t="shared" si="452"/>
        <v>1087.4158649799999</v>
      </c>
      <c r="Q693" s="148">
        <f t="shared" si="463"/>
        <v>0</v>
      </c>
      <c r="R693" s="170">
        <f t="shared" si="461"/>
        <v>0</v>
      </c>
      <c r="S693" s="110">
        <f t="shared" si="453"/>
        <v>0</v>
      </c>
      <c r="T693" s="92">
        <v>0</v>
      </c>
      <c r="U693" s="180">
        <f t="shared" si="474"/>
        <v>0</v>
      </c>
      <c r="V693" s="120">
        <f t="shared" si="462"/>
        <v>0.12</v>
      </c>
      <c r="W693" s="118">
        <f t="shared" si="469"/>
        <v>10</v>
      </c>
      <c r="X693" s="118">
        <v>252</v>
      </c>
      <c r="Y693" s="117">
        <f t="shared" si="454"/>
        <v>1.004507297</v>
      </c>
      <c r="Z693" s="110">
        <f t="shared" si="455"/>
        <v>4.9013062600000001</v>
      </c>
      <c r="AA693" s="110">
        <f t="shared" si="456"/>
        <v>0</v>
      </c>
      <c r="AB693" s="121" t="str">
        <f t="shared" si="464"/>
        <v>A+J=</v>
      </c>
      <c r="AC693" s="115">
        <f t="shared" si="465"/>
        <v>45124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2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109">
        <f t="shared" si="457"/>
        <v>45107</v>
      </c>
      <c r="B694" s="110">
        <f t="shared" si="449"/>
        <v>1093.11064401</v>
      </c>
      <c r="C694" s="110">
        <f t="shared" si="470"/>
        <v>945.69787492</v>
      </c>
      <c r="D694" s="111">
        <f t="shared" si="458"/>
        <v>6609.67</v>
      </c>
      <c r="E694" s="111">
        <f t="shared" si="473"/>
        <v>6649.99</v>
      </c>
      <c r="F694" s="161">
        <f t="shared" si="466"/>
        <v>45033</v>
      </c>
      <c r="G694" s="114">
        <f t="shared" si="450"/>
        <v>6.1001532602988906E-3</v>
      </c>
      <c r="H694" s="115">
        <f t="shared" si="467"/>
        <v>45124</v>
      </c>
      <c r="I694" s="115">
        <f t="shared" si="451"/>
        <v>45124</v>
      </c>
      <c r="J694" s="116">
        <f t="shared" si="459"/>
        <v>22</v>
      </c>
      <c r="K694" s="116">
        <f t="shared" si="475"/>
        <v>11</v>
      </c>
      <c r="L694" s="8">
        <f t="shared" si="460"/>
        <v>1.00304543</v>
      </c>
      <c r="M694" s="117">
        <f t="shared" si="471"/>
        <v>1.0071003300000001</v>
      </c>
      <c r="N694" s="117">
        <f t="shared" si="468"/>
        <v>1.1466812301071969</v>
      </c>
      <c r="O694" s="110">
        <f t="shared" si="472"/>
        <v>1.1501733599999999</v>
      </c>
      <c r="P694" s="110">
        <f t="shared" si="452"/>
        <v>1087.71650234</v>
      </c>
      <c r="Q694" s="148">
        <f t="shared" si="463"/>
        <v>0</v>
      </c>
      <c r="R694" s="170">
        <f t="shared" si="461"/>
        <v>0</v>
      </c>
      <c r="S694" s="110">
        <f t="shared" si="453"/>
        <v>0</v>
      </c>
      <c r="T694" s="92">
        <v>0</v>
      </c>
      <c r="U694" s="180">
        <f t="shared" si="474"/>
        <v>0</v>
      </c>
      <c r="V694" s="120">
        <f t="shared" si="462"/>
        <v>0.12</v>
      </c>
      <c r="W694" s="118">
        <f t="shared" si="469"/>
        <v>11</v>
      </c>
      <c r="X694" s="118">
        <v>252</v>
      </c>
      <c r="Y694" s="117">
        <f t="shared" si="454"/>
        <v>1.004959143</v>
      </c>
      <c r="Z694" s="110">
        <f t="shared" si="455"/>
        <v>5.3941416699999998</v>
      </c>
      <c r="AA694" s="110">
        <f t="shared" si="456"/>
        <v>0</v>
      </c>
      <c r="AB694" s="121" t="str">
        <f t="shared" si="464"/>
        <v>A+J=</v>
      </c>
      <c r="AC694" s="115">
        <f t="shared" si="465"/>
        <v>45124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2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109">
        <f t="shared" si="457"/>
        <v>45108</v>
      </c>
      <c r="B695" s="110">
        <f t="shared" si="449"/>
        <v>1093.9047044099998</v>
      </c>
      <c r="C695" s="110">
        <f t="shared" si="470"/>
        <v>945.69787492</v>
      </c>
      <c r="D695" s="111">
        <f t="shared" si="458"/>
        <v>6609.67</v>
      </c>
      <c r="E695" s="111">
        <f t="shared" si="473"/>
        <v>6649.99</v>
      </c>
      <c r="F695" s="161">
        <f t="shared" si="466"/>
        <v>45033</v>
      </c>
      <c r="G695" s="114">
        <f t="shared" si="450"/>
        <v>6.1001532602988906E-3</v>
      </c>
      <c r="H695" s="115">
        <f t="shared" si="467"/>
        <v>45124</v>
      </c>
      <c r="I695" s="115">
        <f t="shared" si="451"/>
        <v>45124</v>
      </c>
      <c r="J695" s="116">
        <f t="shared" si="459"/>
        <v>22</v>
      </c>
      <c r="K695" s="116">
        <f t="shared" si="475"/>
        <v>12</v>
      </c>
      <c r="L695" s="8">
        <f t="shared" si="460"/>
        <v>1.0033227499999999</v>
      </c>
      <c r="M695" s="117">
        <f t="shared" si="471"/>
        <v>1.0071003300000001</v>
      </c>
      <c r="N695" s="117">
        <f t="shared" si="468"/>
        <v>1.1466812301071969</v>
      </c>
      <c r="O695" s="110">
        <f t="shared" si="472"/>
        <v>1.15049136</v>
      </c>
      <c r="P695" s="110">
        <f t="shared" si="452"/>
        <v>1088.0172342599999</v>
      </c>
      <c r="Q695" s="148">
        <f t="shared" si="463"/>
        <v>0</v>
      </c>
      <c r="R695" s="170">
        <f t="shared" si="461"/>
        <v>0</v>
      </c>
      <c r="S695" s="110">
        <f t="shared" si="453"/>
        <v>0</v>
      </c>
      <c r="T695" s="92">
        <v>0</v>
      </c>
      <c r="U695" s="180">
        <f t="shared" si="474"/>
        <v>0</v>
      </c>
      <c r="V695" s="120">
        <f t="shared" si="462"/>
        <v>0.12</v>
      </c>
      <c r="W695" s="118">
        <f t="shared" si="469"/>
        <v>12</v>
      </c>
      <c r="X695" s="118">
        <v>252</v>
      </c>
      <c r="Y695" s="117">
        <f t="shared" si="454"/>
        <v>1.005411192</v>
      </c>
      <c r="Z695" s="110">
        <f t="shared" si="455"/>
        <v>5.8874701500000004</v>
      </c>
      <c r="AA695" s="110">
        <f t="shared" si="456"/>
        <v>0</v>
      </c>
      <c r="AB695" s="121" t="str">
        <f t="shared" si="464"/>
        <v>A+J=</v>
      </c>
      <c r="AC695" s="115">
        <f t="shared" si="465"/>
        <v>45124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2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109">
        <f t="shared" si="457"/>
        <v>45109</v>
      </c>
      <c r="B696" s="110">
        <f t="shared" si="449"/>
        <v>1093.9047044099998</v>
      </c>
      <c r="C696" s="110">
        <f t="shared" si="470"/>
        <v>945.69787492</v>
      </c>
      <c r="D696" s="111">
        <f t="shared" si="458"/>
        <v>6609.67</v>
      </c>
      <c r="E696" s="111">
        <f t="shared" si="473"/>
        <v>6649.99</v>
      </c>
      <c r="F696" s="161">
        <f t="shared" si="466"/>
        <v>45033</v>
      </c>
      <c r="G696" s="114">
        <f t="shared" si="450"/>
        <v>6.1001532602988906E-3</v>
      </c>
      <c r="H696" s="115">
        <f t="shared" si="467"/>
        <v>45124</v>
      </c>
      <c r="I696" s="115">
        <f t="shared" si="451"/>
        <v>45124</v>
      </c>
      <c r="J696" s="116">
        <f t="shared" si="459"/>
        <v>22</v>
      </c>
      <c r="K696" s="116">
        <f t="shared" si="475"/>
        <v>12</v>
      </c>
      <c r="L696" s="8">
        <f t="shared" si="460"/>
        <v>1.0033227499999999</v>
      </c>
      <c r="M696" s="117">
        <f t="shared" si="471"/>
        <v>1.0071003300000001</v>
      </c>
      <c r="N696" s="117">
        <f t="shared" si="468"/>
        <v>1.1466812301071969</v>
      </c>
      <c r="O696" s="110">
        <f t="shared" si="472"/>
        <v>1.15049136</v>
      </c>
      <c r="P696" s="110">
        <f t="shared" si="452"/>
        <v>1088.0172342599999</v>
      </c>
      <c r="Q696" s="148">
        <f t="shared" si="463"/>
        <v>0</v>
      </c>
      <c r="R696" s="170">
        <f t="shared" si="461"/>
        <v>0</v>
      </c>
      <c r="S696" s="110">
        <f t="shared" si="453"/>
        <v>0</v>
      </c>
      <c r="T696" s="92">
        <v>0</v>
      </c>
      <c r="U696" s="180">
        <f t="shared" si="474"/>
        <v>0</v>
      </c>
      <c r="V696" s="120">
        <f t="shared" si="462"/>
        <v>0.12</v>
      </c>
      <c r="W696" s="118">
        <f t="shared" si="469"/>
        <v>12</v>
      </c>
      <c r="X696" s="118">
        <v>252</v>
      </c>
      <c r="Y696" s="117">
        <f t="shared" si="454"/>
        <v>1.005411192</v>
      </c>
      <c r="Z696" s="110">
        <f t="shared" si="455"/>
        <v>5.8874701500000004</v>
      </c>
      <c r="AA696" s="110">
        <f t="shared" si="456"/>
        <v>0</v>
      </c>
      <c r="AB696" s="121" t="str">
        <f t="shared" si="464"/>
        <v>A+J=</v>
      </c>
      <c r="AC696" s="115">
        <f t="shared" si="465"/>
        <v>45124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2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109">
        <f t="shared" si="457"/>
        <v>45110</v>
      </c>
      <c r="B697" s="110">
        <f t="shared" si="449"/>
        <v>1093.9047044099998</v>
      </c>
      <c r="C697" s="110">
        <f t="shared" si="470"/>
        <v>945.69787492</v>
      </c>
      <c r="D697" s="111">
        <f t="shared" si="458"/>
        <v>6609.67</v>
      </c>
      <c r="E697" s="111">
        <f t="shared" si="473"/>
        <v>6649.99</v>
      </c>
      <c r="F697" s="161">
        <f t="shared" si="466"/>
        <v>45033</v>
      </c>
      <c r="G697" s="114">
        <f t="shared" si="450"/>
        <v>6.1001532602988906E-3</v>
      </c>
      <c r="H697" s="115">
        <f t="shared" si="467"/>
        <v>45124</v>
      </c>
      <c r="I697" s="115">
        <f t="shared" si="451"/>
        <v>45124</v>
      </c>
      <c r="J697" s="116">
        <f t="shared" si="459"/>
        <v>22</v>
      </c>
      <c r="K697" s="116">
        <f t="shared" si="475"/>
        <v>12</v>
      </c>
      <c r="L697" s="8">
        <f t="shared" si="460"/>
        <v>1.0033227499999999</v>
      </c>
      <c r="M697" s="117">
        <f t="shared" si="471"/>
        <v>1.0071003300000001</v>
      </c>
      <c r="N697" s="117">
        <f t="shared" si="468"/>
        <v>1.1466812301071969</v>
      </c>
      <c r="O697" s="110">
        <f t="shared" si="472"/>
        <v>1.15049136</v>
      </c>
      <c r="P697" s="110">
        <f t="shared" si="452"/>
        <v>1088.0172342599999</v>
      </c>
      <c r="Q697" s="148">
        <f t="shared" si="463"/>
        <v>0</v>
      </c>
      <c r="R697" s="170">
        <f t="shared" si="461"/>
        <v>0</v>
      </c>
      <c r="S697" s="110">
        <f t="shared" si="453"/>
        <v>0</v>
      </c>
      <c r="T697" s="92">
        <v>0</v>
      </c>
      <c r="U697" s="180">
        <f t="shared" si="474"/>
        <v>0</v>
      </c>
      <c r="V697" s="120">
        <f t="shared" si="462"/>
        <v>0.12</v>
      </c>
      <c r="W697" s="118">
        <f t="shared" si="469"/>
        <v>12</v>
      </c>
      <c r="X697" s="118">
        <v>252</v>
      </c>
      <c r="Y697" s="117">
        <f t="shared" si="454"/>
        <v>1.005411192</v>
      </c>
      <c r="Z697" s="110">
        <f t="shared" si="455"/>
        <v>5.8874701500000004</v>
      </c>
      <c r="AA697" s="110">
        <f t="shared" si="456"/>
        <v>0</v>
      </c>
      <c r="AB697" s="121" t="str">
        <f t="shared" si="464"/>
        <v>A+J=</v>
      </c>
      <c r="AC697" s="115">
        <f t="shared" si="465"/>
        <v>45124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2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109">
        <f t="shared" si="457"/>
        <v>45111</v>
      </c>
      <c r="B698" s="110">
        <f t="shared" si="449"/>
        <v>1094.69934324</v>
      </c>
      <c r="C698" s="110">
        <f t="shared" si="470"/>
        <v>945.69787492</v>
      </c>
      <c r="D698" s="111">
        <f t="shared" si="458"/>
        <v>6609.67</v>
      </c>
      <c r="E698" s="111">
        <f t="shared" si="473"/>
        <v>6649.99</v>
      </c>
      <c r="F698" s="161">
        <f t="shared" si="466"/>
        <v>45033</v>
      </c>
      <c r="G698" s="114">
        <f t="shared" si="450"/>
        <v>6.1001532602988906E-3</v>
      </c>
      <c r="H698" s="115">
        <f t="shared" si="467"/>
        <v>45124</v>
      </c>
      <c r="I698" s="115">
        <f t="shared" si="451"/>
        <v>45124</v>
      </c>
      <c r="J698" s="116">
        <f t="shared" si="459"/>
        <v>22</v>
      </c>
      <c r="K698" s="116">
        <f t="shared" si="475"/>
        <v>13</v>
      </c>
      <c r="L698" s="8">
        <f t="shared" si="460"/>
        <v>1.00360015</v>
      </c>
      <c r="M698" s="117">
        <f t="shared" si="471"/>
        <v>1.0071003300000001</v>
      </c>
      <c r="N698" s="117">
        <f t="shared" si="468"/>
        <v>1.1466812301071969</v>
      </c>
      <c r="O698" s="110">
        <f t="shared" si="472"/>
        <v>1.1508094499999999</v>
      </c>
      <c r="P698" s="110">
        <f t="shared" si="452"/>
        <v>1088.3180513</v>
      </c>
      <c r="Q698" s="148">
        <f t="shared" si="463"/>
        <v>0</v>
      </c>
      <c r="R698" s="170">
        <f t="shared" si="461"/>
        <v>0</v>
      </c>
      <c r="S698" s="110">
        <f t="shared" si="453"/>
        <v>0</v>
      </c>
      <c r="T698" s="92">
        <v>0</v>
      </c>
      <c r="U698" s="180">
        <f t="shared" si="474"/>
        <v>0</v>
      </c>
      <c r="V698" s="120">
        <f t="shared" si="462"/>
        <v>0.12</v>
      </c>
      <c r="W698" s="118">
        <f t="shared" si="469"/>
        <v>13</v>
      </c>
      <c r="X698" s="118">
        <v>252</v>
      </c>
      <c r="Y698" s="117">
        <f t="shared" si="454"/>
        <v>1.0058634440000001</v>
      </c>
      <c r="Z698" s="110">
        <f t="shared" si="455"/>
        <v>6.3812919399999997</v>
      </c>
      <c r="AA698" s="110">
        <f t="shared" si="456"/>
        <v>0</v>
      </c>
      <c r="AB698" s="121" t="str">
        <f t="shared" si="464"/>
        <v>A+J=</v>
      </c>
      <c r="AC698" s="115">
        <f t="shared" si="465"/>
        <v>45124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2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109">
        <f t="shared" si="457"/>
        <v>45112</v>
      </c>
      <c r="B699" s="110">
        <f t="shared" si="449"/>
        <v>1095.4945523699998</v>
      </c>
      <c r="C699" s="110">
        <f t="shared" si="470"/>
        <v>945.69787492</v>
      </c>
      <c r="D699" s="111">
        <f t="shared" si="458"/>
        <v>6609.67</v>
      </c>
      <c r="E699" s="111">
        <f t="shared" si="473"/>
        <v>6649.99</v>
      </c>
      <c r="F699" s="161">
        <f t="shared" si="466"/>
        <v>45033</v>
      </c>
      <c r="G699" s="114">
        <f t="shared" si="450"/>
        <v>6.1001532602988906E-3</v>
      </c>
      <c r="H699" s="115">
        <f t="shared" si="467"/>
        <v>45124</v>
      </c>
      <c r="I699" s="115">
        <f t="shared" si="451"/>
        <v>45124</v>
      </c>
      <c r="J699" s="116">
        <f t="shared" si="459"/>
        <v>22</v>
      </c>
      <c r="K699" s="116">
        <f t="shared" si="475"/>
        <v>14</v>
      </c>
      <c r="L699" s="8">
        <f t="shared" si="460"/>
        <v>1.0038776199999999</v>
      </c>
      <c r="M699" s="117">
        <f t="shared" si="471"/>
        <v>1.0071003300000001</v>
      </c>
      <c r="N699" s="117">
        <f t="shared" si="468"/>
        <v>1.1466812301071969</v>
      </c>
      <c r="O699" s="110">
        <f t="shared" si="472"/>
        <v>1.15112762</v>
      </c>
      <c r="P699" s="110">
        <f t="shared" si="452"/>
        <v>1088.6189439899999</v>
      </c>
      <c r="Q699" s="148">
        <f t="shared" si="463"/>
        <v>0</v>
      </c>
      <c r="R699" s="170">
        <f t="shared" si="461"/>
        <v>0</v>
      </c>
      <c r="S699" s="110">
        <f t="shared" si="453"/>
        <v>0</v>
      </c>
      <c r="T699" s="92">
        <v>0</v>
      </c>
      <c r="U699" s="180">
        <f t="shared" si="474"/>
        <v>0</v>
      </c>
      <c r="V699" s="120">
        <f t="shared" si="462"/>
        <v>0.12</v>
      </c>
      <c r="W699" s="118">
        <f t="shared" si="469"/>
        <v>14</v>
      </c>
      <c r="X699" s="118">
        <v>252</v>
      </c>
      <c r="Y699" s="117">
        <f t="shared" si="454"/>
        <v>1.0063158999999999</v>
      </c>
      <c r="Z699" s="110">
        <f t="shared" si="455"/>
        <v>6.8756083800000001</v>
      </c>
      <c r="AA699" s="110">
        <f t="shared" si="456"/>
        <v>0</v>
      </c>
      <c r="AB699" s="121" t="str">
        <f t="shared" si="464"/>
        <v>A+J=</v>
      </c>
      <c r="AC699" s="115">
        <f t="shared" si="465"/>
        <v>45124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2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109">
        <f t="shared" si="457"/>
        <v>45113</v>
      </c>
      <c r="B700" s="110">
        <f t="shared" si="449"/>
        <v>1096.29033101</v>
      </c>
      <c r="C700" s="110">
        <f t="shared" si="470"/>
        <v>945.69787492</v>
      </c>
      <c r="D700" s="111">
        <f t="shared" si="458"/>
        <v>6609.67</v>
      </c>
      <c r="E700" s="111">
        <f t="shared" si="473"/>
        <v>6649.99</v>
      </c>
      <c r="F700" s="161">
        <f t="shared" si="466"/>
        <v>45033</v>
      </c>
      <c r="G700" s="114">
        <f t="shared" si="450"/>
        <v>6.1001532602988906E-3</v>
      </c>
      <c r="H700" s="115">
        <f t="shared" si="467"/>
        <v>45124</v>
      </c>
      <c r="I700" s="115">
        <f t="shared" si="451"/>
        <v>45124</v>
      </c>
      <c r="J700" s="116">
        <f t="shared" si="459"/>
        <v>22</v>
      </c>
      <c r="K700" s="116">
        <f t="shared" si="475"/>
        <v>15</v>
      </c>
      <c r="L700" s="8">
        <f t="shared" si="460"/>
        <v>1.00415516</v>
      </c>
      <c r="M700" s="117">
        <f t="shared" si="471"/>
        <v>1.0071003300000001</v>
      </c>
      <c r="N700" s="117">
        <f t="shared" si="468"/>
        <v>1.1466812301071969</v>
      </c>
      <c r="O700" s="110">
        <f t="shared" si="472"/>
        <v>1.1514458700000001</v>
      </c>
      <c r="P700" s="110">
        <f t="shared" si="452"/>
        <v>1088.9199123400001</v>
      </c>
      <c r="Q700" s="148">
        <f t="shared" si="463"/>
        <v>0</v>
      </c>
      <c r="R700" s="170">
        <f t="shared" si="461"/>
        <v>0</v>
      </c>
      <c r="S700" s="110">
        <f t="shared" si="453"/>
        <v>0</v>
      </c>
      <c r="T700" s="92">
        <v>0</v>
      </c>
      <c r="U700" s="180">
        <f t="shared" si="474"/>
        <v>0</v>
      </c>
      <c r="V700" s="120">
        <f t="shared" si="462"/>
        <v>0.12</v>
      </c>
      <c r="W700" s="118">
        <f t="shared" si="469"/>
        <v>15</v>
      </c>
      <c r="X700" s="118">
        <v>252</v>
      </c>
      <c r="Y700" s="117">
        <f t="shared" si="454"/>
        <v>1.006768559</v>
      </c>
      <c r="Z700" s="110">
        <f t="shared" si="455"/>
        <v>7.3704186700000003</v>
      </c>
      <c r="AA700" s="110">
        <f t="shared" si="456"/>
        <v>0</v>
      </c>
      <c r="AB700" s="121" t="str">
        <f t="shared" si="464"/>
        <v>A+J=</v>
      </c>
      <c r="AC700" s="115">
        <f t="shared" si="465"/>
        <v>45124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2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109">
        <f t="shared" si="457"/>
        <v>45114</v>
      </c>
      <c r="B701" s="110">
        <f t="shared" si="449"/>
        <v>1097.0866995699998</v>
      </c>
      <c r="C701" s="110">
        <f t="shared" si="470"/>
        <v>945.69787492</v>
      </c>
      <c r="D701" s="111">
        <f t="shared" si="458"/>
        <v>6609.67</v>
      </c>
      <c r="E701" s="111">
        <f t="shared" si="473"/>
        <v>6649.99</v>
      </c>
      <c r="F701" s="161">
        <f t="shared" si="466"/>
        <v>45033</v>
      </c>
      <c r="G701" s="114">
        <f t="shared" si="450"/>
        <v>6.1001532602988906E-3</v>
      </c>
      <c r="H701" s="115">
        <f t="shared" si="467"/>
        <v>45124</v>
      </c>
      <c r="I701" s="115">
        <f t="shared" si="451"/>
        <v>45124</v>
      </c>
      <c r="J701" s="116">
        <f t="shared" si="459"/>
        <v>22</v>
      </c>
      <c r="K701" s="116">
        <f t="shared" si="475"/>
        <v>16</v>
      </c>
      <c r="L701" s="8">
        <f t="shared" si="460"/>
        <v>1.0044327900000001</v>
      </c>
      <c r="M701" s="117">
        <f t="shared" si="471"/>
        <v>1.0071003300000001</v>
      </c>
      <c r="N701" s="117">
        <f t="shared" si="468"/>
        <v>1.1466812301071969</v>
      </c>
      <c r="O701" s="110">
        <f t="shared" si="472"/>
        <v>1.15176422</v>
      </c>
      <c r="P701" s="110">
        <f t="shared" si="452"/>
        <v>1089.2209752599999</v>
      </c>
      <c r="Q701" s="148">
        <f t="shared" si="463"/>
        <v>0</v>
      </c>
      <c r="R701" s="170">
        <f t="shared" si="461"/>
        <v>0</v>
      </c>
      <c r="S701" s="110">
        <f t="shared" si="453"/>
        <v>0</v>
      </c>
      <c r="T701" s="92">
        <v>0</v>
      </c>
      <c r="U701" s="180">
        <f t="shared" si="474"/>
        <v>0</v>
      </c>
      <c r="V701" s="120">
        <f t="shared" si="462"/>
        <v>0.12</v>
      </c>
      <c r="W701" s="118">
        <f t="shared" si="469"/>
        <v>16</v>
      </c>
      <c r="X701" s="118">
        <v>252</v>
      </c>
      <c r="Y701" s="117">
        <f t="shared" si="454"/>
        <v>1.007221422</v>
      </c>
      <c r="Z701" s="110">
        <f t="shared" si="455"/>
        <v>7.8657243100000001</v>
      </c>
      <c r="AA701" s="110">
        <f t="shared" si="456"/>
        <v>0</v>
      </c>
      <c r="AB701" s="121" t="str">
        <f t="shared" si="464"/>
        <v>A+J=</v>
      </c>
      <c r="AC701" s="115">
        <f t="shared" si="465"/>
        <v>45124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2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109">
        <f t="shared" si="457"/>
        <v>45115</v>
      </c>
      <c r="B702" s="110">
        <f t="shared" si="449"/>
        <v>1097.8836477500001</v>
      </c>
      <c r="C702" s="110">
        <f t="shared" si="470"/>
        <v>945.69787492</v>
      </c>
      <c r="D702" s="111">
        <f t="shared" si="458"/>
        <v>6609.67</v>
      </c>
      <c r="E702" s="111">
        <f t="shared" si="473"/>
        <v>6649.99</v>
      </c>
      <c r="F702" s="161">
        <f t="shared" si="466"/>
        <v>45033</v>
      </c>
      <c r="G702" s="114">
        <f t="shared" si="450"/>
        <v>6.1001532602988906E-3</v>
      </c>
      <c r="H702" s="115">
        <f t="shared" si="467"/>
        <v>45124</v>
      </c>
      <c r="I702" s="115">
        <f t="shared" si="451"/>
        <v>45124</v>
      </c>
      <c r="J702" s="116">
        <f t="shared" si="459"/>
        <v>22</v>
      </c>
      <c r="K702" s="116">
        <f t="shared" si="475"/>
        <v>17</v>
      </c>
      <c r="L702" s="8">
        <f t="shared" si="460"/>
        <v>1.0047104899999999</v>
      </c>
      <c r="M702" s="117">
        <f t="shared" si="471"/>
        <v>1.0071003300000001</v>
      </c>
      <c r="N702" s="117">
        <f t="shared" si="468"/>
        <v>1.1466812301071969</v>
      </c>
      <c r="O702" s="110">
        <f t="shared" si="472"/>
        <v>1.15208266</v>
      </c>
      <c r="P702" s="110">
        <f t="shared" si="452"/>
        <v>1089.5221232900001</v>
      </c>
      <c r="Q702" s="148">
        <f t="shared" si="463"/>
        <v>0</v>
      </c>
      <c r="R702" s="170">
        <f t="shared" si="461"/>
        <v>0</v>
      </c>
      <c r="S702" s="110">
        <f t="shared" si="453"/>
        <v>0</v>
      </c>
      <c r="T702" s="92">
        <v>0</v>
      </c>
      <c r="U702" s="180">
        <f t="shared" si="474"/>
        <v>0</v>
      </c>
      <c r="V702" s="120">
        <f t="shared" si="462"/>
        <v>0.12</v>
      </c>
      <c r="W702" s="118">
        <f t="shared" si="469"/>
        <v>17</v>
      </c>
      <c r="X702" s="118">
        <v>252</v>
      </c>
      <c r="Y702" s="117">
        <f t="shared" si="454"/>
        <v>1.0076744879999999</v>
      </c>
      <c r="Z702" s="110">
        <f t="shared" si="455"/>
        <v>8.36152446</v>
      </c>
      <c r="AA702" s="110">
        <f t="shared" si="456"/>
        <v>0</v>
      </c>
      <c r="AB702" s="121" t="str">
        <f t="shared" si="464"/>
        <v>A+J=</v>
      </c>
      <c r="AC702" s="115">
        <f t="shared" si="465"/>
        <v>45124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2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109">
        <f t="shared" si="457"/>
        <v>45116</v>
      </c>
      <c r="B703" s="110">
        <f t="shared" si="449"/>
        <v>1097.8836477500001</v>
      </c>
      <c r="C703" s="110">
        <f t="shared" si="470"/>
        <v>945.69787492</v>
      </c>
      <c r="D703" s="111">
        <f t="shared" si="458"/>
        <v>6609.67</v>
      </c>
      <c r="E703" s="111">
        <f t="shared" si="473"/>
        <v>6649.99</v>
      </c>
      <c r="F703" s="161">
        <f t="shared" si="466"/>
        <v>45033</v>
      </c>
      <c r="G703" s="114">
        <f t="shared" si="450"/>
        <v>6.1001532602988906E-3</v>
      </c>
      <c r="H703" s="115">
        <f t="shared" si="467"/>
        <v>45124</v>
      </c>
      <c r="I703" s="115">
        <f t="shared" si="451"/>
        <v>45124</v>
      </c>
      <c r="J703" s="116">
        <f t="shared" si="459"/>
        <v>22</v>
      </c>
      <c r="K703" s="116">
        <f t="shared" si="475"/>
        <v>17</v>
      </c>
      <c r="L703" s="8">
        <f t="shared" si="460"/>
        <v>1.0047104899999999</v>
      </c>
      <c r="M703" s="117">
        <f t="shared" si="471"/>
        <v>1.0071003300000001</v>
      </c>
      <c r="N703" s="117">
        <f t="shared" si="468"/>
        <v>1.1466812301071969</v>
      </c>
      <c r="O703" s="110">
        <f t="shared" si="472"/>
        <v>1.15208266</v>
      </c>
      <c r="P703" s="110">
        <f t="shared" si="452"/>
        <v>1089.5221232900001</v>
      </c>
      <c r="Q703" s="148">
        <f t="shared" si="463"/>
        <v>0</v>
      </c>
      <c r="R703" s="170">
        <f t="shared" si="461"/>
        <v>0</v>
      </c>
      <c r="S703" s="110">
        <f t="shared" si="453"/>
        <v>0</v>
      </c>
      <c r="T703" s="92">
        <v>0</v>
      </c>
      <c r="U703" s="180">
        <f t="shared" si="474"/>
        <v>0</v>
      </c>
      <c r="V703" s="120">
        <f t="shared" si="462"/>
        <v>0.12</v>
      </c>
      <c r="W703" s="118">
        <f t="shared" si="469"/>
        <v>17</v>
      </c>
      <c r="X703" s="118">
        <v>252</v>
      </c>
      <c r="Y703" s="117">
        <f t="shared" si="454"/>
        <v>1.0076744879999999</v>
      </c>
      <c r="Z703" s="110">
        <f t="shared" si="455"/>
        <v>8.36152446</v>
      </c>
      <c r="AA703" s="110">
        <f t="shared" si="456"/>
        <v>0</v>
      </c>
      <c r="AB703" s="121" t="str">
        <f t="shared" si="464"/>
        <v>A+J=</v>
      </c>
      <c r="AC703" s="115">
        <f t="shared" si="465"/>
        <v>45124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2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109">
        <f t="shared" si="457"/>
        <v>45117</v>
      </c>
      <c r="B704" s="110">
        <f t="shared" si="449"/>
        <v>1097.8836477500001</v>
      </c>
      <c r="C704" s="110">
        <f t="shared" si="470"/>
        <v>945.69787492</v>
      </c>
      <c r="D704" s="111">
        <f t="shared" si="458"/>
        <v>6609.67</v>
      </c>
      <c r="E704" s="111">
        <f t="shared" si="473"/>
        <v>6649.99</v>
      </c>
      <c r="F704" s="161">
        <f t="shared" si="466"/>
        <v>45033</v>
      </c>
      <c r="G704" s="114">
        <f t="shared" si="450"/>
        <v>6.1001532602988906E-3</v>
      </c>
      <c r="H704" s="115">
        <f t="shared" si="467"/>
        <v>45124</v>
      </c>
      <c r="I704" s="115">
        <f t="shared" si="451"/>
        <v>45124</v>
      </c>
      <c r="J704" s="116">
        <f t="shared" si="459"/>
        <v>22</v>
      </c>
      <c r="K704" s="116">
        <f t="shared" si="475"/>
        <v>17</v>
      </c>
      <c r="L704" s="8">
        <f t="shared" si="460"/>
        <v>1.0047104899999999</v>
      </c>
      <c r="M704" s="117">
        <f t="shared" si="471"/>
        <v>1.0071003300000001</v>
      </c>
      <c r="N704" s="117">
        <f t="shared" si="468"/>
        <v>1.1466812301071969</v>
      </c>
      <c r="O704" s="110">
        <f t="shared" si="472"/>
        <v>1.15208266</v>
      </c>
      <c r="P704" s="110">
        <f t="shared" si="452"/>
        <v>1089.5221232900001</v>
      </c>
      <c r="Q704" s="148">
        <f t="shared" si="463"/>
        <v>0</v>
      </c>
      <c r="R704" s="170">
        <f t="shared" si="461"/>
        <v>0</v>
      </c>
      <c r="S704" s="110">
        <f t="shared" si="453"/>
        <v>0</v>
      </c>
      <c r="T704" s="92">
        <v>0</v>
      </c>
      <c r="U704" s="180">
        <f t="shared" si="474"/>
        <v>0</v>
      </c>
      <c r="V704" s="120">
        <f t="shared" si="462"/>
        <v>0.12</v>
      </c>
      <c r="W704" s="118">
        <f t="shared" si="469"/>
        <v>17</v>
      </c>
      <c r="X704" s="118">
        <v>252</v>
      </c>
      <c r="Y704" s="117">
        <f t="shared" si="454"/>
        <v>1.0076744879999999</v>
      </c>
      <c r="Z704" s="110">
        <f t="shared" si="455"/>
        <v>8.36152446</v>
      </c>
      <c r="AA704" s="110">
        <f t="shared" si="456"/>
        <v>0</v>
      </c>
      <c r="AB704" s="121" t="str">
        <f t="shared" si="464"/>
        <v>A+J=</v>
      </c>
      <c r="AC704" s="115">
        <f t="shared" si="465"/>
        <v>45124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2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109">
        <f t="shared" si="457"/>
        <v>45118</v>
      </c>
      <c r="B705" s="110">
        <f t="shared" si="449"/>
        <v>1098.6811674</v>
      </c>
      <c r="C705" s="110">
        <f t="shared" si="470"/>
        <v>945.69787492</v>
      </c>
      <c r="D705" s="111">
        <f t="shared" si="458"/>
        <v>6609.67</v>
      </c>
      <c r="E705" s="111">
        <f t="shared" si="473"/>
        <v>6649.99</v>
      </c>
      <c r="F705" s="161">
        <f t="shared" si="466"/>
        <v>45033</v>
      </c>
      <c r="G705" s="114">
        <f t="shared" si="450"/>
        <v>6.1001532602988906E-3</v>
      </c>
      <c r="H705" s="115">
        <f t="shared" si="467"/>
        <v>45124</v>
      </c>
      <c r="I705" s="115">
        <f t="shared" si="451"/>
        <v>45124</v>
      </c>
      <c r="J705" s="116">
        <f t="shared" si="459"/>
        <v>22</v>
      </c>
      <c r="K705" s="116">
        <f t="shared" si="475"/>
        <v>18</v>
      </c>
      <c r="L705" s="8">
        <f t="shared" si="460"/>
        <v>1.0049882699999999</v>
      </c>
      <c r="M705" s="117">
        <f t="shared" si="471"/>
        <v>1.0071003300000001</v>
      </c>
      <c r="N705" s="117">
        <f t="shared" si="468"/>
        <v>1.1466812301071969</v>
      </c>
      <c r="O705" s="110">
        <f t="shared" si="472"/>
        <v>1.15240118</v>
      </c>
      <c r="P705" s="110">
        <f t="shared" si="452"/>
        <v>1089.82334698</v>
      </c>
      <c r="Q705" s="148">
        <f t="shared" si="463"/>
        <v>0</v>
      </c>
      <c r="R705" s="170">
        <f t="shared" si="461"/>
        <v>0</v>
      </c>
      <c r="S705" s="110">
        <f t="shared" si="453"/>
        <v>0</v>
      </c>
      <c r="T705" s="92">
        <v>0</v>
      </c>
      <c r="U705" s="180">
        <f t="shared" si="474"/>
        <v>0</v>
      </c>
      <c r="V705" s="120">
        <f t="shared" si="462"/>
        <v>0.12</v>
      </c>
      <c r="W705" s="118">
        <f t="shared" si="469"/>
        <v>18</v>
      </c>
      <c r="X705" s="118">
        <v>252</v>
      </c>
      <c r="Y705" s="117">
        <f t="shared" si="454"/>
        <v>1.0081277580000001</v>
      </c>
      <c r="Z705" s="110">
        <f t="shared" si="455"/>
        <v>8.8578204199999995</v>
      </c>
      <c r="AA705" s="110">
        <f t="shared" si="456"/>
        <v>0</v>
      </c>
      <c r="AB705" s="121" t="str">
        <f t="shared" si="464"/>
        <v>A+J=</v>
      </c>
      <c r="AC705" s="115">
        <f t="shared" si="465"/>
        <v>45124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2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109">
        <f t="shared" si="457"/>
        <v>45119</v>
      </c>
      <c r="B706" s="110">
        <f t="shared" si="449"/>
        <v>1099.4792694499999</v>
      </c>
      <c r="C706" s="110">
        <f t="shared" si="470"/>
        <v>945.69787492</v>
      </c>
      <c r="D706" s="111">
        <f t="shared" si="458"/>
        <v>6609.67</v>
      </c>
      <c r="E706" s="111">
        <f t="shared" si="473"/>
        <v>6649.99</v>
      </c>
      <c r="F706" s="161">
        <f t="shared" si="466"/>
        <v>45033</v>
      </c>
      <c r="G706" s="114">
        <f t="shared" si="450"/>
        <v>6.1001532602988906E-3</v>
      </c>
      <c r="H706" s="115">
        <f t="shared" si="467"/>
        <v>45124</v>
      </c>
      <c r="I706" s="115">
        <f t="shared" si="451"/>
        <v>45124</v>
      </c>
      <c r="J706" s="116">
        <f t="shared" si="459"/>
        <v>22</v>
      </c>
      <c r="K706" s="116">
        <f t="shared" si="475"/>
        <v>19</v>
      </c>
      <c r="L706" s="8">
        <f t="shared" si="460"/>
        <v>1.0052661199999999</v>
      </c>
      <c r="M706" s="117">
        <f t="shared" si="471"/>
        <v>1.0071003300000001</v>
      </c>
      <c r="N706" s="117">
        <f t="shared" si="468"/>
        <v>1.1466812301071969</v>
      </c>
      <c r="O706" s="110">
        <f t="shared" si="472"/>
        <v>1.1527197899999999</v>
      </c>
      <c r="P706" s="110">
        <f t="shared" si="452"/>
        <v>1090.12465578</v>
      </c>
      <c r="Q706" s="148">
        <f t="shared" si="463"/>
        <v>0</v>
      </c>
      <c r="R706" s="170">
        <f t="shared" si="461"/>
        <v>0</v>
      </c>
      <c r="S706" s="110">
        <f t="shared" si="453"/>
        <v>0</v>
      </c>
      <c r="T706" s="92">
        <v>0</v>
      </c>
      <c r="U706" s="180">
        <f t="shared" si="474"/>
        <v>0</v>
      </c>
      <c r="V706" s="120">
        <f t="shared" si="462"/>
        <v>0.12</v>
      </c>
      <c r="W706" s="118">
        <f t="shared" si="469"/>
        <v>19</v>
      </c>
      <c r="X706" s="118">
        <v>252</v>
      </c>
      <c r="Y706" s="117">
        <f t="shared" si="454"/>
        <v>1.0085812329999999</v>
      </c>
      <c r="Z706" s="110">
        <f t="shared" si="455"/>
        <v>9.3546136700000009</v>
      </c>
      <c r="AA706" s="110">
        <f t="shared" si="456"/>
        <v>0</v>
      </c>
      <c r="AB706" s="121" t="str">
        <f t="shared" si="464"/>
        <v>A+J=</v>
      </c>
      <c r="AC706" s="115">
        <f t="shared" si="465"/>
        <v>45124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2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109">
        <f t="shared" si="457"/>
        <v>45120</v>
      </c>
      <c r="B707" s="110">
        <f t="shared" si="449"/>
        <v>1100.27794245</v>
      </c>
      <c r="C707" s="110">
        <f t="shared" si="470"/>
        <v>945.69787492</v>
      </c>
      <c r="D707" s="111">
        <f t="shared" si="458"/>
        <v>6609.67</v>
      </c>
      <c r="E707" s="111">
        <f t="shared" si="473"/>
        <v>6649.99</v>
      </c>
      <c r="F707" s="161">
        <f t="shared" si="466"/>
        <v>45033</v>
      </c>
      <c r="G707" s="114">
        <f t="shared" si="450"/>
        <v>6.1001532602988906E-3</v>
      </c>
      <c r="H707" s="115">
        <f t="shared" si="467"/>
        <v>45124</v>
      </c>
      <c r="I707" s="115">
        <f t="shared" si="451"/>
        <v>45124</v>
      </c>
      <c r="J707" s="116">
        <f t="shared" si="459"/>
        <v>22</v>
      </c>
      <c r="K707" s="116">
        <f t="shared" si="475"/>
        <v>20</v>
      </c>
      <c r="L707" s="8">
        <f t="shared" si="460"/>
        <v>1.0055440499999999</v>
      </c>
      <c r="M707" s="117">
        <f t="shared" si="471"/>
        <v>1.0071003300000001</v>
      </c>
      <c r="N707" s="117">
        <f t="shared" si="468"/>
        <v>1.1466812301071969</v>
      </c>
      <c r="O707" s="110">
        <f t="shared" si="472"/>
        <v>1.15303848</v>
      </c>
      <c r="P707" s="110">
        <f t="shared" si="452"/>
        <v>1090.4260402299999</v>
      </c>
      <c r="Q707" s="148">
        <f t="shared" si="463"/>
        <v>0</v>
      </c>
      <c r="R707" s="170">
        <f t="shared" si="461"/>
        <v>0</v>
      </c>
      <c r="S707" s="110">
        <f t="shared" si="453"/>
        <v>0</v>
      </c>
      <c r="T707" s="92">
        <v>0</v>
      </c>
      <c r="U707" s="180">
        <f t="shared" si="474"/>
        <v>0</v>
      </c>
      <c r="V707" s="120">
        <f t="shared" si="462"/>
        <v>0.12</v>
      </c>
      <c r="W707" s="118">
        <f t="shared" si="469"/>
        <v>20</v>
      </c>
      <c r="X707" s="118">
        <v>252</v>
      </c>
      <c r="Y707" s="117">
        <f t="shared" si="454"/>
        <v>1.0090349110000001</v>
      </c>
      <c r="Z707" s="110">
        <f t="shared" si="455"/>
        <v>9.8519022199999995</v>
      </c>
      <c r="AA707" s="110">
        <f t="shared" si="456"/>
        <v>0</v>
      </c>
      <c r="AB707" s="121" t="str">
        <f t="shared" si="464"/>
        <v>A+J=</v>
      </c>
      <c r="AC707" s="115">
        <f t="shared" si="465"/>
        <v>45124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2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109">
        <f t="shared" si="457"/>
        <v>45121</v>
      </c>
      <c r="B708" s="110">
        <f t="shared" si="449"/>
        <v>1101.0772069</v>
      </c>
      <c r="C708" s="110">
        <f t="shared" si="470"/>
        <v>945.69787492</v>
      </c>
      <c r="D708" s="111">
        <f t="shared" si="458"/>
        <v>6609.67</v>
      </c>
      <c r="E708" s="111">
        <f t="shared" si="473"/>
        <v>6649.99</v>
      </c>
      <c r="F708" s="161">
        <f t="shared" si="466"/>
        <v>45033</v>
      </c>
      <c r="G708" s="114">
        <f t="shared" si="450"/>
        <v>6.1001532602988906E-3</v>
      </c>
      <c r="H708" s="115">
        <f t="shared" si="467"/>
        <v>45124</v>
      </c>
      <c r="I708" s="115">
        <f t="shared" si="451"/>
        <v>45124</v>
      </c>
      <c r="J708" s="116">
        <f t="shared" si="459"/>
        <v>22</v>
      </c>
      <c r="K708" s="116">
        <f t="shared" si="475"/>
        <v>21</v>
      </c>
      <c r="L708" s="8">
        <f t="shared" si="460"/>
        <v>1.0058220600000001</v>
      </c>
      <c r="M708" s="117">
        <f t="shared" si="471"/>
        <v>1.0071003300000001</v>
      </c>
      <c r="N708" s="117">
        <f t="shared" si="468"/>
        <v>1.1466812301071969</v>
      </c>
      <c r="O708" s="110">
        <f t="shared" si="472"/>
        <v>1.1533572700000001</v>
      </c>
      <c r="P708" s="110">
        <f t="shared" si="452"/>
        <v>1090.72751926</v>
      </c>
      <c r="Q708" s="148">
        <f t="shared" si="463"/>
        <v>0</v>
      </c>
      <c r="R708" s="170">
        <f t="shared" si="461"/>
        <v>0</v>
      </c>
      <c r="S708" s="110">
        <f t="shared" si="453"/>
        <v>0</v>
      </c>
      <c r="T708" s="92">
        <v>0</v>
      </c>
      <c r="U708" s="180">
        <f t="shared" si="474"/>
        <v>0</v>
      </c>
      <c r="V708" s="120">
        <f t="shared" si="462"/>
        <v>0.12</v>
      </c>
      <c r="W708" s="118">
        <f t="shared" si="469"/>
        <v>21</v>
      </c>
      <c r="X708" s="118">
        <v>252</v>
      </c>
      <c r="Y708" s="117">
        <f t="shared" si="454"/>
        <v>1.0094887930000001</v>
      </c>
      <c r="Z708" s="110">
        <f t="shared" si="455"/>
        <v>10.349687640000001</v>
      </c>
      <c r="AA708" s="110">
        <f t="shared" si="456"/>
        <v>0</v>
      </c>
      <c r="AB708" s="121" t="str">
        <f t="shared" si="464"/>
        <v>A+J=</v>
      </c>
      <c r="AC708" s="115">
        <f t="shared" si="465"/>
        <v>45124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2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109">
        <f t="shared" si="457"/>
        <v>45122</v>
      </c>
      <c r="B709" s="110">
        <f t="shared" si="449"/>
        <v>1101.8770535599999</v>
      </c>
      <c r="C709" s="110">
        <f t="shared" si="470"/>
        <v>945.69787492</v>
      </c>
      <c r="D709" s="111">
        <f t="shared" si="458"/>
        <v>6609.67</v>
      </c>
      <c r="E709" s="111">
        <f t="shared" si="473"/>
        <v>6649.99</v>
      </c>
      <c r="F709" s="161">
        <f t="shared" si="466"/>
        <v>45033</v>
      </c>
      <c r="G709" s="114">
        <f t="shared" si="450"/>
        <v>6.1001532602988906E-3</v>
      </c>
      <c r="H709" s="115">
        <f t="shared" si="467"/>
        <v>45124</v>
      </c>
      <c r="I709" s="115">
        <f t="shared" si="451"/>
        <v>45124</v>
      </c>
      <c r="J709" s="116">
        <f t="shared" si="459"/>
        <v>22</v>
      </c>
      <c r="K709" s="116">
        <f t="shared" si="475"/>
        <v>22</v>
      </c>
      <c r="L709" s="8">
        <f t="shared" si="460"/>
        <v>1.00610015</v>
      </c>
      <c r="M709" s="117">
        <f t="shared" si="471"/>
        <v>1.0071003300000001</v>
      </c>
      <c r="N709" s="117">
        <f t="shared" si="468"/>
        <v>1.1466812301071969</v>
      </c>
      <c r="O709" s="110">
        <f t="shared" si="472"/>
        <v>1.1536761499999999</v>
      </c>
      <c r="P709" s="110">
        <f t="shared" si="452"/>
        <v>1091.0290834</v>
      </c>
      <c r="Q709" s="148">
        <f t="shared" si="463"/>
        <v>0</v>
      </c>
      <c r="R709" s="170">
        <f t="shared" si="461"/>
        <v>0</v>
      </c>
      <c r="S709" s="110">
        <f t="shared" si="453"/>
        <v>0</v>
      </c>
      <c r="T709" s="92">
        <v>0</v>
      </c>
      <c r="U709" s="180">
        <f t="shared" si="474"/>
        <v>0</v>
      </c>
      <c r="V709" s="120">
        <f t="shared" si="462"/>
        <v>0.12</v>
      </c>
      <c r="W709" s="118">
        <f t="shared" si="469"/>
        <v>22</v>
      </c>
      <c r="X709" s="118">
        <v>252</v>
      </c>
      <c r="Y709" s="117">
        <f t="shared" si="454"/>
        <v>1.009942879</v>
      </c>
      <c r="Z709" s="110">
        <f t="shared" si="455"/>
        <v>10.847970159999999</v>
      </c>
      <c r="AA709" s="110">
        <f t="shared" si="456"/>
        <v>0</v>
      </c>
      <c r="AB709" s="121" t="str">
        <f t="shared" si="464"/>
        <v>A+J=</v>
      </c>
      <c r="AC709" s="115">
        <f t="shared" si="465"/>
        <v>45124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2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5" x14ac:dyDescent="0.2">
      <c r="A710" s="109">
        <f t="shared" si="457"/>
        <v>45123</v>
      </c>
      <c r="B710" s="110">
        <f t="shared" si="449"/>
        <v>1101.8770535599999</v>
      </c>
      <c r="C710" s="110">
        <f t="shared" si="470"/>
        <v>945.69787492</v>
      </c>
      <c r="D710" s="111">
        <f t="shared" si="458"/>
        <v>6609.67</v>
      </c>
      <c r="E710" s="111">
        <f t="shared" si="473"/>
        <v>6649.99</v>
      </c>
      <c r="F710" s="161">
        <f t="shared" si="466"/>
        <v>45033</v>
      </c>
      <c r="G710" s="114">
        <f t="shared" si="450"/>
        <v>6.1001532602988906E-3</v>
      </c>
      <c r="H710" s="115">
        <f t="shared" si="467"/>
        <v>45124</v>
      </c>
      <c r="I710" s="115">
        <f t="shared" si="451"/>
        <v>45124</v>
      </c>
      <c r="J710" s="116">
        <f t="shared" si="459"/>
        <v>22</v>
      </c>
      <c r="K710" s="116">
        <f t="shared" si="475"/>
        <v>22</v>
      </c>
      <c r="L710" s="8">
        <f t="shared" si="460"/>
        <v>1.00610015</v>
      </c>
      <c r="M710" s="117">
        <f t="shared" si="471"/>
        <v>1.0071003300000001</v>
      </c>
      <c r="N710" s="117">
        <f t="shared" si="468"/>
        <v>1.1466812301071969</v>
      </c>
      <c r="O710" s="110">
        <f t="shared" si="472"/>
        <v>1.1536761499999999</v>
      </c>
      <c r="P710" s="110">
        <f t="shared" si="452"/>
        <v>1091.0290834</v>
      </c>
      <c r="Q710" s="148">
        <f t="shared" si="463"/>
        <v>0</v>
      </c>
      <c r="R710" s="170">
        <f t="shared" si="461"/>
        <v>0</v>
      </c>
      <c r="S710" s="110">
        <f t="shared" si="453"/>
        <v>0</v>
      </c>
      <c r="T710" s="92">
        <v>0</v>
      </c>
      <c r="U710" s="180">
        <f t="shared" si="474"/>
        <v>0</v>
      </c>
      <c r="V710" s="120">
        <f t="shared" si="462"/>
        <v>0.12</v>
      </c>
      <c r="W710" s="118">
        <f t="shared" si="469"/>
        <v>22</v>
      </c>
      <c r="X710" s="118">
        <v>252</v>
      </c>
      <c r="Y710" s="117">
        <f t="shared" si="454"/>
        <v>1.009942879</v>
      </c>
      <c r="Z710" s="110">
        <f t="shared" si="455"/>
        <v>10.847970159999999</v>
      </c>
      <c r="AA710" s="110">
        <f t="shared" si="456"/>
        <v>0</v>
      </c>
      <c r="AB710" s="121" t="str">
        <f t="shared" si="464"/>
        <v>A+J=</v>
      </c>
      <c r="AC710" s="115">
        <f t="shared" si="465"/>
        <v>45124</v>
      </c>
      <c r="AD710" s="199" t="s">
        <v>94</v>
      </c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2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5" x14ac:dyDescent="0.2">
      <c r="A711" s="109">
        <f t="shared" si="457"/>
        <v>45124</v>
      </c>
      <c r="B711" s="110">
        <f t="shared" si="449"/>
        <v>1101.8770535599999</v>
      </c>
      <c r="C711" s="110">
        <f t="shared" si="470"/>
        <v>945.69787492</v>
      </c>
      <c r="D711" s="111">
        <f t="shared" si="458"/>
        <v>6609.67</v>
      </c>
      <c r="E711" s="111">
        <f t="shared" si="473"/>
        <v>6649.99</v>
      </c>
      <c r="F711" s="161">
        <f t="shared" si="466"/>
        <v>45033</v>
      </c>
      <c r="G711" s="114">
        <f t="shared" si="450"/>
        <v>6.1001532602988906E-3</v>
      </c>
      <c r="H711" s="115">
        <f t="shared" si="467"/>
        <v>45124</v>
      </c>
      <c r="I711" s="115">
        <f t="shared" si="451"/>
        <v>45124</v>
      </c>
      <c r="J711" s="116">
        <f t="shared" si="459"/>
        <v>22</v>
      </c>
      <c r="K711" s="116">
        <f t="shared" si="475"/>
        <v>22</v>
      </c>
      <c r="L711" s="8">
        <f t="shared" si="460"/>
        <v>1.00610015</v>
      </c>
      <c r="M711" s="117">
        <f t="shared" si="471"/>
        <v>1.0071003300000001</v>
      </c>
      <c r="N711" s="117">
        <f t="shared" si="468"/>
        <v>1.1466812301071969</v>
      </c>
      <c r="O711" s="110">
        <f t="shared" si="472"/>
        <v>1.1536761499999999</v>
      </c>
      <c r="P711" s="110">
        <f t="shared" si="452"/>
        <v>1091.0290834</v>
      </c>
      <c r="Q711" s="148">
        <f t="shared" si="463"/>
        <v>23</v>
      </c>
      <c r="R711" s="170">
        <f t="shared" si="461"/>
        <v>0</v>
      </c>
      <c r="S711" s="110">
        <f t="shared" si="453"/>
        <v>0</v>
      </c>
      <c r="T711" s="92">
        <v>0</v>
      </c>
      <c r="U711" s="180">
        <f t="shared" si="474"/>
        <v>0</v>
      </c>
      <c r="V711" s="120">
        <f t="shared" si="462"/>
        <v>0.12</v>
      </c>
      <c r="W711" s="118">
        <f t="shared" si="469"/>
        <v>22</v>
      </c>
      <c r="X711" s="118">
        <v>252</v>
      </c>
      <c r="Y711" s="117">
        <f t="shared" si="454"/>
        <v>1.009942879</v>
      </c>
      <c r="Z711" s="110">
        <f t="shared" si="455"/>
        <v>10.847970159999999</v>
      </c>
      <c r="AA711" s="110">
        <f t="shared" si="456"/>
        <v>10.847970159999999</v>
      </c>
      <c r="AB711" s="121" t="str">
        <f t="shared" si="464"/>
        <v>A+J=</v>
      </c>
      <c r="AC711" s="115">
        <f t="shared" si="465"/>
        <v>45124</v>
      </c>
      <c r="AD711" s="199" t="s">
        <v>95</v>
      </c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2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8.75" x14ac:dyDescent="0.2">
      <c r="A712" s="109">
        <f t="shared" si="457"/>
        <v>45125</v>
      </c>
      <c r="B712" s="110">
        <f t="shared" si="449"/>
        <v>1097.9452604599999</v>
      </c>
      <c r="C712" s="214">
        <f>C711+(AD721/O711)</f>
        <v>951.16086002201496</v>
      </c>
      <c r="D712" s="111">
        <f t="shared" si="458"/>
        <v>6649.99</v>
      </c>
      <c r="E712" s="111">
        <f t="shared" si="473"/>
        <v>6665.28</v>
      </c>
      <c r="F712" s="161">
        <f t="shared" si="466"/>
        <v>45061</v>
      </c>
      <c r="G712" s="114">
        <f t="shared" si="450"/>
        <v>2.2992515778219591E-3</v>
      </c>
      <c r="H712" s="115">
        <f t="shared" si="467"/>
        <v>45153</v>
      </c>
      <c r="I712" s="115">
        <f t="shared" si="451"/>
        <v>45153</v>
      </c>
      <c r="J712" s="116">
        <f t="shared" si="459"/>
        <v>21</v>
      </c>
      <c r="K712" s="116">
        <f t="shared" si="475"/>
        <v>1</v>
      </c>
      <c r="L712" s="8">
        <f t="shared" si="460"/>
        <v>1.0001093599999999</v>
      </c>
      <c r="M712" s="117">
        <f t="shared" si="471"/>
        <v>1.00610015</v>
      </c>
      <c r="N712" s="117">
        <f t="shared" si="468"/>
        <v>1.1536761576130352</v>
      </c>
      <c r="O712" s="110">
        <f t="shared" si="472"/>
        <v>1.15380232</v>
      </c>
      <c r="P712" s="110">
        <f t="shared" si="452"/>
        <v>1097.45160698</v>
      </c>
      <c r="Q712" s="148">
        <f t="shared" si="463"/>
        <v>0</v>
      </c>
      <c r="R712" s="170">
        <f t="shared" si="461"/>
        <v>0</v>
      </c>
      <c r="S712" s="110">
        <f t="shared" si="453"/>
        <v>0</v>
      </c>
      <c r="T712" s="92">
        <v>0</v>
      </c>
      <c r="U712" s="180">
        <f t="shared" si="474"/>
        <v>0</v>
      </c>
      <c r="V712" s="120">
        <f t="shared" si="462"/>
        <v>0.12</v>
      </c>
      <c r="W712" s="118">
        <f t="shared" si="469"/>
        <v>1</v>
      </c>
      <c r="X712" s="118">
        <v>252</v>
      </c>
      <c r="Y712" s="117">
        <f t="shared" si="454"/>
        <v>1.0004498180000001</v>
      </c>
      <c r="Z712" s="110">
        <f t="shared" si="455"/>
        <v>0.49365347999999998</v>
      </c>
      <c r="AA712" s="110">
        <f t="shared" si="456"/>
        <v>0</v>
      </c>
      <c r="AB712" s="121" t="str">
        <f t="shared" si="464"/>
        <v>A+J=</v>
      </c>
      <c r="AC712" s="115">
        <f t="shared" si="465"/>
        <v>45153</v>
      </c>
      <c r="AD712" s="201">
        <v>150000</v>
      </c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2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5" x14ac:dyDescent="0.2">
      <c r="A713" s="109">
        <f t="shared" si="457"/>
        <v>45126</v>
      </c>
      <c r="B713" s="110">
        <f t="shared" si="449"/>
        <v>1098.5592717300001</v>
      </c>
      <c r="C713" s="110">
        <f t="shared" si="470"/>
        <v>951.16086001999997</v>
      </c>
      <c r="D713" s="111">
        <f t="shared" si="458"/>
        <v>6649.99</v>
      </c>
      <c r="E713" s="111">
        <f t="shared" si="473"/>
        <v>6665.28</v>
      </c>
      <c r="F713" s="161">
        <f t="shared" si="466"/>
        <v>45061</v>
      </c>
      <c r="G713" s="114">
        <f t="shared" si="450"/>
        <v>2.2992515778219591E-3</v>
      </c>
      <c r="H713" s="115">
        <f t="shared" si="467"/>
        <v>45153</v>
      </c>
      <c r="I713" s="115">
        <f t="shared" si="451"/>
        <v>45153</v>
      </c>
      <c r="J713" s="116">
        <f t="shared" si="459"/>
        <v>21</v>
      </c>
      <c r="K713" s="116">
        <f t="shared" si="475"/>
        <v>2</v>
      </c>
      <c r="L713" s="8">
        <f t="shared" si="460"/>
        <v>1.00021874</v>
      </c>
      <c r="M713" s="117">
        <f t="shared" si="471"/>
        <v>1.00610015</v>
      </c>
      <c r="N713" s="117">
        <f t="shared" si="468"/>
        <v>1.1536761576130352</v>
      </c>
      <c r="O713" s="110">
        <f t="shared" si="472"/>
        <v>1.1539285100000001</v>
      </c>
      <c r="P713" s="110">
        <f t="shared" si="452"/>
        <v>1097.57163397</v>
      </c>
      <c r="Q713" s="148">
        <f t="shared" si="463"/>
        <v>0</v>
      </c>
      <c r="R713" s="170">
        <f t="shared" si="461"/>
        <v>0</v>
      </c>
      <c r="S713" s="110">
        <f t="shared" si="453"/>
        <v>0</v>
      </c>
      <c r="T713" s="92">
        <v>0</v>
      </c>
      <c r="U713" s="180">
        <f t="shared" si="474"/>
        <v>0</v>
      </c>
      <c r="V713" s="120">
        <f t="shared" si="462"/>
        <v>0.12</v>
      </c>
      <c r="W713" s="118">
        <f t="shared" si="469"/>
        <v>2</v>
      </c>
      <c r="X713" s="118">
        <v>252</v>
      </c>
      <c r="Y713" s="117">
        <f t="shared" si="454"/>
        <v>1.0008998389999999</v>
      </c>
      <c r="Z713" s="110">
        <f t="shared" si="455"/>
        <v>0.98763776000000003</v>
      </c>
      <c r="AA713" s="110">
        <f t="shared" si="456"/>
        <v>0</v>
      </c>
      <c r="AB713" s="121" t="str">
        <f t="shared" si="464"/>
        <v>A+J=</v>
      </c>
      <c r="AC713" s="115">
        <f t="shared" si="465"/>
        <v>45153</v>
      </c>
      <c r="AD713" s="199" t="s">
        <v>96</v>
      </c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2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5" x14ac:dyDescent="0.2">
      <c r="A714" s="109">
        <f t="shared" si="457"/>
        <v>45127</v>
      </c>
      <c r="B714" s="110">
        <f t="shared" si="449"/>
        <v>1099.1736306999999</v>
      </c>
      <c r="C714" s="110">
        <f t="shared" si="470"/>
        <v>951.16086001999997</v>
      </c>
      <c r="D714" s="111">
        <f t="shared" si="458"/>
        <v>6649.99</v>
      </c>
      <c r="E714" s="111">
        <f t="shared" si="473"/>
        <v>6665.28</v>
      </c>
      <c r="F714" s="161">
        <f t="shared" si="466"/>
        <v>45061</v>
      </c>
      <c r="G714" s="114">
        <f t="shared" si="450"/>
        <v>2.2992515778219591E-3</v>
      </c>
      <c r="H714" s="115">
        <f t="shared" si="467"/>
        <v>45153</v>
      </c>
      <c r="I714" s="115">
        <f t="shared" si="451"/>
        <v>45153</v>
      </c>
      <c r="J714" s="116">
        <f t="shared" si="459"/>
        <v>21</v>
      </c>
      <c r="K714" s="116">
        <f t="shared" si="475"/>
        <v>3</v>
      </c>
      <c r="L714" s="8">
        <f t="shared" si="460"/>
        <v>1.0003281399999999</v>
      </c>
      <c r="M714" s="117">
        <f t="shared" si="471"/>
        <v>1.00610015</v>
      </c>
      <c r="N714" s="117">
        <f t="shared" si="468"/>
        <v>1.1536761576130352</v>
      </c>
      <c r="O714" s="110">
        <f t="shared" si="472"/>
        <v>1.15405472</v>
      </c>
      <c r="P714" s="110">
        <f t="shared" si="452"/>
        <v>1097.6916799799999</v>
      </c>
      <c r="Q714" s="148">
        <f t="shared" si="463"/>
        <v>0</v>
      </c>
      <c r="R714" s="170">
        <f t="shared" si="461"/>
        <v>0</v>
      </c>
      <c r="S714" s="110">
        <f t="shared" si="453"/>
        <v>0</v>
      </c>
      <c r="T714" s="92">
        <v>0</v>
      </c>
      <c r="U714" s="180">
        <f t="shared" si="474"/>
        <v>0</v>
      </c>
      <c r="V714" s="120">
        <f t="shared" si="462"/>
        <v>0.12</v>
      </c>
      <c r="W714" s="118">
        <f t="shared" si="469"/>
        <v>3</v>
      </c>
      <c r="X714" s="118">
        <v>252</v>
      </c>
      <c r="Y714" s="117">
        <f t="shared" si="454"/>
        <v>1.0013500609999999</v>
      </c>
      <c r="Z714" s="110">
        <f t="shared" si="455"/>
        <v>1.4819507199999999</v>
      </c>
      <c r="AA714" s="110">
        <f t="shared" si="456"/>
        <v>0</v>
      </c>
      <c r="AB714" s="121" t="str">
        <f t="shared" si="464"/>
        <v>A+J=</v>
      </c>
      <c r="AC714" s="115">
        <f t="shared" si="465"/>
        <v>45153</v>
      </c>
      <c r="AD714" s="199" t="s">
        <v>90</v>
      </c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2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8.75" x14ac:dyDescent="0.2">
      <c r="A715" s="109">
        <f t="shared" si="457"/>
        <v>45128</v>
      </c>
      <c r="B715" s="110">
        <f t="shared" ref="B715:B778" si="476">(P715+Z715)</f>
        <v>1099.78832173</v>
      </c>
      <c r="C715" s="110">
        <f t="shared" si="470"/>
        <v>951.16086001999997</v>
      </c>
      <c r="D715" s="111">
        <f t="shared" si="458"/>
        <v>6649.99</v>
      </c>
      <c r="E715" s="111">
        <f t="shared" si="473"/>
        <v>6665.28</v>
      </c>
      <c r="F715" s="161">
        <f t="shared" si="466"/>
        <v>45061</v>
      </c>
      <c r="G715" s="114">
        <f t="shared" ref="G715:G778" si="477">(E715/D715)-1</f>
        <v>2.2992515778219591E-3</v>
      </c>
      <c r="H715" s="115">
        <f t="shared" si="467"/>
        <v>45153</v>
      </c>
      <c r="I715" s="115">
        <f t="shared" ref="I715:I778" si="478">IF(A715&gt;I714,H715,I714)</f>
        <v>45153</v>
      </c>
      <c r="J715" s="116">
        <f t="shared" si="459"/>
        <v>21</v>
      </c>
      <c r="K715" s="116">
        <f t="shared" si="475"/>
        <v>4</v>
      </c>
      <c r="L715" s="8">
        <f t="shared" si="460"/>
        <v>1.0004375400000001</v>
      </c>
      <c r="M715" s="117">
        <f t="shared" si="471"/>
        <v>1.00610015</v>
      </c>
      <c r="N715" s="117">
        <f t="shared" si="468"/>
        <v>1.1536761576130352</v>
      </c>
      <c r="O715" s="110">
        <f t="shared" si="472"/>
        <v>1.1541809300000001</v>
      </c>
      <c r="P715" s="110">
        <f t="shared" ref="P715:P778" si="479">TRUNC(C715*O715,8)</f>
        <v>1097.81172599</v>
      </c>
      <c r="Q715" s="148">
        <f t="shared" si="463"/>
        <v>0</v>
      </c>
      <c r="R715" s="170">
        <f t="shared" si="461"/>
        <v>0</v>
      </c>
      <c r="S715" s="110">
        <f t="shared" ref="S715:S778" si="480">IF(R715&gt;0,TRUNC(R715*P715,8),0)</f>
        <v>0</v>
      </c>
      <c r="T715" s="92">
        <v>0</v>
      </c>
      <c r="U715" s="180">
        <f t="shared" si="474"/>
        <v>0</v>
      </c>
      <c r="V715" s="120">
        <f t="shared" si="462"/>
        <v>0.12</v>
      </c>
      <c r="W715" s="118">
        <f t="shared" si="469"/>
        <v>4</v>
      </c>
      <c r="X715" s="118">
        <v>252</v>
      </c>
      <c r="Y715" s="117">
        <f t="shared" ref="Y715:Y778" si="481">ROUND((1+V715)^TRUNC((W715/X715),9),9)</f>
        <v>1.0018004869999999</v>
      </c>
      <c r="Z715" s="110">
        <f t="shared" ref="Z715:Z778" si="482">TRUNC((P715*(Y715-1)),8)</f>
        <v>1.97659574</v>
      </c>
      <c r="AA715" s="110">
        <f t="shared" ref="AA715:AA778" si="483">IF(Q715&gt;0,S715+Z715,0)</f>
        <v>0</v>
      </c>
      <c r="AB715" s="121" t="str">
        <f t="shared" si="464"/>
        <v>A+J=</v>
      </c>
      <c r="AC715" s="115">
        <f t="shared" si="465"/>
        <v>45153</v>
      </c>
      <c r="AD715" s="216">
        <f>AD717*AD719</f>
        <v>91590.908981</v>
      </c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2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5" x14ac:dyDescent="0.2">
      <c r="A716" s="109">
        <f t="shared" ref="A716:A779" si="484">(A715+1)</f>
        <v>45129</v>
      </c>
      <c r="B716" s="110">
        <f t="shared" si="476"/>
        <v>1100.4033712800001</v>
      </c>
      <c r="C716" s="110">
        <f t="shared" si="470"/>
        <v>951.16086001999997</v>
      </c>
      <c r="D716" s="111">
        <f t="shared" ref="D716:D779" si="485">IF(E716=E715,D715,E715)</f>
        <v>6649.99</v>
      </c>
      <c r="E716" s="111">
        <f t="shared" si="473"/>
        <v>6665.28</v>
      </c>
      <c r="F716" s="161">
        <f t="shared" si="466"/>
        <v>45061</v>
      </c>
      <c r="G716" s="114">
        <f t="shared" si="477"/>
        <v>2.2992515778219591E-3</v>
      </c>
      <c r="H716" s="115">
        <f t="shared" si="467"/>
        <v>45153</v>
      </c>
      <c r="I716" s="115">
        <f t="shared" si="478"/>
        <v>45153</v>
      </c>
      <c r="J716" s="116">
        <f t="shared" ref="J716:J779" si="486">IF(I716=I715,J715,NETWORKDAYS(I715,I716,$AF$149:$AF$503)-1)</f>
        <v>21</v>
      </c>
      <c r="K716" s="116">
        <f t="shared" si="475"/>
        <v>5</v>
      </c>
      <c r="L716" s="8">
        <f t="shared" ref="L716:L779" si="487">TRUNC((E716/D716)^TRUNC((K716/J716),9),8)</f>
        <v>1.0005469600000001</v>
      </c>
      <c r="M716" s="117">
        <f t="shared" si="471"/>
        <v>1.00610015</v>
      </c>
      <c r="N716" s="117">
        <f t="shared" si="468"/>
        <v>1.1536761576130352</v>
      </c>
      <c r="O716" s="110">
        <f t="shared" si="472"/>
        <v>1.15430717</v>
      </c>
      <c r="P716" s="110">
        <f t="shared" si="479"/>
        <v>1097.93180054</v>
      </c>
      <c r="Q716" s="148">
        <f t="shared" si="463"/>
        <v>0</v>
      </c>
      <c r="R716" s="170">
        <f t="shared" ref="R716:R779" si="488">IF(Q716&gt;0,VLOOKUP($A716,$AF$11:$AK$141,6),0)</f>
        <v>0</v>
      </c>
      <c r="S716" s="110">
        <f t="shared" si="480"/>
        <v>0</v>
      </c>
      <c r="T716" s="92">
        <v>0</v>
      </c>
      <c r="U716" s="180">
        <f t="shared" si="474"/>
        <v>0</v>
      </c>
      <c r="V716" s="120">
        <f t="shared" ref="V716:V779" si="489">(V715)</f>
        <v>0.12</v>
      </c>
      <c r="W716" s="118">
        <f t="shared" si="469"/>
        <v>5</v>
      </c>
      <c r="X716" s="118">
        <v>252</v>
      </c>
      <c r="Y716" s="117">
        <f t="shared" si="481"/>
        <v>1.002251115</v>
      </c>
      <c r="Z716" s="110">
        <f t="shared" si="482"/>
        <v>2.4715707400000002</v>
      </c>
      <c r="AA716" s="110">
        <f t="shared" si="483"/>
        <v>0</v>
      </c>
      <c r="AB716" s="121" t="str">
        <f t="shared" si="464"/>
        <v>A+J=</v>
      </c>
      <c r="AC716" s="115">
        <f t="shared" si="465"/>
        <v>45153</v>
      </c>
      <c r="AD716" s="199" t="s">
        <v>91</v>
      </c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2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5" x14ac:dyDescent="0.2">
      <c r="A717" s="109">
        <f t="shared" si="484"/>
        <v>45130</v>
      </c>
      <c r="B717" s="110">
        <f t="shared" si="476"/>
        <v>1100.4033712800001</v>
      </c>
      <c r="C717" s="110">
        <f t="shared" si="470"/>
        <v>951.16086001999997</v>
      </c>
      <c r="D717" s="111">
        <f t="shared" si="485"/>
        <v>6649.99</v>
      </c>
      <c r="E717" s="111">
        <f t="shared" si="473"/>
        <v>6665.28</v>
      </c>
      <c r="F717" s="161">
        <f t="shared" si="466"/>
        <v>45061</v>
      </c>
      <c r="G717" s="114">
        <f t="shared" si="477"/>
        <v>2.2992515778219591E-3</v>
      </c>
      <c r="H717" s="115">
        <f t="shared" si="467"/>
        <v>45153</v>
      </c>
      <c r="I717" s="115">
        <f t="shared" si="478"/>
        <v>45153</v>
      </c>
      <c r="J717" s="116">
        <f t="shared" si="486"/>
        <v>21</v>
      </c>
      <c r="K717" s="116">
        <f t="shared" si="475"/>
        <v>5</v>
      </c>
      <c r="L717" s="8">
        <f t="shared" si="487"/>
        <v>1.0005469600000001</v>
      </c>
      <c r="M717" s="117">
        <f t="shared" si="471"/>
        <v>1.00610015</v>
      </c>
      <c r="N717" s="117">
        <f t="shared" si="468"/>
        <v>1.1536761576130352</v>
      </c>
      <c r="O717" s="110">
        <f t="shared" si="472"/>
        <v>1.15430717</v>
      </c>
      <c r="P717" s="110">
        <f t="shared" si="479"/>
        <v>1097.93180054</v>
      </c>
      <c r="Q717" s="148">
        <f t="shared" ref="Q717:Q780" si="490">IF(VLOOKUP(A717,AF$11:AM$141,8)=VLOOKUP(A716,AF$11:AM$141,8),0,VLOOKUP(A717,AF$11:AM$141,8))</f>
        <v>0</v>
      </c>
      <c r="R717" s="170">
        <f t="shared" si="488"/>
        <v>0</v>
      </c>
      <c r="S717" s="110">
        <f t="shared" si="480"/>
        <v>0</v>
      </c>
      <c r="T717" s="92">
        <v>0</v>
      </c>
      <c r="U717" s="180">
        <f t="shared" si="474"/>
        <v>0</v>
      </c>
      <c r="V717" s="120">
        <f t="shared" si="489"/>
        <v>0.12</v>
      </c>
      <c r="W717" s="118">
        <f t="shared" si="469"/>
        <v>5</v>
      </c>
      <c r="X717" s="118">
        <v>252</v>
      </c>
      <c r="Y717" s="117">
        <f t="shared" si="481"/>
        <v>1.002251115</v>
      </c>
      <c r="Z717" s="110">
        <f t="shared" si="482"/>
        <v>2.4715707400000002</v>
      </c>
      <c r="AA717" s="110">
        <f t="shared" si="483"/>
        <v>0</v>
      </c>
      <c r="AB717" s="121" t="str">
        <f t="shared" ref="AB717:AB780" si="491">IF($Q716&gt;0,VLOOKUP($A716,$AF$11:$AO$141,9),AB716)</f>
        <v>A+J=</v>
      </c>
      <c r="AC717" s="115">
        <f t="shared" ref="AC717:AC780" si="492">IF($Q716&gt;0,VLOOKUP($A716,$AF$11:$AO$141,10),AC716)</f>
        <v>45153</v>
      </c>
      <c r="AD717" s="209">
        <v>20150</v>
      </c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2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5" x14ac:dyDescent="0.2">
      <c r="A718" s="109">
        <f t="shared" si="484"/>
        <v>45131</v>
      </c>
      <c r="B718" s="110">
        <f t="shared" si="476"/>
        <v>1100.4033712800001</v>
      </c>
      <c r="C718" s="110">
        <f t="shared" si="470"/>
        <v>951.16086001999997</v>
      </c>
      <c r="D718" s="111">
        <f t="shared" si="485"/>
        <v>6649.99</v>
      </c>
      <c r="E718" s="111">
        <f t="shared" si="473"/>
        <v>6665.28</v>
      </c>
      <c r="F718" s="161">
        <f t="shared" si="466"/>
        <v>45061</v>
      </c>
      <c r="G718" s="114">
        <f t="shared" si="477"/>
        <v>2.2992515778219591E-3</v>
      </c>
      <c r="H718" s="115">
        <f t="shared" si="467"/>
        <v>45153</v>
      </c>
      <c r="I718" s="115">
        <f t="shared" si="478"/>
        <v>45153</v>
      </c>
      <c r="J718" s="116">
        <f t="shared" si="486"/>
        <v>21</v>
      </c>
      <c r="K718" s="116">
        <f t="shared" si="475"/>
        <v>5</v>
      </c>
      <c r="L718" s="8">
        <f t="shared" si="487"/>
        <v>1.0005469600000001</v>
      </c>
      <c r="M718" s="117">
        <f t="shared" si="471"/>
        <v>1.00610015</v>
      </c>
      <c r="N718" s="117">
        <f t="shared" si="468"/>
        <v>1.1536761576130352</v>
      </c>
      <c r="O718" s="110">
        <f t="shared" si="472"/>
        <v>1.15430717</v>
      </c>
      <c r="P718" s="110">
        <f t="shared" si="479"/>
        <v>1097.93180054</v>
      </c>
      <c r="Q718" s="148">
        <f t="shared" si="490"/>
        <v>0</v>
      </c>
      <c r="R718" s="170">
        <f t="shared" si="488"/>
        <v>0</v>
      </c>
      <c r="S718" s="110">
        <f t="shared" si="480"/>
        <v>0</v>
      </c>
      <c r="T718" s="92">
        <v>0</v>
      </c>
      <c r="U718" s="180">
        <f t="shared" si="474"/>
        <v>0</v>
      </c>
      <c r="V718" s="120">
        <f t="shared" si="489"/>
        <v>0.12</v>
      </c>
      <c r="W718" s="118">
        <f t="shared" si="469"/>
        <v>5</v>
      </c>
      <c r="X718" s="118">
        <v>252</v>
      </c>
      <c r="Y718" s="117">
        <f t="shared" si="481"/>
        <v>1.002251115</v>
      </c>
      <c r="Z718" s="110">
        <f t="shared" si="482"/>
        <v>2.4715707400000002</v>
      </c>
      <c r="AA718" s="110">
        <f t="shared" si="483"/>
        <v>0</v>
      </c>
      <c r="AB718" s="121" t="str">
        <f t="shared" si="491"/>
        <v>A+J=</v>
      </c>
      <c r="AC718" s="115">
        <f t="shared" si="492"/>
        <v>45153</v>
      </c>
      <c r="AD718" s="199" t="s">
        <v>92</v>
      </c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2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5" x14ac:dyDescent="0.2">
      <c r="A719" s="109">
        <f t="shared" si="484"/>
        <v>45132</v>
      </c>
      <c r="B719" s="110">
        <f t="shared" si="476"/>
        <v>1101.0187519600001</v>
      </c>
      <c r="C719" s="110">
        <f t="shared" si="470"/>
        <v>951.16086001999997</v>
      </c>
      <c r="D719" s="111">
        <f t="shared" si="485"/>
        <v>6649.99</v>
      </c>
      <c r="E719" s="111">
        <f t="shared" si="473"/>
        <v>6665.28</v>
      </c>
      <c r="F719" s="161">
        <f t="shared" si="466"/>
        <v>45061</v>
      </c>
      <c r="G719" s="114">
        <f t="shared" si="477"/>
        <v>2.2992515778219591E-3</v>
      </c>
      <c r="H719" s="115">
        <f t="shared" si="467"/>
        <v>45153</v>
      </c>
      <c r="I719" s="115">
        <f t="shared" si="478"/>
        <v>45153</v>
      </c>
      <c r="J719" s="116">
        <f t="shared" si="486"/>
        <v>21</v>
      </c>
      <c r="K719" s="116">
        <f t="shared" si="475"/>
        <v>6</v>
      </c>
      <c r="L719" s="8">
        <f t="shared" si="487"/>
        <v>1.0006563900000001</v>
      </c>
      <c r="M719" s="117">
        <f t="shared" si="471"/>
        <v>1.00610015</v>
      </c>
      <c r="N719" s="117">
        <f t="shared" si="468"/>
        <v>1.1536761576130352</v>
      </c>
      <c r="O719" s="110">
        <f t="shared" si="472"/>
        <v>1.15443341</v>
      </c>
      <c r="P719" s="110">
        <f t="shared" si="479"/>
        <v>1098.0518750900001</v>
      </c>
      <c r="Q719" s="148">
        <f t="shared" si="490"/>
        <v>0</v>
      </c>
      <c r="R719" s="170">
        <f t="shared" si="488"/>
        <v>0</v>
      </c>
      <c r="S719" s="110">
        <f t="shared" si="480"/>
        <v>0</v>
      </c>
      <c r="T719" s="92">
        <v>0</v>
      </c>
      <c r="U719" s="180">
        <f t="shared" si="474"/>
        <v>0</v>
      </c>
      <c r="V719" s="120">
        <f t="shared" si="489"/>
        <v>0.12</v>
      </c>
      <c r="W719" s="118">
        <f t="shared" si="469"/>
        <v>6</v>
      </c>
      <c r="X719" s="118">
        <v>252</v>
      </c>
      <c r="Y719" s="117">
        <f t="shared" si="481"/>
        <v>1.002701946</v>
      </c>
      <c r="Z719" s="110">
        <f t="shared" si="482"/>
        <v>2.9668768700000001</v>
      </c>
      <c r="AA719" s="110">
        <f t="shared" si="483"/>
        <v>0</v>
      </c>
      <c r="AB719" s="121" t="str">
        <f t="shared" si="491"/>
        <v>A+J=</v>
      </c>
      <c r="AC719" s="115">
        <f t="shared" si="492"/>
        <v>45153</v>
      </c>
      <c r="AD719" s="212">
        <v>4.5454545399999997</v>
      </c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2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5" x14ac:dyDescent="0.2">
      <c r="A720" s="109">
        <f t="shared" si="484"/>
        <v>45133</v>
      </c>
      <c r="B720" s="110">
        <f t="shared" si="476"/>
        <v>1101.6344818099999</v>
      </c>
      <c r="C720" s="110">
        <f t="shared" si="470"/>
        <v>951.16086001999997</v>
      </c>
      <c r="D720" s="111">
        <f t="shared" si="485"/>
        <v>6649.99</v>
      </c>
      <c r="E720" s="111">
        <f t="shared" si="473"/>
        <v>6665.28</v>
      </c>
      <c r="F720" s="161">
        <f t="shared" si="466"/>
        <v>45061</v>
      </c>
      <c r="G720" s="114">
        <f t="shared" si="477"/>
        <v>2.2992515778219591E-3</v>
      </c>
      <c r="H720" s="115">
        <f t="shared" si="467"/>
        <v>45153</v>
      </c>
      <c r="I720" s="115">
        <f t="shared" si="478"/>
        <v>45153</v>
      </c>
      <c r="J720" s="116">
        <f t="shared" si="486"/>
        <v>21</v>
      </c>
      <c r="K720" s="116">
        <f t="shared" si="475"/>
        <v>7</v>
      </c>
      <c r="L720" s="8">
        <f t="shared" si="487"/>
        <v>1.00076583</v>
      </c>
      <c r="M720" s="117">
        <f t="shared" si="471"/>
        <v>1.00610015</v>
      </c>
      <c r="N720" s="117">
        <f t="shared" si="468"/>
        <v>1.1536761576130352</v>
      </c>
      <c r="O720" s="110">
        <f t="shared" si="472"/>
        <v>1.15455967</v>
      </c>
      <c r="P720" s="110">
        <f t="shared" si="479"/>
        <v>1098.1719686599999</v>
      </c>
      <c r="Q720" s="148">
        <f t="shared" si="490"/>
        <v>0</v>
      </c>
      <c r="R720" s="170">
        <f t="shared" si="488"/>
        <v>0</v>
      </c>
      <c r="S720" s="110">
        <f t="shared" si="480"/>
        <v>0</v>
      </c>
      <c r="T720" s="92">
        <v>0</v>
      </c>
      <c r="U720" s="180">
        <f t="shared" si="474"/>
        <v>0</v>
      </c>
      <c r="V720" s="120">
        <f t="shared" si="489"/>
        <v>0.12</v>
      </c>
      <c r="W720" s="118">
        <f t="shared" si="469"/>
        <v>7</v>
      </c>
      <c r="X720" s="118">
        <v>252</v>
      </c>
      <c r="Y720" s="117">
        <f t="shared" si="481"/>
        <v>1.003152979</v>
      </c>
      <c r="Z720" s="110">
        <f t="shared" si="482"/>
        <v>3.4625131499999999</v>
      </c>
      <c r="AA720" s="110">
        <f t="shared" si="483"/>
        <v>0</v>
      </c>
      <c r="AB720" s="121" t="str">
        <f t="shared" si="491"/>
        <v>A+J=</v>
      </c>
      <c r="AC720" s="115">
        <f t="shared" si="492"/>
        <v>45153</v>
      </c>
      <c r="AD720" s="199" t="s">
        <v>97</v>
      </c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2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5" x14ac:dyDescent="0.2">
      <c r="A721" s="109">
        <f t="shared" si="484"/>
        <v>45134</v>
      </c>
      <c r="B721" s="110">
        <f t="shared" si="476"/>
        <v>1102.25055359</v>
      </c>
      <c r="C721" s="110">
        <f t="shared" si="470"/>
        <v>951.16086001999997</v>
      </c>
      <c r="D721" s="111">
        <f t="shared" si="485"/>
        <v>6649.99</v>
      </c>
      <c r="E721" s="111">
        <f t="shared" si="473"/>
        <v>6665.28</v>
      </c>
      <c r="F721" s="161">
        <f t="shared" si="466"/>
        <v>45061</v>
      </c>
      <c r="G721" s="114">
        <f t="shared" si="477"/>
        <v>2.2992515778219591E-3</v>
      </c>
      <c r="H721" s="115">
        <f t="shared" si="467"/>
        <v>45153</v>
      </c>
      <c r="I721" s="115">
        <f t="shared" si="478"/>
        <v>45153</v>
      </c>
      <c r="J721" s="116">
        <f t="shared" si="486"/>
        <v>21</v>
      </c>
      <c r="K721" s="116">
        <f t="shared" si="475"/>
        <v>8</v>
      </c>
      <c r="L721" s="8">
        <f t="shared" si="487"/>
        <v>1.00087528</v>
      </c>
      <c r="M721" s="117">
        <f t="shared" si="471"/>
        <v>1.00610015</v>
      </c>
      <c r="N721" s="117">
        <f t="shared" si="468"/>
        <v>1.1536761576130352</v>
      </c>
      <c r="O721" s="110">
        <f t="shared" si="472"/>
        <v>1.15468594</v>
      </c>
      <c r="P721" s="110">
        <f t="shared" si="479"/>
        <v>1098.29207174</v>
      </c>
      <c r="Q721" s="148">
        <f t="shared" si="490"/>
        <v>0</v>
      </c>
      <c r="R721" s="170">
        <f t="shared" si="488"/>
        <v>0</v>
      </c>
      <c r="S721" s="110">
        <f t="shared" si="480"/>
        <v>0</v>
      </c>
      <c r="T721" s="92">
        <v>0</v>
      </c>
      <c r="U721" s="180">
        <f t="shared" si="474"/>
        <v>0</v>
      </c>
      <c r="V721" s="120">
        <f t="shared" si="489"/>
        <v>0.12</v>
      </c>
      <c r="W721" s="118">
        <f t="shared" si="469"/>
        <v>8</v>
      </c>
      <c r="X721" s="118">
        <v>252</v>
      </c>
      <c r="Y721" s="117">
        <f t="shared" si="481"/>
        <v>1.003604216</v>
      </c>
      <c r="Z721" s="110">
        <f t="shared" si="482"/>
        <v>3.9584818500000001</v>
      </c>
      <c r="AA721" s="110">
        <f t="shared" si="483"/>
        <v>0</v>
      </c>
      <c r="AB721" s="121" t="str">
        <f t="shared" si="491"/>
        <v>A+J=</v>
      </c>
      <c r="AC721" s="115">
        <f t="shared" si="492"/>
        <v>45153</v>
      </c>
      <c r="AD721" s="212">
        <f>Z711-AD719</f>
        <v>6.3025156199999994</v>
      </c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2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109">
        <f t="shared" si="484"/>
        <v>45135</v>
      </c>
      <c r="B722" s="110">
        <f t="shared" si="476"/>
        <v>1102.86696519</v>
      </c>
      <c r="C722" s="110">
        <f t="shared" si="470"/>
        <v>951.16086001999997</v>
      </c>
      <c r="D722" s="111">
        <f t="shared" si="485"/>
        <v>6649.99</v>
      </c>
      <c r="E722" s="111">
        <f t="shared" si="473"/>
        <v>6665.28</v>
      </c>
      <c r="F722" s="161">
        <f t="shared" si="466"/>
        <v>45061</v>
      </c>
      <c r="G722" s="114">
        <f t="shared" si="477"/>
        <v>2.2992515778219591E-3</v>
      </c>
      <c r="H722" s="115">
        <f t="shared" si="467"/>
        <v>45153</v>
      </c>
      <c r="I722" s="115">
        <f t="shared" si="478"/>
        <v>45153</v>
      </c>
      <c r="J722" s="116">
        <f t="shared" si="486"/>
        <v>21</v>
      </c>
      <c r="K722" s="116">
        <f t="shared" si="475"/>
        <v>9</v>
      </c>
      <c r="L722" s="8">
        <f t="shared" si="487"/>
        <v>1.00098474</v>
      </c>
      <c r="M722" s="117">
        <f t="shared" si="471"/>
        <v>1.00610015</v>
      </c>
      <c r="N722" s="117">
        <f t="shared" si="468"/>
        <v>1.1536761576130352</v>
      </c>
      <c r="O722" s="110">
        <f t="shared" si="472"/>
        <v>1.1548122199999999</v>
      </c>
      <c r="P722" s="110">
        <f t="shared" si="479"/>
        <v>1098.4121843299999</v>
      </c>
      <c r="Q722" s="148">
        <f t="shared" si="490"/>
        <v>0</v>
      </c>
      <c r="R722" s="170">
        <f t="shared" si="488"/>
        <v>0</v>
      </c>
      <c r="S722" s="110">
        <f t="shared" si="480"/>
        <v>0</v>
      </c>
      <c r="T722" s="92">
        <v>0</v>
      </c>
      <c r="U722" s="180">
        <f t="shared" si="474"/>
        <v>0</v>
      </c>
      <c r="V722" s="120">
        <f t="shared" si="489"/>
        <v>0.12</v>
      </c>
      <c r="W722" s="118">
        <f t="shared" si="469"/>
        <v>9</v>
      </c>
      <c r="X722" s="118">
        <v>252</v>
      </c>
      <c r="Y722" s="117">
        <f t="shared" si="481"/>
        <v>1.0040556549999999</v>
      </c>
      <c r="Z722" s="110">
        <f t="shared" si="482"/>
        <v>4.4547808599999996</v>
      </c>
      <c r="AA722" s="110">
        <f t="shared" si="483"/>
        <v>0</v>
      </c>
      <c r="AB722" s="121" t="str">
        <f t="shared" si="491"/>
        <v>A+J=</v>
      </c>
      <c r="AC722" s="115">
        <f t="shared" si="492"/>
        <v>45153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2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109">
        <f t="shared" si="484"/>
        <v>45136</v>
      </c>
      <c r="B723" s="110">
        <f t="shared" si="476"/>
        <v>1103.4837369100001</v>
      </c>
      <c r="C723" s="110">
        <f t="shared" si="470"/>
        <v>951.16086001999997</v>
      </c>
      <c r="D723" s="111">
        <f t="shared" si="485"/>
        <v>6649.99</v>
      </c>
      <c r="E723" s="111">
        <f t="shared" si="473"/>
        <v>6665.28</v>
      </c>
      <c r="F723" s="161">
        <f t="shared" ref="F723:F786" si="493">IF($K723=1,VLOOKUP($A722,$AQ$11:$AV$47,6),F722)</f>
        <v>45061</v>
      </c>
      <c r="G723" s="114">
        <f t="shared" si="477"/>
        <v>2.2992515778219591E-3</v>
      </c>
      <c r="H723" s="115">
        <f t="shared" ref="H723:H786" si="494">IF(Q722&gt;0,VLOOKUP(A723,AJ$119:AP$451,4),H722)</f>
        <v>45153</v>
      </c>
      <c r="I723" s="115">
        <f t="shared" si="478"/>
        <v>45153</v>
      </c>
      <c r="J723" s="116">
        <f t="shared" si="486"/>
        <v>21</v>
      </c>
      <c r="K723" s="116">
        <f t="shared" si="475"/>
        <v>10</v>
      </c>
      <c r="L723" s="8">
        <f t="shared" si="487"/>
        <v>1.0010942199999999</v>
      </c>
      <c r="M723" s="117">
        <f t="shared" si="471"/>
        <v>1.00610015</v>
      </c>
      <c r="N723" s="117">
        <f t="shared" si="468"/>
        <v>1.1536761576130352</v>
      </c>
      <c r="O723" s="110">
        <f t="shared" si="472"/>
        <v>1.1549385299999999</v>
      </c>
      <c r="P723" s="110">
        <f t="shared" si="479"/>
        <v>1098.53232546</v>
      </c>
      <c r="Q723" s="148">
        <f t="shared" si="490"/>
        <v>0</v>
      </c>
      <c r="R723" s="170">
        <f t="shared" si="488"/>
        <v>0</v>
      </c>
      <c r="S723" s="110">
        <f t="shared" si="480"/>
        <v>0</v>
      </c>
      <c r="T723" s="92">
        <v>0</v>
      </c>
      <c r="U723" s="180">
        <f t="shared" si="474"/>
        <v>0</v>
      </c>
      <c r="V723" s="120">
        <f t="shared" si="489"/>
        <v>0.12</v>
      </c>
      <c r="W723" s="118">
        <f t="shared" si="469"/>
        <v>10</v>
      </c>
      <c r="X723" s="118">
        <v>252</v>
      </c>
      <c r="Y723" s="117">
        <f t="shared" si="481"/>
        <v>1.004507297</v>
      </c>
      <c r="Z723" s="110">
        <f t="shared" si="482"/>
        <v>4.9514114500000002</v>
      </c>
      <c r="AA723" s="110">
        <f t="shared" si="483"/>
        <v>0</v>
      </c>
      <c r="AB723" s="121" t="str">
        <f t="shared" si="491"/>
        <v>A+J=</v>
      </c>
      <c r="AC723" s="115">
        <f t="shared" si="492"/>
        <v>45153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2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109">
        <f t="shared" si="484"/>
        <v>45137</v>
      </c>
      <c r="B724" s="110">
        <f t="shared" si="476"/>
        <v>1103.4837369100001</v>
      </c>
      <c r="C724" s="110">
        <f t="shared" si="470"/>
        <v>951.16086001999997</v>
      </c>
      <c r="D724" s="111">
        <f t="shared" si="485"/>
        <v>6649.99</v>
      </c>
      <c r="E724" s="111">
        <f t="shared" si="473"/>
        <v>6665.28</v>
      </c>
      <c r="F724" s="161">
        <f t="shared" si="493"/>
        <v>45061</v>
      </c>
      <c r="G724" s="114">
        <f t="shared" si="477"/>
        <v>2.2992515778219591E-3</v>
      </c>
      <c r="H724" s="115">
        <f t="shared" si="494"/>
        <v>45153</v>
      </c>
      <c r="I724" s="115">
        <f t="shared" si="478"/>
        <v>45153</v>
      </c>
      <c r="J724" s="116">
        <f t="shared" si="486"/>
        <v>21</v>
      </c>
      <c r="K724" s="116">
        <f t="shared" si="475"/>
        <v>10</v>
      </c>
      <c r="L724" s="8">
        <f t="shared" si="487"/>
        <v>1.0010942199999999</v>
      </c>
      <c r="M724" s="117">
        <f t="shared" si="471"/>
        <v>1.00610015</v>
      </c>
      <c r="N724" s="117">
        <f t="shared" si="468"/>
        <v>1.1536761576130352</v>
      </c>
      <c r="O724" s="110">
        <f t="shared" si="472"/>
        <v>1.1549385299999999</v>
      </c>
      <c r="P724" s="110">
        <f t="shared" si="479"/>
        <v>1098.53232546</v>
      </c>
      <c r="Q724" s="148">
        <f t="shared" si="490"/>
        <v>0</v>
      </c>
      <c r="R724" s="170">
        <f t="shared" si="488"/>
        <v>0</v>
      </c>
      <c r="S724" s="110">
        <f t="shared" si="480"/>
        <v>0</v>
      </c>
      <c r="T724" s="92">
        <v>0</v>
      </c>
      <c r="U724" s="180">
        <f t="shared" si="474"/>
        <v>0</v>
      </c>
      <c r="V724" s="120">
        <f t="shared" si="489"/>
        <v>0.12</v>
      </c>
      <c r="W724" s="118">
        <f t="shared" si="469"/>
        <v>10</v>
      </c>
      <c r="X724" s="118">
        <v>252</v>
      </c>
      <c r="Y724" s="117">
        <f t="shared" si="481"/>
        <v>1.004507297</v>
      </c>
      <c r="Z724" s="110">
        <f t="shared" si="482"/>
        <v>4.9514114500000002</v>
      </c>
      <c r="AA724" s="110">
        <f t="shared" si="483"/>
        <v>0</v>
      </c>
      <c r="AB724" s="121" t="str">
        <f t="shared" si="491"/>
        <v>A+J=</v>
      </c>
      <c r="AC724" s="115">
        <f t="shared" si="492"/>
        <v>45153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2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109">
        <f t="shared" si="484"/>
        <v>45138</v>
      </c>
      <c r="B725" s="110">
        <f t="shared" si="476"/>
        <v>1103.4837369100001</v>
      </c>
      <c r="C725" s="110">
        <f t="shared" si="470"/>
        <v>951.16086001999997</v>
      </c>
      <c r="D725" s="111">
        <f t="shared" si="485"/>
        <v>6649.99</v>
      </c>
      <c r="E725" s="111">
        <f t="shared" si="473"/>
        <v>6665.28</v>
      </c>
      <c r="F725" s="161">
        <f t="shared" si="493"/>
        <v>45061</v>
      </c>
      <c r="G725" s="114">
        <f t="shared" si="477"/>
        <v>2.2992515778219591E-3</v>
      </c>
      <c r="H725" s="115">
        <f t="shared" si="494"/>
        <v>45153</v>
      </c>
      <c r="I725" s="115">
        <f t="shared" si="478"/>
        <v>45153</v>
      </c>
      <c r="J725" s="116">
        <f t="shared" si="486"/>
        <v>21</v>
      </c>
      <c r="K725" s="116">
        <f t="shared" si="475"/>
        <v>10</v>
      </c>
      <c r="L725" s="8">
        <f t="shared" si="487"/>
        <v>1.0010942199999999</v>
      </c>
      <c r="M725" s="117">
        <f t="shared" si="471"/>
        <v>1.00610015</v>
      </c>
      <c r="N725" s="117">
        <f t="shared" si="468"/>
        <v>1.1536761576130352</v>
      </c>
      <c r="O725" s="110">
        <f t="shared" si="472"/>
        <v>1.1549385299999999</v>
      </c>
      <c r="P725" s="110">
        <f t="shared" si="479"/>
        <v>1098.53232546</v>
      </c>
      <c r="Q725" s="148">
        <f t="shared" si="490"/>
        <v>0</v>
      </c>
      <c r="R725" s="170">
        <f t="shared" si="488"/>
        <v>0</v>
      </c>
      <c r="S725" s="110">
        <f t="shared" si="480"/>
        <v>0</v>
      </c>
      <c r="T725" s="92">
        <v>0</v>
      </c>
      <c r="U725" s="180">
        <f t="shared" si="474"/>
        <v>0</v>
      </c>
      <c r="V725" s="120">
        <f t="shared" si="489"/>
        <v>0.12</v>
      </c>
      <c r="W725" s="118">
        <f t="shared" si="469"/>
        <v>10</v>
      </c>
      <c r="X725" s="118">
        <v>252</v>
      </c>
      <c r="Y725" s="117">
        <f t="shared" si="481"/>
        <v>1.004507297</v>
      </c>
      <c r="Z725" s="110">
        <f t="shared" si="482"/>
        <v>4.9514114500000002</v>
      </c>
      <c r="AA725" s="110">
        <f t="shared" si="483"/>
        <v>0</v>
      </c>
      <c r="AB725" s="121" t="str">
        <f t="shared" si="491"/>
        <v>A+J=</v>
      </c>
      <c r="AC725" s="115">
        <f t="shared" si="492"/>
        <v>45153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2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109">
        <f t="shared" si="484"/>
        <v>45139</v>
      </c>
      <c r="B726" s="110">
        <f t="shared" si="476"/>
        <v>1104.1008412699998</v>
      </c>
      <c r="C726" s="110">
        <f t="shared" si="470"/>
        <v>951.16086001999997</v>
      </c>
      <c r="D726" s="111">
        <f t="shared" si="485"/>
        <v>6649.99</v>
      </c>
      <c r="E726" s="111">
        <f t="shared" si="473"/>
        <v>6665.28</v>
      </c>
      <c r="F726" s="161">
        <f t="shared" si="493"/>
        <v>45061</v>
      </c>
      <c r="G726" s="114">
        <f t="shared" si="477"/>
        <v>2.2992515778219591E-3</v>
      </c>
      <c r="H726" s="115">
        <f t="shared" si="494"/>
        <v>45153</v>
      </c>
      <c r="I726" s="115">
        <f t="shared" si="478"/>
        <v>45153</v>
      </c>
      <c r="J726" s="116">
        <f t="shared" si="486"/>
        <v>21</v>
      </c>
      <c r="K726" s="116">
        <f t="shared" si="475"/>
        <v>11</v>
      </c>
      <c r="L726" s="8">
        <f t="shared" si="487"/>
        <v>1.00120371</v>
      </c>
      <c r="M726" s="117">
        <f t="shared" si="471"/>
        <v>1.00610015</v>
      </c>
      <c r="N726" s="117">
        <f t="shared" si="468"/>
        <v>1.1536761576130352</v>
      </c>
      <c r="O726" s="110">
        <f t="shared" si="472"/>
        <v>1.1550648400000001</v>
      </c>
      <c r="P726" s="110">
        <f t="shared" si="479"/>
        <v>1098.6524665899999</v>
      </c>
      <c r="Q726" s="148">
        <f t="shared" si="490"/>
        <v>0</v>
      </c>
      <c r="R726" s="170">
        <f t="shared" si="488"/>
        <v>0</v>
      </c>
      <c r="S726" s="110">
        <f t="shared" si="480"/>
        <v>0</v>
      </c>
      <c r="T726" s="92">
        <v>0</v>
      </c>
      <c r="U726" s="180">
        <f t="shared" si="474"/>
        <v>0</v>
      </c>
      <c r="V726" s="120">
        <f t="shared" si="489"/>
        <v>0.12</v>
      </c>
      <c r="W726" s="118">
        <f t="shared" si="469"/>
        <v>11</v>
      </c>
      <c r="X726" s="118">
        <v>252</v>
      </c>
      <c r="Y726" s="117">
        <f t="shared" si="481"/>
        <v>1.004959143</v>
      </c>
      <c r="Z726" s="110">
        <f t="shared" si="482"/>
        <v>5.4483746799999997</v>
      </c>
      <c r="AA726" s="110">
        <f t="shared" si="483"/>
        <v>0</v>
      </c>
      <c r="AB726" s="121" t="str">
        <f t="shared" si="491"/>
        <v>A+J=</v>
      </c>
      <c r="AC726" s="115">
        <f t="shared" si="492"/>
        <v>45153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2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109">
        <f t="shared" si="484"/>
        <v>45140</v>
      </c>
      <c r="B727" s="110">
        <f t="shared" si="476"/>
        <v>1104.7182963800001</v>
      </c>
      <c r="C727" s="110">
        <f t="shared" si="470"/>
        <v>951.16086001999997</v>
      </c>
      <c r="D727" s="111">
        <f t="shared" si="485"/>
        <v>6649.99</v>
      </c>
      <c r="E727" s="111">
        <f t="shared" si="473"/>
        <v>6665.28</v>
      </c>
      <c r="F727" s="161">
        <f t="shared" si="493"/>
        <v>45061</v>
      </c>
      <c r="G727" s="114">
        <f t="shared" si="477"/>
        <v>2.2992515778219591E-3</v>
      </c>
      <c r="H727" s="115">
        <f t="shared" si="494"/>
        <v>45153</v>
      </c>
      <c r="I727" s="115">
        <f t="shared" si="478"/>
        <v>45153</v>
      </c>
      <c r="J727" s="116">
        <f t="shared" si="486"/>
        <v>21</v>
      </c>
      <c r="K727" s="116">
        <f t="shared" si="475"/>
        <v>12</v>
      </c>
      <c r="L727" s="8">
        <f t="shared" si="487"/>
        <v>1.00131321</v>
      </c>
      <c r="M727" s="117">
        <f t="shared" si="471"/>
        <v>1.00610015</v>
      </c>
      <c r="N727" s="117">
        <f t="shared" si="468"/>
        <v>1.1536761576130352</v>
      </c>
      <c r="O727" s="110">
        <f t="shared" si="472"/>
        <v>1.1551911699999999</v>
      </c>
      <c r="P727" s="110">
        <f t="shared" si="479"/>
        <v>1098.7726267400001</v>
      </c>
      <c r="Q727" s="148">
        <f t="shared" si="490"/>
        <v>0</v>
      </c>
      <c r="R727" s="170">
        <f t="shared" si="488"/>
        <v>0</v>
      </c>
      <c r="S727" s="110">
        <f t="shared" si="480"/>
        <v>0</v>
      </c>
      <c r="T727" s="92">
        <v>0</v>
      </c>
      <c r="U727" s="180">
        <f t="shared" si="474"/>
        <v>0</v>
      </c>
      <c r="V727" s="120">
        <f t="shared" si="489"/>
        <v>0.12</v>
      </c>
      <c r="W727" s="118">
        <f t="shared" si="469"/>
        <v>12</v>
      </c>
      <c r="X727" s="118">
        <v>252</v>
      </c>
      <c r="Y727" s="117">
        <f t="shared" si="481"/>
        <v>1.005411192</v>
      </c>
      <c r="Z727" s="110">
        <f t="shared" si="482"/>
        <v>5.9456696400000002</v>
      </c>
      <c r="AA727" s="110">
        <f t="shared" si="483"/>
        <v>0</v>
      </c>
      <c r="AB727" s="121" t="str">
        <f t="shared" si="491"/>
        <v>A+J=</v>
      </c>
      <c r="AC727" s="115">
        <f t="shared" si="492"/>
        <v>45153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2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109">
        <f t="shared" si="484"/>
        <v>45141</v>
      </c>
      <c r="B728" s="110">
        <f t="shared" si="476"/>
        <v>1105.3360927700001</v>
      </c>
      <c r="C728" s="110">
        <f t="shared" si="470"/>
        <v>951.16086001999997</v>
      </c>
      <c r="D728" s="111">
        <f t="shared" si="485"/>
        <v>6649.99</v>
      </c>
      <c r="E728" s="111">
        <f t="shared" si="473"/>
        <v>6665.28</v>
      </c>
      <c r="F728" s="161">
        <f t="shared" si="493"/>
        <v>45061</v>
      </c>
      <c r="G728" s="114">
        <f t="shared" si="477"/>
        <v>2.2992515778219591E-3</v>
      </c>
      <c r="H728" s="115">
        <f t="shared" si="494"/>
        <v>45153</v>
      </c>
      <c r="I728" s="115">
        <f t="shared" si="478"/>
        <v>45153</v>
      </c>
      <c r="J728" s="116">
        <f t="shared" si="486"/>
        <v>21</v>
      </c>
      <c r="K728" s="116">
        <f t="shared" si="475"/>
        <v>13</v>
      </c>
      <c r="L728" s="8">
        <f t="shared" si="487"/>
        <v>1.0014227200000001</v>
      </c>
      <c r="M728" s="117">
        <f t="shared" si="471"/>
        <v>1.00610015</v>
      </c>
      <c r="N728" s="117">
        <f t="shared" si="468"/>
        <v>1.1536761576130352</v>
      </c>
      <c r="O728" s="110">
        <f t="shared" si="472"/>
        <v>1.1553175099999999</v>
      </c>
      <c r="P728" s="110">
        <f t="shared" si="479"/>
        <v>1098.8927964</v>
      </c>
      <c r="Q728" s="148">
        <f t="shared" si="490"/>
        <v>0</v>
      </c>
      <c r="R728" s="170">
        <f t="shared" si="488"/>
        <v>0</v>
      </c>
      <c r="S728" s="110">
        <f t="shared" si="480"/>
        <v>0</v>
      </c>
      <c r="T728" s="92">
        <v>0</v>
      </c>
      <c r="U728" s="180">
        <f t="shared" si="474"/>
        <v>0</v>
      </c>
      <c r="V728" s="120">
        <f t="shared" si="489"/>
        <v>0.12</v>
      </c>
      <c r="W728" s="118">
        <f t="shared" si="469"/>
        <v>13</v>
      </c>
      <c r="X728" s="118">
        <v>252</v>
      </c>
      <c r="Y728" s="117">
        <f t="shared" si="481"/>
        <v>1.0058634440000001</v>
      </c>
      <c r="Z728" s="110">
        <f t="shared" si="482"/>
        <v>6.4432963699999997</v>
      </c>
      <c r="AA728" s="110">
        <f t="shared" si="483"/>
        <v>0</v>
      </c>
      <c r="AB728" s="121" t="str">
        <f t="shared" si="491"/>
        <v>A+J=</v>
      </c>
      <c r="AC728" s="115">
        <f t="shared" si="492"/>
        <v>45153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2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109">
        <f t="shared" si="484"/>
        <v>45142</v>
      </c>
      <c r="B729" s="110">
        <f t="shared" si="476"/>
        <v>1105.9542316300001</v>
      </c>
      <c r="C729" s="110">
        <f t="shared" si="470"/>
        <v>951.16086001999997</v>
      </c>
      <c r="D729" s="111">
        <f t="shared" si="485"/>
        <v>6649.99</v>
      </c>
      <c r="E729" s="111">
        <f t="shared" si="473"/>
        <v>6665.28</v>
      </c>
      <c r="F729" s="161">
        <f t="shared" si="493"/>
        <v>45061</v>
      </c>
      <c r="G729" s="114">
        <f t="shared" si="477"/>
        <v>2.2992515778219591E-3</v>
      </c>
      <c r="H729" s="115">
        <f t="shared" si="494"/>
        <v>45153</v>
      </c>
      <c r="I729" s="115">
        <f t="shared" si="478"/>
        <v>45153</v>
      </c>
      <c r="J729" s="116">
        <f t="shared" si="486"/>
        <v>21</v>
      </c>
      <c r="K729" s="116">
        <f t="shared" si="475"/>
        <v>14</v>
      </c>
      <c r="L729" s="8">
        <f t="shared" si="487"/>
        <v>1.00153224</v>
      </c>
      <c r="M729" s="117">
        <f t="shared" si="471"/>
        <v>1.00610015</v>
      </c>
      <c r="N729" s="117">
        <f t="shared" si="468"/>
        <v>1.1536761576130352</v>
      </c>
      <c r="O729" s="110">
        <f t="shared" si="472"/>
        <v>1.1554438600000001</v>
      </c>
      <c r="P729" s="110">
        <f t="shared" si="479"/>
        <v>1099.0129755800001</v>
      </c>
      <c r="Q729" s="148">
        <f t="shared" si="490"/>
        <v>0</v>
      </c>
      <c r="R729" s="170">
        <f t="shared" si="488"/>
        <v>0</v>
      </c>
      <c r="S729" s="110">
        <f t="shared" si="480"/>
        <v>0</v>
      </c>
      <c r="T729" s="92">
        <v>0</v>
      </c>
      <c r="U729" s="180">
        <f t="shared" si="474"/>
        <v>0</v>
      </c>
      <c r="V729" s="120">
        <f t="shared" si="489"/>
        <v>0.12</v>
      </c>
      <c r="W729" s="118">
        <f t="shared" si="469"/>
        <v>14</v>
      </c>
      <c r="X729" s="118">
        <v>252</v>
      </c>
      <c r="Y729" s="117">
        <f t="shared" si="481"/>
        <v>1.0063158999999999</v>
      </c>
      <c r="Z729" s="110">
        <f t="shared" si="482"/>
        <v>6.9412560499999998</v>
      </c>
      <c r="AA729" s="110">
        <f t="shared" si="483"/>
        <v>0</v>
      </c>
      <c r="AB729" s="121" t="str">
        <f t="shared" si="491"/>
        <v>A+J=</v>
      </c>
      <c r="AC729" s="115">
        <f t="shared" si="492"/>
        <v>45153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2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109">
        <f t="shared" si="484"/>
        <v>45143</v>
      </c>
      <c r="B730" s="110">
        <f t="shared" si="476"/>
        <v>1106.57273108</v>
      </c>
      <c r="C730" s="110">
        <f t="shared" si="470"/>
        <v>951.16086001999997</v>
      </c>
      <c r="D730" s="111">
        <f t="shared" si="485"/>
        <v>6649.99</v>
      </c>
      <c r="E730" s="111">
        <f t="shared" si="473"/>
        <v>6665.28</v>
      </c>
      <c r="F730" s="161">
        <f t="shared" si="493"/>
        <v>45061</v>
      </c>
      <c r="G730" s="114">
        <f t="shared" si="477"/>
        <v>2.2992515778219591E-3</v>
      </c>
      <c r="H730" s="115">
        <f t="shared" si="494"/>
        <v>45153</v>
      </c>
      <c r="I730" s="115">
        <f t="shared" si="478"/>
        <v>45153</v>
      </c>
      <c r="J730" s="116">
        <f t="shared" si="486"/>
        <v>21</v>
      </c>
      <c r="K730" s="116">
        <f t="shared" si="475"/>
        <v>15</v>
      </c>
      <c r="L730" s="8">
        <f t="shared" si="487"/>
        <v>1.0016417799999999</v>
      </c>
      <c r="M730" s="117">
        <f t="shared" si="471"/>
        <v>1.00610015</v>
      </c>
      <c r="N730" s="117">
        <f t="shared" si="468"/>
        <v>1.1536761576130352</v>
      </c>
      <c r="O730" s="110">
        <f t="shared" si="472"/>
        <v>1.1555702400000001</v>
      </c>
      <c r="P730" s="110">
        <f t="shared" si="479"/>
        <v>1099.13318329</v>
      </c>
      <c r="Q730" s="148">
        <f t="shared" si="490"/>
        <v>0</v>
      </c>
      <c r="R730" s="170">
        <f t="shared" si="488"/>
        <v>0</v>
      </c>
      <c r="S730" s="110">
        <f t="shared" si="480"/>
        <v>0</v>
      </c>
      <c r="T730" s="92">
        <v>0</v>
      </c>
      <c r="U730" s="180">
        <f t="shared" si="474"/>
        <v>0</v>
      </c>
      <c r="V730" s="120">
        <f t="shared" si="489"/>
        <v>0.12</v>
      </c>
      <c r="W730" s="118">
        <f t="shared" si="469"/>
        <v>15</v>
      </c>
      <c r="X730" s="118">
        <v>252</v>
      </c>
      <c r="Y730" s="117">
        <f t="shared" si="481"/>
        <v>1.006768559</v>
      </c>
      <c r="Z730" s="110">
        <f t="shared" si="482"/>
        <v>7.4395477899999998</v>
      </c>
      <c r="AA730" s="110">
        <f t="shared" si="483"/>
        <v>0</v>
      </c>
      <c r="AB730" s="121" t="str">
        <f t="shared" si="491"/>
        <v>A+J=</v>
      </c>
      <c r="AC730" s="115">
        <f t="shared" si="492"/>
        <v>45153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2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109">
        <f t="shared" si="484"/>
        <v>45144</v>
      </c>
      <c r="B731" s="110">
        <f t="shared" si="476"/>
        <v>1106.57273108</v>
      </c>
      <c r="C731" s="110">
        <f t="shared" si="470"/>
        <v>951.16086001999997</v>
      </c>
      <c r="D731" s="111">
        <f t="shared" si="485"/>
        <v>6649.99</v>
      </c>
      <c r="E731" s="111">
        <f t="shared" si="473"/>
        <v>6665.28</v>
      </c>
      <c r="F731" s="161">
        <f t="shared" si="493"/>
        <v>45061</v>
      </c>
      <c r="G731" s="114">
        <f t="shared" si="477"/>
        <v>2.2992515778219591E-3</v>
      </c>
      <c r="H731" s="115">
        <f t="shared" si="494"/>
        <v>45153</v>
      </c>
      <c r="I731" s="115">
        <f t="shared" si="478"/>
        <v>45153</v>
      </c>
      <c r="J731" s="116">
        <f t="shared" si="486"/>
        <v>21</v>
      </c>
      <c r="K731" s="116">
        <f t="shared" si="475"/>
        <v>15</v>
      </c>
      <c r="L731" s="8">
        <f t="shared" si="487"/>
        <v>1.0016417799999999</v>
      </c>
      <c r="M731" s="117">
        <f t="shared" si="471"/>
        <v>1.00610015</v>
      </c>
      <c r="N731" s="117">
        <f t="shared" si="468"/>
        <v>1.1536761576130352</v>
      </c>
      <c r="O731" s="110">
        <f t="shared" si="472"/>
        <v>1.1555702400000001</v>
      </c>
      <c r="P731" s="110">
        <f t="shared" si="479"/>
        <v>1099.13318329</v>
      </c>
      <c r="Q731" s="148">
        <f t="shared" si="490"/>
        <v>0</v>
      </c>
      <c r="R731" s="170">
        <f t="shared" si="488"/>
        <v>0</v>
      </c>
      <c r="S731" s="110">
        <f t="shared" si="480"/>
        <v>0</v>
      </c>
      <c r="T731" s="92">
        <v>0</v>
      </c>
      <c r="U731" s="180">
        <f t="shared" si="474"/>
        <v>0</v>
      </c>
      <c r="V731" s="120">
        <f t="shared" si="489"/>
        <v>0.12</v>
      </c>
      <c r="W731" s="118">
        <f t="shared" si="469"/>
        <v>15</v>
      </c>
      <c r="X731" s="118">
        <v>252</v>
      </c>
      <c r="Y731" s="117">
        <f t="shared" si="481"/>
        <v>1.006768559</v>
      </c>
      <c r="Z731" s="110">
        <f t="shared" si="482"/>
        <v>7.4395477899999998</v>
      </c>
      <c r="AA731" s="110">
        <f t="shared" si="483"/>
        <v>0</v>
      </c>
      <c r="AB731" s="121" t="str">
        <f t="shared" si="491"/>
        <v>A+J=</v>
      </c>
      <c r="AC731" s="115">
        <f t="shared" si="492"/>
        <v>45153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2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109">
        <f t="shared" si="484"/>
        <v>45145</v>
      </c>
      <c r="B732" s="110">
        <f t="shared" si="476"/>
        <v>1106.57273108</v>
      </c>
      <c r="C732" s="110">
        <f t="shared" si="470"/>
        <v>951.16086001999997</v>
      </c>
      <c r="D732" s="111">
        <f t="shared" si="485"/>
        <v>6649.99</v>
      </c>
      <c r="E732" s="111">
        <f t="shared" si="473"/>
        <v>6665.28</v>
      </c>
      <c r="F732" s="161">
        <f t="shared" si="493"/>
        <v>45061</v>
      </c>
      <c r="G732" s="114">
        <f t="shared" si="477"/>
        <v>2.2992515778219591E-3</v>
      </c>
      <c r="H732" s="115">
        <f t="shared" si="494"/>
        <v>45153</v>
      </c>
      <c r="I732" s="115">
        <f t="shared" si="478"/>
        <v>45153</v>
      </c>
      <c r="J732" s="116">
        <f t="shared" si="486"/>
        <v>21</v>
      </c>
      <c r="K732" s="116">
        <f t="shared" si="475"/>
        <v>15</v>
      </c>
      <c r="L732" s="8">
        <f t="shared" si="487"/>
        <v>1.0016417799999999</v>
      </c>
      <c r="M732" s="117">
        <f t="shared" si="471"/>
        <v>1.00610015</v>
      </c>
      <c r="N732" s="117">
        <f t="shared" si="468"/>
        <v>1.1536761576130352</v>
      </c>
      <c r="O732" s="110">
        <f t="shared" si="472"/>
        <v>1.1555702400000001</v>
      </c>
      <c r="P732" s="110">
        <f t="shared" si="479"/>
        <v>1099.13318329</v>
      </c>
      <c r="Q732" s="148">
        <f t="shared" si="490"/>
        <v>0</v>
      </c>
      <c r="R732" s="170">
        <f t="shared" si="488"/>
        <v>0</v>
      </c>
      <c r="S732" s="110">
        <f t="shared" si="480"/>
        <v>0</v>
      </c>
      <c r="T732" s="92">
        <v>0</v>
      </c>
      <c r="U732" s="180">
        <f t="shared" si="474"/>
        <v>0</v>
      </c>
      <c r="V732" s="120">
        <f t="shared" si="489"/>
        <v>0.12</v>
      </c>
      <c r="W732" s="118">
        <f t="shared" si="469"/>
        <v>15</v>
      </c>
      <c r="X732" s="118">
        <v>252</v>
      </c>
      <c r="Y732" s="117">
        <f t="shared" si="481"/>
        <v>1.006768559</v>
      </c>
      <c r="Z732" s="110">
        <f t="shared" si="482"/>
        <v>7.4395477899999998</v>
      </c>
      <c r="AA732" s="110">
        <f t="shared" si="483"/>
        <v>0</v>
      </c>
      <c r="AB732" s="121" t="str">
        <f t="shared" si="491"/>
        <v>A+J=</v>
      </c>
      <c r="AC732" s="115">
        <f t="shared" si="492"/>
        <v>45153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2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109">
        <f t="shared" si="484"/>
        <v>45146</v>
      </c>
      <c r="B733" s="110">
        <f t="shared" si="476"/>
        <v>1107.1915636199999</v>
      </c>
      <c r="C733" s="110">
        <f t="shared" si="470"/>
        <v>951.16086001999997</v>
      </c>
      <c r="D733" s="111">
        <f t="shared" si="485"/>
        <v>6649.99</v>
      </c>
      <c r="E733" s="111">
        <f t="shared" si="473"/>
        <v>6665.28</v>
      </c>
      <c r="F733" s="161">
        <f t="shared" si="493"/>
        <v>45061</v>
      </c>
      <c r="G733" s="114">
        <f t="shared" si="477"/>
        <v>2.2992515778219591E-3</v>
      </c>
      <c r="H733" s="115">
        <f t="shared" si="494"/>
        <v>45153</v>
      </c>
      <c r="I733" s="115">
        <f t="shared" si="478"/>
        <v>45153</v>
      </c>
      <c r="J733" s="116">
        <f t="shared" si="486"/>
        <v>21</v>
      </c>
      <c r="K733" s="116">
        <f t="shared" si="475"/>
        <v>16</v>
      </c>
      <c r="L733" s="8">
        <f t="shared" si="487"/>
        <v>1.0017513300000001</v>
      </c>
      <c r="M733" s="117">
        <f t="shared" si="471"/>
        <v>1.00610015</v>
      </c>
      <c r="N733" s="117">
        <f t="shared" si="468"/>
        <v>1.1536761576130352</v>
      </c>
      <c r="O733" s="110">
        <f t="shared" si="472"/>
        <v>1.1556966200000001</v>
      </c>
      <c r="P733" s="110">
        <f t="shared" si="479"/>
        <v>1099.253391</v>
      </c>
      <c r="Q733" s="148">
        <f t="shared" si="490"/>
        <v>0</v>
      </c>
      <c r="R733" s="170">
        <f t="shared" si="488"/>
        <v>0</v>
      </c>
      <c r="S733" s="110">
        <f t="shared" si="480"/>
        <v>0</v>
      </c>
      <c r="T733" s="92">
        <v>0</v>
      </c>
      <c r="U733" s="180">
        <f t="shared" si="474"/>
        <v>0</v>
      </c>
      <c r="V733" s="120">
        <f t="shared" si="489"/>
        <v>0.12</v>
      </c>
      <c r="W733" s="118">
        <f t="shared" si="469"/>
        <v>16</v>
      </c>
      <c r="X733" s="118">
        <v>252</v>
      </c>
      <c r="Y733" s="117">
        <f t="shared" si="481"/>
        <v>1.007221422</v>
      </c>
      <c r="Z733" s="110">
        <f t="shared" si="482"/>
        <v>7.9381726199999996</v>
      </c>
      <c r="AA733" s="110">
        <f t="shared" si="483"/>
        <v>0</v>
      </c>
      <c r="AB733" s="121" t="str">
        <f t="shared" si="491"/>
        <v>A+J=</v>
      </c>
      <c r="AC733" s="115">
        <f t="shared" si="492"/>
        <v>45153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2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109">
        <f t="shared" si="484"/>
        <v>45147</v>
      </c>
      <c r="B734" s="110">
        <f t="shared" si="476"/>
        <v>1107.8107473600001</v>
      </c>
      <c r="C734" s="110">
        <f t="shared" si="470"/>
        <v>951.16086001999997</v>
      </c>
      <c r="D734" s="111">
        <f t="shared" si="485"/>
        <v>6649.99</v>
      </c>
      <c r="E734" s="111">
        <f t="shared" si="473"/>
        <v>6665.28</v>
      </c>
      <c r="F734" s="161">
        <f t="shared" si="493"/>
        <v>45061</v>
      </c>
      <c r="G734" s="114">
        <f t="shared" si="477"/>
        <v>2.2992515778219591E-3</v>
      </c>
      <c r="H734" s="115">
        <f t="shared" si="494"/>
        <v>45153</v>
      </c>
      <c r="I734" s="115">
        <f t="shared" si="478"/>
        <v>45153</v>
      </c>
      <c r="J734" s="116">
        <f t="shared" si="486"/>
        <v>21</v>
      </c>
      <c r="K734" s="116">
        <f t="shared" si="475"/>
        <v>17</v>
      </c>
      <c r="L734" s="8">
        <f t="shared" si="487"/>
        <v>1.0018608899999999</v>
      </c>
      <c r="M734" s="117">
        <f t="shared" si="471"/>
        <v>1.00610015</v>
      </c>
      <c r="N734" s="117">
        <f t="shared" si="468"/>
        <v>1.1536761576130352</v>
      </c>
      <c r="O734" s="110">
        <f t="shared" si="472"/>
        <v>1.1558230199999999</v>
      </c>
      <c r="P734" s="110">
        <f t="shared" si="479"/>
        <v>1099.37361773</v>
      </c>
      <c r="Q734" s="148">
        <f t="shared" si="490"/>
        <v>0</v>
      </c>
      <c r="R734" s="170">
        <f t="shared" si="488"/>
        <v>0</v>
      </c>
      <c r="S734" s="110">
        <f t="shared" si="480"/>
        <v>0</v>
      </c>
      <c r="T734" s="92">
        <v>0</v>
      </c>
      <c r="U734" s="180">
        <f t="shared" si="474"/>
        <v>0</v>
      </c>
      <c r="V734" s="120">
        <f t="shared" si="489"/>
        <v>0.12</v>
      </c>
      <c r="W734" s="118">
        <f t="shared" si="469"/>
        <v>17</v>
      </c>
      <c r="X734" s="118">
        <v>252</v>
      </c>
      <c r="Y734" s="117">
        <f t="shared" si="481"/>
        <v>1.0076744879999999</v>
      </c>
      <c r="Z734" s="110">
        <f t="shared" si="482"/>
        <v>8.4371296299999994</v>
      </c>
      <c r="AA734" s="110">
        <f t="shared" si="483"/>
        <v>0</v>
      </c>
      <c r="AB734" s="121" t="str">
        <f t="shared" si="491"/>
        <v>A+J=</v>
      </c>
      <c r="AC734" s="115">
        <f t="shared" si="492"/>
        <v>45153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2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109">
        <f t="shared" si="484"/>
        <v>45148</v>
      </c>
      <c r="B735" s="110">
        <f t="shared" si="476"/>
        <v>1108.4302739299999</v>
      </c>
      <c r="C735" s="110">
        <f t="shared" si="470"/>
        <v>951.16086001999997</v>
      </c>
      <c r="D735" s="111">
        <f t="shared" si="485"/>
        <v>6649.99</v>
      </c>
      <c r="E735" s="111">
        <f t="shared" si="473"/>
        <v>6665.28</v>
      </c>
      <c r="F735" s="161">
        <f t="shared" si="493"/>
        <v>45061</v>
      </c>
      <c r="G735" s="114">
        <f t="shared" si="477"/>
        <v>2.2992515778219591E-3</v>
      </c>
      <c r="H735" s="115">
        <f t="shared" si="494"/>
        <v>45153</v>
      </c>
      <c r="I735" s="115">
        <f t="shared" si="478"/>
        <v>45153</v>
      </c>
      <c r="J735" s="116">
        <f t="shared" si="486"/>
        <v>21</v>
      </c>
      <c r="K735" s="116">
        <f t="shared" si="475"/>
        <v>18</v>
      </c>
      <c r="L735" s="8">
        <f t="shared" si="487"/>
        <v>1.0019704599999999</v>
      </c>
      <c r="M735" s="117">
        <f t="shared" si="471"/>
        <v>1.00610015</v>
      </c>
      <c r="N735" s="117">
        <f t="shared" si="468"/>
        <v>1.1536761576130352</v>
      </c>
      <c r="O735" s="110">
        <f t="shared" si="472"/>
        <v>1.1559494299999999</v>
      </c>
      <c r="P735" s="110">
        <f t="shared" si="479"/>
        <v>1099.4938539699999</v>
      </c>
      <c r="Q735" s="148">
        <f t="shared" si="490"/>
        <v>0</v>
      </c>
      <c r="R735" s="170">
        <f t="shared" si="488"/>
        <v>0</v>
      </c>
      <c r="S735" s="110">
        <f t="shared" si="480"/>
        <v>0</v>
      </c>
      <c r="T735" s="92">
        <v>0</v>
      </c>
      <c r="U735" s="180">
        <f t="shared" si="474"/>
        <v>0</v>
      </c>
      <c r="V735" s="120">
        <f t="shared" si="489"/>
        <v>0.12</v>
      </c>
      <c r="W735" s="118">
        <f t="shared" si="469"/>
        <v>18</v>
      </c>
      <c r="X735" s="118">
        <v>252</v>
      </c>
      <c r="Y735" s="117">
        <f t="shared" si="481"/>
        <v>1.0081277580000001</v>
      </c>
      <c r="Z735" s="110">
        <f t="shared" si="482"/>
        <v>8.9364199600000003</v>
      </c>
      <c r="AA735" s="110">
        <f t="shared" si="483"/>
        <v>0</v>
      </c>
      <c r="AB735" s="121" t="str">
        <f t="shared" si="491"/>
        <v>A+J=</v>
      </c>
      <c r="AC735" s="115">
        <f t="shared" si="492"/>
        <v>45153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2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109">
        <f t="shared" si="484"/>
        <v>45149</v>
      </c>
      <c r="B736" s="110">
        <f t="shared" si="476"/>
        <v>1109.05014452</v>
      </c>
      <c r="C736" s="110">
        <f t="shared" si="470"/>
        <v>951.16086001999997</v>
      </c>
      <c r="D736" s="111">
        <f t="shared" si="485"/>
        <v>6649.99</v>
      </c>
      <c r="E736" s="111">
        <f t="shared" si="473"/>
        <v>6665.28</v>
      </c>
      <c r="F736" s="161">
        <f t="shared" si="493"/>
        <v>45061</v>
      </c>
      <c r="G736" s="114">
        <f t="shared" si="477"/>
        <v>2.2992515778219591E-3</v>
      </c>
      <c r="H736" s="115">
        <f t="shared" si="494"/>
        <v>45153</v>
      </c>
      <c r="I736" s="115">
        <f t="shared" si="478"/>
        <v>45153</v>
      </c>
      <c r="J736" s="116">
        <f t="shared" si="486"/>
        <v>21</v>
      </c>
      <c r="K736" s="116">
        <f t="shared" si="475"/>
        <v>19</v>
      </c>
      <c r="L736" s="8">
        <f t="shared" si="487"/>
        <v>1.0020800400000001</v>
      </c>
      <c r="M736" s="117">
        <f t="shared" si="471"/>
        <v>1.00610015</v>
      </c>
      <c r="N736" s="117">
        <f t="shared" ref="N736:N799" si="495">IF(I736&gt;I735,N735*M736,N735)</f>
        <v>1.1536761576130352</v>
      </c>
      <c r="O736" s="110">
        <f t="shared" si="472"/>
        <v>1.1560758499999999</v>
      </c>
      <c r="P736" s="110">
        <f t="shared" si="479"/>
        <v>1099.6140997299999</v>
      </c>
      <c r="Q736" s="148">
        <f t="shared" si="490"/>
        <v>0</v>
      </c>
      <c r="R736" s="170">
        <f t="shared" si="488"/>
        <v>0</v>
      </c>
      <c r="S736" s="110">
        <f t="shared" si="480"/>
        <v>0</v>
      </c>
      <c r="T736" s="92">
        <v>0</v>
      </c>
      <c r="U736" s="180">
        <f t="shared" si="474"/>
        <v>0</v>
      </c>
      <c r="V736" s="120">
        <f t="shared" si="489"/>
        <v>0.12</v>
      </c>
      <c r="W736" s="118">
        <f t="shared" si="469"/>
        <v>19</v>
      </c>
      <c r="X736" s="118">
        <v>252</v>
      </c>
      <c r="Y736" s="117">
        <f t="shared" si="481"/>
        <v>1.0085812329999999</v>
      </c>
      <c r="Z736" s="110">
        <f t="shared" si="482"/>
        <v>9.4360447900000004</v>
      </c>
      <c r="AA736" s="110">
        <f t="shared" si="483"/>
        <v>0</v>
      </c>
      <c r="AB736" s="121" t="str">
        <f t="shared" si="491"/>
        <v>A+J=</v>
      </c>
      <c r="AC736" s="115">
        <f t="shared" si="492"/>
        <v>45153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2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109">
        <f t="shared" si="484"/>
        <v>45150</v>
      </c>
      <c r="B737" s="110">
        <f t="shared" si="476"/>
        <v>1109.67036661</v>
      </c>
      <c r="C737" s="110">
        <f t="shared" si="470"/>
        <v>951.16086001999997</v>
      </c>
      <c r="D737" s="111">
        <f t="shared" si="485"/>
        <v>6649.99</v>
      </c>
      <c r="E737" s="111">
        <f t="shared" si="473"/>
        <v>6665.28</v>
      </c>
      <c r="F737" s="161">
        <f t="shared" si="493"/>
        <v>45061</v>
      </c>
      <c r="G737" s="114">
        <f t="shared" si="477"/>
        <v>2.2992515778219591E-3</v>
      </c>
      <c r="H737" s="115">
        <f t="shared" si="494"/>
        <v>45153</v>
      </c>
      <c r="I737" s="115">
        <f t="shared" si="478"/>
        <v>45153</v>
      </c>
      <c r="J737" s="116">
        <f t="shared" si="486"/>
        <v>21</v>
      </c>
      <c r="K737" s="116">
        <f t="shared" si="475"/>
        <v>20</v>
      </c>
      <c r="L737" s="8">
        <f t="shared" si="487"/>
        <v>1.0021896400000001</v>
      </c>
      <c r="M737" s="117">
        <f t="shared" si="471"/>
        <v>1.00610015</v>
      </c>
      <c r="N737" s="117">
        <f t="shared" si="495"/>
        <v>1.1536761576130352</v>
      </c>
      <c r="O737" s="110">
        <f t="shared" si="472"/>
        <v>1.15620229</v>
      </c>
      <c r="P737" s="110">
        <f t="shared" si="479"/>
        <v>1099.73436451</v>
      </c>
      <c r="Q737" s="148">
        <f t="shared" si="490"/>
        <v>0</v>
      </c>
      <c r="R737" s="170">
        <f t="shared" si="488"/>
        <v>0</v>
      </c>
      <c r="S737" s="110">
        <f t="shared" si="480"/>
        <v>0</v>
      </c>
      <c r="T737" s="92">
        <v>0</v>
      </c>
      <c r="U737" s="180">
        <f t="shared" si="474"/>
        <v>0</v>
      </c>
      <c r="V737" s="120">
        <f t="shared" si="489"/>
        <v>0.12</v>
      </c>
      <c r="W737" s="118">
        <f t="shared" si="469"/>
        <v>20</v>
      </c>
      <c r="X737" s="118">
        <v>252</v>
      </c>
      <c r="Y737" s="117">
        <f t="shared" si="481"/>
        <v>1.0090349110000001</v>
      </c>
      <c r="Z737" s="110">
        <f t="shared" si="482"/>
        <v>9.9360020999999996</v>
      </c>
      <c r="AA737" s="110">
        <f t="shared" si="483"/>
        <v>0</v>
      </c>
      <c r="AB737" s="121" t="str">
        <f t="shared" si="491"/>
        <v>A+J=</v>
      </c>
      <c r="AC737" s="115">
        <f t="shared" si="492"/>
        <v>45153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2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109">
        <f t="shared" si="484"/>
        <v>45151</v>
      </c>
      <c r="B738" s="110">
        <f t="shared" si="476"/>
        <v>1109.67036661</v>
      </c>
      <c r="C738" s="110">
        <f t="shared" si="470"/>
        <v>951.16086001999997</v>
      </c>
      <c r="D738" s="111">
        <f t="shared" si="485"/>
        <v>6649.99</v>
      </c>
      <c r="E738" s="111">
        <f t="shared" si="473"/>
        <v>6665.28</v>
      </c>
      <c r="F738" s="161">
        <f t="shared" si="493"/>
        <v>45061</v>
      </c>
      <c r="G738" s="114">
        <f t="shared" si="477"/>
        <v>2.2992515778219591E-3</v>
      </c>
      <c r="H738" s="115">
        <f t="shared" si="494"/>
        <v>45153</v>
      </c>
      <c r="I738" s="115">
        <f t="shared" si="478"/>
        <v>45153</v>
      </c>
      <c r="J738" s="116">
        <f t="shared" si="486"/>
        <v>21</v>
      </c>
      <c r="K738" s="116">
        <f t="shared" si="475"/>
        <v>20</v>
      </c>
      <c r="L738" s="8">
        <f t="shared" si="487"/>
        <v>1.0021896400000001</v>
      </c>
      <c r="M738" s="117">
        <f t="shared" si="471"/>
        <v>1.00610015</v>
      </c>
      <c r="N738" s="117">
        <f t="shared" si="495"/>
        <v>1.1536761576130352</v>
      </c>
      <c r="O738" s="110">
        <f t="shared" si="472"/>
        <v>1.15620229</v>
      </c>
      <c r="P738" s="110">
        <f t="shared" si="479"/>
        <v>1099.73436451</v>
      </c>
      <c r="Q738" s="148">
        <f t="shared" si="490"/>
        <v>0</v>
      </c>
      <c r="R738" s="170">
        <f t="shared" si="488"/>
        <v>0</v>
      </c>
      <c r="S738" s="110">
        <f t="shared" si="480"/>
        <v>0</v>
      </c>
      <c r="T738" s="92">
        <v>0</v>
      </c>
      <c r="U738" s="180">
        <f t="shared" si="474"/>
        <v>0</v>
      </c>
      <c r="V738" s="120">
        <f t="shared" si="489"/>
        <v>0.12</v>
      </c>
      <c r="W738" s="118">
        <f t="shared" ref="W738:W801" si="496">IF(A737&lt;K$2,0,IF(Q737&gt;0,1,IF(K738=K737,W737,W737+1)))</f>
        <v>20</v>
      </c>
      <c r="X738" s="118">
        <v>252</v>
      </c>
      <c r="Y738" s="117">
        <f t="shared" si="481"/>
        <v>1.0090349110000001</v>
      </c>
      <c r="Z738" s="110">
        <f t="shared" si="482"/>
        <v>9.9360020999999996</v>
      </c>
      <c r="AA738" s="110">
        <f t="shared" si="483"/>
        <v>0</v>
      </c>
      <c r="AB738" s="121" t="str">
        <f t="shared" si="491"/>
        <v>A+J=</v>
      </c>
      <c r="AC738" s="115">
        <f t="shared" si="492"/>
        <v>45153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2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5" x14ac:dyDescent="0.2">
      <c r="A739" s="109">
        <f t="shared" si="484"/>
        <v>45152</v>
      </c>
      <c r="B739" s="110">
        <f t="shared" si="476"/>
        <v>1109.67036661</v>
      </c>
      <c r="C739" s="110">
        <f t="shared" si="470"/>
        <v>951.16086001999997</v>
      </c>
      <c r="D739" s="111">
        <f t="shared" si="485"/>
        <v>6649.99</v>
      </c>
      <c r="E739" s="111">
        <f t="shared" si="473"/>
        <v>6665.28</v>
      </c>
      <c r="F739" s="161">
        <f t="shared" si="493"/>
        <v>45061</v>
      </c>
      <c r="G739" s="114">
        <f t="shared" si="477"/>
        <v>2.2992515778219591E-3</v>
      </c>
      <c r="H739" s="115">
        <f t="shared" si="494"/>
        <v>45153</v>
      </c>
      <c r="I739" s="115">
        <f t="shared" si="478"/>
        <v>45153</v>
      </c>
      <c r="J739" s="116">
        <f t="shared" si="486"/>
        <v>21</v>
      </c>
      <c r="K739" s="116">
        <f t="shared" si="475"/>
        <v>20</v>
      </c>
      <c r="L739" s="8">
        <f t="shared" si="487"/>
        <v>1.0021896400000001</v>
      </c>
      <c r="M739" s="117">
        <f t="shared" si="471"/>
        <v>1.00610015</v>
      </c>
      <c r="N739" s="117">
        <f t="shared" si="495"/>
        <v>1.1536761576130352</v>
      </c>
      <c r="O739" s="110">
        <f t="shared" si="472"/>
        <v>1.15620229</v>
      </c>
      <c r="P739" s="110">
        <f t="shared" si="479"/>
        <v>1099.73436451</v>
      </c>
      <c r="Q739" s="148">
        <f t="shared" si="490"/>
        <v>0</v>
      </c>
      <c r="R739" s="170">
        <f t="shared" si="488"/>
        <v>0</v>
      </c>
      <c r="S739" s="110">
        <f t="shared" si="480"/>
        <v>0</v>
      </c>
      <c r="T739" s="92">
        <v>0</v>
      </c>
      <c r="U739" s="180">
        <f t="shared" si="474"/>
        <v>0</v>
      </c>
      <c r="V739" s="120">
        <f t="shared" si="489"/>
        <v>0.12</v>
      </c>
      <c r="W739" s="118">
        <f t="shared" si="496"/>
        <v>20</v>
      </c>
      <c r="X739" s="118">
        <v>252</v>
      </c>
      <c r="Y739" s="117">
        <f t="shared" si="481"/>
        <v>1.0090349110000001</v>
      </c>
      <c r="Z739" s="110">
        <f t="shared" si="482"/>
        <v>9.9360020999999996</v>
      </c>
      <c r="AA739" s="110">
        <f t="shared" si="483"/>
        <v>0</v>
      </c>
      <c r="AB739" s="121" t="str">
        <f t="shared" si="491"/>
        <v>A+J=</v>
      </c>
      <c r="AC739" s="115">
        <f t="shared" si="492"/>
        <v>45153</v>
      </c>
      <c r="AD739" s="199" t="s">
        <v>94</v>
      </c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2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5" x14ac:dyDescent="0.2">
      <c r="A740" s="109">
        <f t="shared" si="484"/>
        <v>45153</v>
      </c>
      <c r="B740" s="110">
        <f t="shared" si="476"/>
        <v>1110.2909317900001</v>
      </c>
      <c r="C740" s="110">
        <f t="shared" si="470"/>
        <v>951.16086001999997</v>
      </c>
      <c r="D740" s="111">
        <f t="shared" si="485"/>
        <v>6649.99</v>
      </c>
      <c r="E740" s="111">
        <f t="shared" si="473"/>
        <v>6665.28</v>
      </c>
      <c r="F740" s="161">
        <f t="shared" si="493"/>
        <v>45061</v>
      </c>
      <c r="G740" s="114">
        <f t="shared" si="477"/>
        <v>2.2992515778219591E-3</v>
      </c>
      <c r="H740" s="115">
        <f t="shared" si="494"/>
        <v>45153</v>
      </c>
      <c r="I740" s="115">
        <f t="shared" si="478"/>
        <v>45153</v>
      </c>
      <c r="J740" s="116">
        <f t="shared" si="486"/>
        <v>21</v>
      </c>
      <c r="K740" s="116">
        <f t="shared" si="475"/>
        <v>21</v>
      </c>
      <c r="L740" s="8">
        <f t="shared" si="487"/>
        <v>1.0022992500000001</v>
      </c>
      <c r="M740" s="117">
        <f t="shared" si="471"/>
        <v>1.00610015</v>
      </c>
      <c r="N740" s="117">
        <f t="shared" si="495"/>
        <v>1.1536761576130352</v>
      </c>
      <c r="O740" s="110">
        <f t="shared" si="472"/>
        <v>1.15632874</v>
      </c>
      <c r="P740" s="110">
        <f t="shared" si="479"/>
        <v>1099.8546388</v>
      </c>
      <c r="Q740" s="148">
        <f t="shared" si="490"/>
        <v>24</v>
      </c>
      <c r="R740" s="170">
        <f t="shared" si="488"/>
        <v>0</v>
      </c>
      <c r="S740" s="110">
        <f t="shared" si="480"/>
        <v>0</v>
      </c>
      <c r="T740" s="92">
        <v>0</v>
      </c>
      <c r="U740" s="180">
        <f t="shared" si="474"/>
        <v>0</v>
      </c>
      <c r="V740" s="120">
        <f t="shared" si="489"/>
        <v>0.12</v>
      </c>
      <c r="W740" s="118">
        <f t="shared" si="496"/>
        <v>21</v>
      </c>
      <c r="X740" s="118">
        <v>252</v>
      </c>
      <c r="Y740" s="117">
        <f t="shared" si="481"/>
        <v>1.0094887930000001</v>
      </c>
      <c r="Z740" s="110">
        <f t="shared" si="482"/>
        <v>10.43629299</v>
      </c>
      <c r="AA740" s="110">
        <f t="shared" si="483"/>
        <v>10.43629299</v>
      </c>
      <c r="AB740" s="121" t="str">
        <f t="shared" si="491"/>
        <v>A+J=</v>
      </c>
      <c r="AC740" s="115">
        <f t="shared" si="492"/>
        <v>45153</v>
      </c>
      <c r="AD740" s="199" t="s">
        <v>95</v>
      </c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2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8.75" x14ac:dyDescent="0.2">
      <c r="A741" s="109">
        <f t="shared" si="484"/>
        <v>45154</v>
      </c>
      <c r="B741" s="110">
        <f t="shared" si="476"/>
        <v>1106.2026327900001</v>
      </c>
      <c r="C741" s="214">
        <f>C740+(AD750/O740)</f>
        <v>956.25529224867569</v>
      </c>
      <c r="D741" s="111">
        <f t="shared" si="485"/>
        <v>6665.28</v>
      </c>
      <c r="E741" s="111">
        <f t="shared" si="473"/>
        <v>6659.95</v>
      </c>
      <c r="F741" s="161">
        <f t="shared" si="493"/>
        <v>45092</v>
      </c>
      <c r="G741" s="114">
        <f t="shared" si="477"/>
        <v>-7.9966633059680436E-4</v>
      </c>
      <c r="H741" s="115">
        <f t="shared" si="494"/>
        <v>45184</v>
      </c>
      <c r="I741" s="115">
        <f t="shared" si="478"/>
        <v>45184</v>
      </c>
      <c r="J741" s="116">
        <f t="shared" si="486"/>
        <v>22</v>
      </c>
      <c r="K741" s="116">
        <f t="shared" si="475"/>
        <v>1</v>
      </c>
      <c r="L741" s="8">
        <f t="shared" si="487"/>
        <v>0.99996362999999999</v>
      </c>
      <c r="M741" s="117">
        <f t="shared" ref="M741:M804" si="497">IF(I741&gt;I740,L740,M740)</f>
        <v>1.0022992500000001</v>
      </c>
      <c r="N741" s="117">
        <f t="shared" si="495"/>
        <v>1.1563287475184272</v>
      </c>
      <c r="O741" s="110">
        <f t="shared" si="472"/>
        <v>1.15628669</v>
      </c>
      <c r="P741" s="110">
        <f t="shared" si="479"/>
        <v>1105.70526666</v>
      </c>
      <c r="Q741" s="148">
        <f t="shared" si="490"/>
        <v>0</v>
      </c>
      <c r="R741" s="170">
        <f t="shared" si="488"/>
        <v>0</v>
      </c>
      <c r="S741" s="110">
        <f t="shared" si="480"/>
        <v>0</v>
      </c>
      <c r="T741" s="92">
        <v>0</v>
      </c>
      <c r="U741" s="180">
        <f t="shared" si="474"/>
        <v>0</v>
      </c>
      <c r="V741" s="120">
        <f t="shared" si="489"/>
        <v>0.12</v>
      </c>
      <c r="W741" s="118">
        <f t="shared" si="496"/>
        <v>1</v>
      </c>
      <c r="X741" s="118">
        <v>252</v>
      </c>
      <c r="Y741" s="117">
        <f t="shared" si="481"/>
        <v>1.0004498180000001</v>
      </c>
      <c r="Z741" s="110">
        <f t="shared" si="482"/>
        <v>0.49736613000000002</v>
      </c>
      <c r="AA741" s="110">
        <f t="shared" si="483"/>
        <v>0</v>
      </c>
      <c r="AB741" s="121" t="str">
        <f t="shared" si="491"/>
        <v>A+J=</v>
      </c>
      <c r="AC741" s="115">
        <f t="shared" si="492"/>
        <v>45184</v>
      </c>
      <c r="AD741" s="201">
        <v>150000</v>
      </c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1"/>
      <c r="CI741" s="25"/>
      <c r="CJ741" s="1"/>
      <c r="CK741" s="3"/>
      <c r="CL741" s="3"/>
      <c r="CM741" s="3"/>
      <c r="CN741" s="3"/>
      <c r="CO741" s="1"/>
      <c r="CP741" s="3"/>
      <c r="CQ741" s="1"/>
      <c r="CR741" s="3"/>
      <c r="CS741" s="3"/>
      <c r="CT741" s="3"/>
      <c r="CU741" s="3"/>
      <c r="CV741" s="3"/>
      <c r="CW741" s="1"/>
      <c r="CX741" s="3"/>
      <c r="CY741" s="3"/>
      <c r="CZ741" s="3"/>
      <c r="DA741" s="3"/>
      <c r="DB741" s="1"/>
      <c r="DC741" s="3"/>
      <c r="DD741" s="3"/>
      <c r="DE741" s="3"/>
      <c r="DF741" s="3"/>
      <c r="DG741" s="3"/>
      <c r="DH741" s="26"/>
      <c r="DI741" s="3"/>
      <c r="DJ741" s="3"/>
      <c r="DK741" s="3"/>
      <c r="DL741" s="3"/>
      <c r="DM741" s="3"/>
      <c r="DN741" s="3"/>
    </row>
    <row r="742" spans="1:118" ht="15" x14ac:dyDescent="0.2">
      <c r="A742" s="109">
        <f t="shared" si="484"/>
        <v>45155</v>
      </c>
      <c r="B742" s="110">
        <f t="shared" si="476"/>
        <v>1106.6599766499999</v>
      </c>
      <c r="C742" s="110">
        <f t="shared" ref="C742:C804" si="498">TRUNC(IF(Q741&gt;0,VLOOKUP(A741,$AF$13:$AG$141,2),C741),8)</f>
        <v>956.25529224000002</v>
      </c>
      <c r="D742" s="111">
        <f t="shared" si="485"/>
        <v>6665.28</v>
      </c>
      <c r="E742" s="111">
        <f t="shared" si="473"/>
        <v>6659.95</v>
      </c>
      <c r="F742" s="161">
        <f t="shared" si="493"/>
        <v>45092</v>
      </c>
      <c r="G742" s="114">
        <f t="shared" si="477"/>
        <v>-7.9966633059680436E-4</v>
      </c>
      <c r="H742" s="115">
        <f t="shared" si="494"/>
        <v>45184</v>
      </c>
      <c r="I742" s="115">
        <f t="shared" si="478"/>
        <v>45184</v>
      </c>
      <c r="J742" s="116">
        <f t="shared" si="486"/>
        <v>22</v>
      </c>
      <c r="K742" s="116">
        <f t="shared" si="475"/>
        <v>2</v>
      </c>
      <c r="L742" s="8">
        <f t="shared" si="487"/>
        <v>0.99992727000000003</v>
      </c>
      <c r="M742" s="117">
        <f t="shared" si="497"/>
        <v>1.0022992500000001</v>
      </c>
      <c r="N742" s="117">
        <f t="shared" si="495"/>
        <v>1.1563287475184272</v>
      </c>
      <c r="O742" s="110">
        <f t="shared" si="472"/>
        <v>1.1562446399999999</v>
      </c>
      <c r="P742" s="110">
        <f t="shared" si="479"/>
        <v>1105.6650561199999</v>
      </c>
      <c r="Q742" s="148">
        <f t="shared" si="490"/>
        <v>0</v>
      </c>
      <c r="R742" s="170">
        <f t="shared" si="488"/>
        <v>0</v>
      </c>
      <c r="S742" s="110">
        <f t="shared" si="480"/>
        <v>0</v>
      </c>
      <c r="T742" s="92">
        <v>0</v>
      </c>
      <c r="U742" s="180">
        <f t="shared" si="474"/>
        <v>0</v>
      </c>
      <c r="V742" s="120">
        <f t="shared" si="489"/>
        <v>0.12</v>
      </c>
      <c r="W742" s="118">
        <f t="shared" si="496"/>
        <v>2</v>
      </c>
      <c r="X742" s="118">
        <v>252</v>
      </c>
      <c r="Y742" s="117">
        <f t="shared" si="481"/>
        <v>1.0008998389999999</v>
      </c>
      <c r="Z742" s="110">
        <f t="shared" si="482"/>
        <v>0.99492053000000003</v>
      </c>
      <c r="AA742" s="110">
        <f t="shared" si="483"/>
        <v>0</v>
      </c>
      <c r="AB742" s="121" t="str">
        <f t="shared" si="491"/>
        <v>A+J=</v>
      </c>
      <c r="AC742" s="115">
        <f t="shared" si="492"/>
        <v>45184</v>
      </c>
      <c r="AD742" s="199" t="s">
        <v>96</v>
      </c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1"/>
      <c r="CI742" s="22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26"/>
      <c r="DI742" s="3"/>
      <c r="DJ742" s="3"/>
      <c r="DK742" s="3"/>
      <c r="DL742" s="3"/>
      <c r="DM742" s="3"/>
      <c r="DN742" s="3"/>
    </row>
    <row r="743" spans="1:118" ht="15" x14ac:dyDescent="0.2">
      <c r="A743" s="109">
        <f t="shared" si="484"/>
        <v>45156</v>
      </c>
      <c r="B743" s="110">
        <f t="shared" si="476"/>
        <v>1107.1175161400001</v>
      </c>
      <c r="C743" s="110">
        <f t="shared" si="498"/>
        <v>956.25529224000002</v>
      </c>
      <c r="D743" s="111">
        <f t="shared" si="485"/>
        <v>6665.28</v>
      </c>
      <c r="E743" s="111">
        <f t="shared" si="473"/>
        <v>6659.95</v>
      </c>
      <c r="F743" s="161">
        <f t="shared" si="493"/>
        <v>45092</v>
      </c>
      <c r="G743" s="114">
        <f t="shared" si="477"/>
        <v>-7.9966633059680436E-4</v>
      </c>
      <c r="H743" s="115">
        <f t="shared" si="494"/>
        <v>45184</v>
      </c>
      <c r="I743" s="115">
        <f t="shared" si="478"/>
        <v>45184</v>
      </c>
      <c r="J743" s="116">
        <f t="shared" si="486"/>
        <v>22</v>
      </c>
      <c r="K743" s="116">
        <f t="shared" si="475"/>
        <v>3</v>
      </c>
      <c r="L743" s="8">
        <f t="shared" si="487"/>
        <v>0.99989090999999997</v>
      </c>
      <c r="M743" s="117">
        <f t="shared" si="497"/>
        <v>1.0022992500000001</v>
      </c>
      <c r="N743" s="117">
        <f t="shared" si="495"/>
        <v>1.1563287475184272</v>
      </c>
      <c r="O743" s="110">
        <f t="shared" si="472"/>
        <v>1.1562026000000001</v>
      </c>
      <c r="P743" s="110">
        <f t="shared" si="479"/>
        <v>1105.62485515</v>
      </c>
      <c r="Q743" s="148">
        <f t="shared" si="490"/>
        <v>0</v>
      </c>
      <c r="R743" s="170">
        <f t="shared" si="488"/>
        <v>0</v>
      </c>
      <c r="S743" s="110">
        <f t="shared" si="480"/>
        <v>0</v>
      </c>
      <c r="T743" s="92">
        <v>0</v>
      </c>
      <c r="U743" s="180">
        <f t="shared" si="474"/>
        <v>0</v>
      </c>
      <c r="V743" s="120">
        <f t="shared" si="489"/>
        <v>0.12</v>
      </c>
      <c r="W743" s="118">
        <f t="shared" si="496"/>
        <v>3</v>
      </c>
      <c r="X743" s="118">
        <v>252</v>
      </c>
      <c r="Y743" s="117">
        <f t="shared" si="481"/>
        <v>1.0013500609999999</v>
      </c>
      <c r="Z743" s="110">
        <f t="shared" si="482"/>
        <v>1.4926609900000001</v>
      </c>
      <c r="AA743" s="110">
        <f t="shared" si="483"/>
        <v>0</v>
      </c>
      <c r="AB743" s="121" t="str">
        <f t="shared" si="491"/>
        <v>A+J=</v>
      </c>
      <c r="AC743" s="115">
        <f t="shared" si="492"/>
        <v>45184</v>
      </c>
      <c r="AD743" s="199" t="s">
        <v>90</v>
      </c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2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8.75" x14ac:dyDescent="0.2">
      <c r="A744" s="109">
        <f t="shared" si="484"/>
        <v>45157</v>
      </c>
      <c r="B744" s="110">
        <f t="shared" si="476"/>
        <v>1107.57523539</v>
      </c>
      <c r="C744" s="110">
        <f t="shared" si="498"/>
        <v>956.25529224000002</v>
      </c>
      <c r="D744" s="111">
        <f t="shared" si="485"/>
        <v>6665.28</v>
      </c>
      <c r="E744" s="111">
        <f t="shared" si="473"/>
        <v>6659.95</v>
      </c>
      <c r="F744" s="161">
        <f t="shared" si="493"/>
        <v>45092</v>
      </c>
      <c r="G744" s="114">
        <f t="shared" si="477"/>
        <v>-7.9966633059680436E-4</v>
      </c>
      <c r="H744" s="115">
        <f t="shared" si="494"/>
        <v>45184</v>
      </c>
      <c r="I744" s="115">
        <f t="shared" si="478"/>
        <v>45184</v>
      </c>
      <c r="J744" s="116">
        <f t="shared" si="486"/>
        <v>22</v>
      </c>
      <c r="K744" s="116">
        <f t="shared" si="475"/>
        <v>4</v>
      </c>
      <c r="L744" s="8">
        <f t="shared" si="487"/>
        <v>0.99985455000000001</v>
      </c>
      <c r="M744" s="117">
        <f t="shared" si="497"/>
        <v>1.0022992500000001</v>
      </c>
      <c r="N744" s="117">
        <f t="shared" si="495"/>
        <v>1.1563287475184272</v>
      </c>
      <c r="O744" s="110">
        <f t="shared" si="472"/>
        <v>1.1561605500000001</v>
      </c>
      <c r="P744" s="110">
        <f t="shared" si="479"/>
        <v>1105.5846446099999</v>
      </c>
      <c r="Q744" s="148">
        <f t="shared" si="490"/>
        <v>0</v>
      </c>
      <c r="R744" s="170">
        <f t="shared" si="488"/>
        <v>0</v>
      </c>
      <c r="S744" s="110">
        <f t="shared" si="480"/>
        <v>0</v>
      </c>
      <c r="T744" s="92">
        <v>0</v>
      </c>
      <c r="U744" s="180">
        <f t="shared" si="474"/>
        <v>0</v>
      </c>
      <c r="V744" s="120">
        <f t="shared" si="489"/>
        <v>0.12</v>
      </c>
      <c r="W744" s="118">
        <f t="shared" si="496"/>
        <v>4</v>
      </c>
      <c r="X744" s="118">
        <v>252</v>
      </c>
      <c r="Y744" s="117">
        <f t="shared" si="481"/>
        <v>1.0018004869999999</v>
      </c>
      <c r="Z744" s="110">
        <f t="shared" si="482"/>
        <v>1.99059078</v>
      </c>
      <c r="AA744" s="110">
        <f t="shared" si="483"/>
        <v>0</v>
      </c>
      <c r="AB744" s="121" t="str">
        <f t="shared" si="491"/>
        <v>A+J=</v>
      </c>
      <c r="AC744" s="115">
        <f t="shared" si="492"/>
        <v>45184</v>
      </c>
      <c r="AD744" s="216">
        <f>AD748*AD746</f>
        <v>91590.909988500003</v>
      </c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2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5" x14ac:dyDescent="0.2">
      <c r="A745" s="109">
        <f t="shared" si="484"/>
        <v>45158</v>
      </c>
      <c r="B745" s="110">
        <f t="shared" si="476"/>
        <v>1107.57523539</v>
      </c>
      <c r="C745" s="110">
        <f t="shared" si="498"/>
        <v>956.25529224000002</v>
      </c>
      <c r="D745" s="111">
        <f t="shared" si="485"/>
        <v>6665.28</v>
      </c>
      <c r="E745" s="111">
        <f t="shared" si="473"/>
        <v>6659.95</v>
      </c>
      <c r="F745" s="161">
        <f t="shared" si="493"/>
        <v>45092</v>
      </c>
      <c r="G745" s="114">
        <f t="shared" si="477"/>
        <v>-7.9966633059680436E-4</v>
      </c>
      <c r="H745" s="115">
        <f t="shared" si="494"/>
        <v>45184</v>
      </c>
      <c r="I745" s="115">
        <f t="shared" si="478"/>
        <v>45184</v>
      </c>
      <c r="J745" s="116">
        <f t="shared" si="486"/>
        <v>22</v>
      </c>
      <c r="K745" s="116">
        <f t="shared" si="475"/>
        <v>4</v>
      </c>
      <c r="L745" s="8">
        <f t="shared" si="487"/>
        <v>0.99985455000000001</v>
      </c>
      <c r="M745" s="117">
        <f t="shared" si="497"/>
        <v>1.0022992500000001</v>
      </c>
      <c r="N745" s="117">
        <f t="shared" si="495"/>
        <v>1.1563287475184272</v>
      </c>
      <c r="O745" s="110">
        <f t="shared" si="472"/>
        <v>1.1561605500000001</v>
      </c>
      <c r="P745" s="110">
        <f t="shared" si="479"/>
        <v>1105.5846446099999</v>
      </c>
      <c r="Q745" s="148">
        <f t="shared" si="490"/>
        <v>0</v>
      </c>
      <c r="R745" s="170">
        <f t="shared" si="488"/>
        <v>0</v>
      </c>
      <c r="S745" s="110">
        <f t="shared" si="480"/>
        <v>0</v>
      </c>
      <c r="T745" s="92">
        <v>0</v>
      </c>
      <c r="U745" s="180">
        <f t="shared" si="474"/>
        <v>0</v>
      </c>
      <c r="V745" s="120">
        <f t="shared" si="489"/>
        <v>0.12</v>
      </c>
      <c r="W745" s="118">
        <f t="shared" si="496"/>
        <v>4</v>
      </c>
      <c r="X745" s="118">
        <v>252</v>
      </c>
      <c r="Y745" s="117">
        <f t="shared" si="481"/>
        <v>1.0018004869999999</v>
      </c>
      <c r="Z745" s="110">
        <f t="shared" si="482"/>
        <v>1.99059078</v>
      </c>
      <c r="AA745" s="110">
        <f t="shared" si="483"/>
        <v>0</v>
      </c>
      <c r="AB745" s="121" t="str">
        <f t="shared" si="491"/>
        <v>A+J=</v>
      </c>
      <c r="AC745" s="115">
        <f t="shared" si="492"/>
        <v>45184</v>
      </c>
      <c r="AD745" s="199" t="s">
        <v>91</v>
      </c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2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5" x14ac:dyDescent="0.2">
      <c r="A746" s="109">
        <f t="shared" si="484"/>
        <v>45159</v>
      </c>
      <c r="B746" s="110">
        <f t="shared" si="476"/>
        <v>1107.57523539</v>
      </c>
      <c r="C746" s="110">
        <f t="shared" si="498"/>
        <v>956.25529224000002</v>
      </c>
      <c r="D746" s="111">
        <f t="shared" si="485"/>
        <v>6665.28</v>
      </c>
      <c r="E746" s="111">
        <f t="shared" si="473"/>
        <v>6659.95</v>
      </c>
      <c r="F746" s="161">
        <f t="shared" si="493"/>
        <v>45092</v>
      </c>
      <c r="G746" s="114">
        <f t="shared" si="477"/>
        <v>-7.9966633059680436E-4</v>
      </c>
      <c r="H746" s="115">
        <f t="shared" si="494"/>
        <v>45184</v>
      </c>
      <c r="I746" s="115">
        <f t="shared" si="478"/>
        <v>45184</v>
      </c>
      <c r="J746" s="116">
        <f t="shared" si="486"/>
        <v>22</v>
      </c>
      <c r="K746" s="116">
        <f t="shared" si="475"/>
        <v>4</v>
      </c>
      <c r="L746" s="8">
        <f t="shared" si="487"/>
        <v>0.99985455000000001</v>
      </c>
      <c r="M746" s="117">
        <f t="shared" si="497"/>
        <v>1.0022992500000001</v>
      </c>
      <c r="N746" s="117">
        <f t="shared" si="495"/>
        <v>1.1563287475184272</v>
      </c>
      <c r="O746" s="110">
        <f t="shared" ref="O746:O809" si="499">TRUNC(TRUNC((L746*N746),15),8)</f>
        <v>1.1561605500000001</v>
      </c>
      <c r="P746" s="110">
        <f t="shared" si="479"/>
        <v>1105.5846446099999</v>
      </c>
      <c r="Q746" s="148">
        <f t="shared" si="490"/>
        <v>0</v>
      </c>
      <c r="R746" s="170">
        <f t="shared" si="488"/>
        <v>0</v>
      </c>
      <c r="S746" s="110">
        <f t="shared" si="480"/>
        <v>0</v>
      </c>
      <c r="T746" s="92">
        <v>0</v>
      </c>
      <c r="U746" s="180">
        <f t="shared" si="474"/>
        <v>0</v>
      </c>
      <c r="V746" s="120">
        <f t="shared" si="489"/>
        <v>0.12</v>
      </c>
      <c r="W746" s="118">
        <f t="shared" si="496"/>
        <v>4</v>
      </c>
      <c r="X746" s="118">
        <v>252</v>
      </c>
      <c r="Y746" s="117">
        <f t="shared" si="481"/>
        <v>1.0018004869999999</v>
      </c>
      <c r="Z746" s="110">
        <f t="shared" si="482"/>
        <v>1.99059078</v>
      </c>
      <c r="AA746" s="110">
        <f t="shared" si="483"/>
        <v>0</v>
      </c>
      <c r="AB746" s="121" t="str">
        <f t="shared" si="491"/>
        <v>A+J=</v>
      </c>
      <c r="AC746" s="115">
        <f t="shared" si="492"/>
        <v>45184</v>
      </c>
      <c r="AD746" s="209">
        <v>20150</v>
      </c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22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3"/>
      <c r="CY746" s="1"/>
      <c r="CZ746" s="1"/>
      <c r="DA746" s="1"/>
      <c r="DB746" s="1"/>
      <c r="DC746" s="1"/>
      <c r="DD746" s="1"/>
      <c r="DE746" s="1"/>
      <c r="DF746" s="1"/>
      <c r="DG746" s="1"/>
      <c r="DH746" s="4"/>
      <c r="DI746" s="1"/>
      <c r="DJ746" s="1"/>
      <c r="DK746" s="1"/>
      <c r="DL746" s="1"/>
      <c r="DM746" s="1"/>
      <c r="DN746" s="1"/>
    </row>
    <row r="747" spans="1:118" ht="15" x14ac:dyDescent="0.2">
      <c r="A747" s="109">
        <f t="shared" si="484"/>
        <v>45160</v>
      </c>
      <c r="B747" s="110">
        <f t="shared" si="476"/>
        <v>1108.0331609</v>
      </c>
      <c r="C747" s="110">
        <f t="shared" si="498"/>
        <v>956.25529224000002</v>
      </c>
      <c r="D747" s="111">
        <f t="shared" si="485"/>
        <v>6665.28</v>
      </c>
      <c r="E747" s="111">
        <f t="shared" ref="E747:E810" si="500">IF($K747=1,VLOOKUP($A746,AQ$11:AU$131,5),E746)</f>
        <v>6659.95</v>
      </c>
      <c r="F747" s="161">
        <f t="shared" si="493"/>
        <v>45092</v>
      </c>
      <c r="G747" s="114">
        <f t="shared" si="477"/>
        <v>-7.9966633059680436E-4</v>
      </c>
      <c r="H747" s="115">
        <f t="shared" si="494"/>
        <v>45184</v>
      </c>
      <c r="I747" s="115">
        <f t="shared" si="478"/>
        <v>45184</v>
      </c>
      <c r="J747" s="116">
        <f t="shared" si="486"/>
        <v>22</v>
      </c>
      <c r="K747" s="116">
        <f t="shared" si="475"/>
        <v>5</v>
      </c>
      <c r="L747" s="8">
        <f t="shared" si="487"/>
        <v>0.99981819999999999</v>
      </c>
      <c r="M747" s="117">
        <f t="shared" si="497"/>
        <v>1.0022992500000001</v>
      </c>
      <c r="N747" s="117">
        <f t="shared" si="495"/>
        <v>1.1563287475184272</v>
      </c>
      <c r="O747" s="110">
        <f t="shared" si="499"/>
        <v>1.1561185199999999</v>
      </c>
      <c r="P747" s="110">
        <f t="shared" si="479"/>
        <v>1105.5444531999999</v>
      </c>
      <c r="Q747" s="148">
        <f t="shared" si="490"/>
        <v>0</v>
      </c>
      <c r="R747" s="170">
        <f t="shared" si="488"/>
        <v>0</v>
      </c>
      <c r="S747" s="110">
        <f t="shared" si="480"/>
        <v>0</v>
      </c>
      <c r="T747" s="92">
        <v>0</v>
      </c>
      <c r="U747" s="180">
        <f t="shared" si="474"/>
        <v>0</v>
      </c>
      <c r="V747" s="120">
        <f t="shared" si="489"/>
        <v>0.12</v>
      </c>
      <c r="W747" s="118">
        <f t="shared" si="496"/>
        <v>5</v>
      </c>
      <c r="X747" s="118">
        <v>252</v>
      </c>
      <c r="Y747" s="117">
        <f t="shared" si="481"/>
        <v>1.002251115</v>
      </c>
      <c r="Z747" s="110">
        <f t="shared" si="482"/>
        <v>2.4887077</v>
      </c>
      <c r="AA747" s="110">
        <f t="shared" si="483"/>
        <v>0</v>
      </c>
      <c r="AB747" s="121" t="str">
        <f t="shared" si="491"/>
        <v>A+J=</v>
      </c>
      <c r="AC747" s="115">
        <f t="shared" si="492"/>
        <v>45184</v>
      </c>
      <c r="AD747" s="199" t="s">
        <v>92</v>
      </c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22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4"/>
      <c r="DI747" s="1"/>
      <c r="DJ747" s="1"/>
      <c r="DK747" s="1"/>
      <c r="DL747" s="1"/>
      <c r="DM747" s="1"/>
      <c r="DN747" s="1"/>
    </row>
    <row r="748" spans="1:118" ht="15" x14ac:dyDescent="0.2">
      <c r="A748" s="109">
        <f t="shared" si="484"/>
        <v>45161</v>
      </c>
      <c r="B748" s="110">
        <f t="shared" si="476"/>
        <v>1108.4912650200001</v>
      </c>
      <c r="C748" s="110">
        <f t="shared" si="498"/>
        <v>956.25529224000002</v>
      </c>
      <c r="D748" s="111">
        <f t="shared" si="485"/>
        <v>6665.28</v>
      </c>
      <c r="E748" s="111">
        <f t="shared" si="500"/>
        <v>6659.95</v>
      </c>
      <c r="F748" s="161">
        <f t="shared" si="493"/>
        <v>45092</v>
      </c>
      <c r="G748" s="114">
        <f t="shared" si="477"/>
        <v>-7.9966633059680436E-4</v>
      </c>
      <c r="H748" s="115">
        <f t="shared" si="494"/>
        <v>45184</v>
      </c>
      <c r="I748" s="115">
        <f t="shared" si="478"/>
        <v>45184</v>
      </c>
      <c r="J748" s="116">
        <f t="shared" si="486"/>
        <v>22</v>
      </c>
      <c r="K748" s="116">
        <f t="shared" si="475"/>
        <v>6</v>
      </c>
      <c r="L748" s="8">
        <f t="shared" si="487"/>
        <v>0.99978184000000003</v>
      </c>
      <c r="M748" s="117">
        <f t="shared" si="497"/>
        <v>1.0022992500000001</v>
      </c>
      <c r="N748" s="117">
        <f t="shared" si="495"/>
        <v>1.1563287475184272</v>
      </c>
      <c r="O748" s="110">
        <f t="shared" si="499"/>
        <v>1.1560764800000001</v>
      </c>
      <c r="P748" s="110">
        <f t="shared" si="479"/>
        <v>1105.50425223</v>
      </c>
      <c r="Q748" s="148">
        <f t="shared" si="490"/>
        <v>0</v>
      </c>
      <c r="R748" s="170">
        <f t="shared" si="488"/>
        <v>0</v>
      </c>
      <c r="S748" s="110">
        <f t="shared" si="480"/>
        <v>0</v>
      </c>
      <c r="T748" s="92">
        <v>0</v>
      </c>
      <c r="U748" s="180">
        <f t="shared" ref="U748:U811" si="501">IF(Q748&gt;0,(S748+T748)/P748,0)</f>
        <v>0</v>
      </c>
      <c r="V748" s="120">
        <f t="shared" si="489"/>
        <v>0.12</v>
      </c>
      <c r="W748" s="118">
        <f t="shared" si="496"/>
        <v>6</v>
      </c>
      <c r="X748" s="118">
        <v>252</v>
      </c>
      <c r="Y748" s="117">
        <f t="shared" si="481"/>
        <v>1.002701946</v>
      </c>
      <c r="Z748" s="110">
        <f t="shared" si="482"/>
        <v>2.9870127900000001</v>
      </c>
      <c r="AA748" s="110">
        <f t="shared" si="483"/>
        <v>0</v>
      </c>
      <c r="AB748" s="121" t="str">
        <f t="shared" si="491"/>
        <v>A+J=</v>
      </c>
      <c r="AC748" s="115">
        <f t="shared" si="492"/>
        <v>45184</v>
      </c>
      <c r="AD748" s="212">
        <v>4.5454545900000003</v>
      </c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2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5" x14ac:dyDescent="0.2">
      <c r="A749" s="109">
        <f t="shared" si="484"/>
        <v>45162</v>
      </c>
      <c r="B749" s="110">
        <f t="shared" si="476"/>
        <v>1108.9495657800001</v>
      </c>
      <c r="C749" s="110">
        <f t="shared" si="498"/>
        <v>956.25529224000002</v>
      </c>
      <c r="D749" s="111">
        <f t="shared" si="485"/>
        <v>6665.28</v>
      </c>
      <c r="E749" s="111">
        <f t="shared" si="500"/>
        <v>6659.95</v>
      </c>
      <c r="F749" s="161">
        <f t="shared" si="493"/>
        <v>45092</v>
      </c>
      <c r="G749" s="114">
        <f t="shared" si="477"/>
        <v>-7.9966633059680436E-4</v>
      </c>
      <c r="H749" s="115">
        <f t="shared" si="494"/>
        <v>45184</v>
      </c>
      <c r="I749" s="115">
        <f t="shared" si="478"/>
        <v>45184</v>
      </c>
      <c r="J749" s="116">
        <f t="shared" si="486"/>
        <v>22</v>
      </c>
      <c r="K749" s="116">
        <f t="shared" si="475"/>
        <v>7</v>
      </c>
      <c r="L749" s="8">
        <f t="shared" si="487"/>
        <v>0.99974549000000001</v>
      </c>
      <c r="M749" s="117">
        <f t="shared" si="497"/>
        <v>1.0022992500000001</v>
      </c>
      <c r="N749" s="117">
        <f t="shared" si="495"/>
        <v>1.1563287475184272</v>
      </c>
      <c r="O749" s="110">
        <f t="shared" si="499"/>
        <v>1.1560344499999999</v>
      </c>
      <c r="P749" s="110">
        <f t="shared" si="479"/>
        <v>1105.46406082</v>
      </c>
      <c r="Q749" s="148">
        <f t="shared" si="490"/>
        <v>0</v>
      </c>
      <c r="R749" s="170">
        <f t="shared" si="488"/>
        <v>0</v>
      </c>
      <c r="S749" s="110">
        <f t="shared" si="480"/>
        <v>0</v>
      </c>
      <c r="T749" s="92">
        <v>0</v>
      </c>
      <c r="U749" s="180">
        <f t="shared" si="501"/>
        <v>0</v>
      </c>
      <c r="V749" s="120">
        <f t="shared" si="489"/>
        <v>0.12</v>
      </c>
      <c r="W749" s="118">
        <f t="shared" si="496"/>
        <v>7</v>
      </c>
      <c r="X749" s="118">
        <v>252</v>
      </c>
      <c r="Y749" s="117">
        <f t="shared" si="481"/>
        <v>1.003152979</v>
      </c>
      <c r="Z749" s="110">
        <f t="shared" si="482"/>
        <v>3.4855049600000001</v>
      </c>
      <c r="AA749" s="110">
        <f t="shared" si="483"/>
        <v>0</v>
      </c>
      <c r="AB749" s="121" t="str">
        <f t="shared" si="491"/>
        <v>A+J=</v>
      </c>
      <c r="AC749" s="115">
        <f t="shared" si="492"/>
        <v>45184</v>
      </c>
      <c r="AD749" s="199" t="s">
        <v>97</v>
      </c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2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5" x14ac:dyDescent="0.2">
      <c r="A750" s="109">
        <f t="shared" si="484"/>
        <v>45163</v>
      </c>
      <c r="B750" s="110">
        <f t="shared" si="476"/>
        <v>1109.4080365999998</v>
      </c>
      <c r="C750" s="110">
        <f t="shared" si="498"/>
        <v>956.25529224000002</v>
      </c>
      <c r="D750" s="111">
        <f t="shared" si="485"/>
        <v>6665.28</v>
      </c>
      <c r="E750" s="111">
        <f t="shared" si="500"/>
        <v>6659.95</v>
      </c>
      <c r="F750" s="161">
        <f t="shared" si="493"/>
        <v>45092</v>
      </c>
      <c r="G750" s="114">
        <f t="shared" si="477"/>
        <v>-7.9966633059680436E-4</v>
      </c>
      <c r="H750" s="115">
        <f t="shared" si="494"/>
        <v>45184</v>
      </c>
      <c r="I750" s="115">
        <f t="shared" si="478"/>
        <v>45184</v>
      </c>
      <c r="J750" s="116">
        <f t="shared" si="486"/>
        <v>22</v>
      </c>
      <c r="K750" s="116">
        <f t="shared" si="475"/>
        <v>8</v>
      </c>
      <c r="L750" s="8">
        <f t="shared" si="487"/>
        <v>0.99970912999999995</v>
      </c>
      <c r="M750" s="117">
        <f t="shared" si="497"/>
        <v>1.0022992500000001</v>
      </c>
      <c r="N750" s="117">
        <f t="shared" si="495"/>
        <v>1.1563287475184272</v>
      </c>
      <c r="O750" s="110">
        <f t="shared" si="499"/>
        <v>1.1559923999999999</v>
      </c>
      <c r="P750" s="110">
        <f t="shared" si="479"/>
        <v>1105.4238502799999</v>
      </c>
      <c r="Q750" s="148">
        <f t="shared" si="490"/>
        <v>0</v>
      </c>
      <c r="R750" s="170">
        <f t="shared" si="488"/>
        <v>0</v>
      </c>
      <c r="S750" s="110">
        <f t="shared" si="480"/>
        <v>0</v>
      </c>
      <c r="T750" s="92">
        <v>0</v>
      </c>
      <c r="U750" s="180">
        <f t="shared" si="501"/>
        <v>0</v>
      </c>
      <c r="V750" s="120">
        <f t="shared" si="489"/>
        <v>0.12</v>
      </c>
      <c r="W750" s="118">
        <f t="shared" si="496"/>
        <v>8</v>
      </c>
      <c r="X750" s="118">
        <v>252</v>
      </c>
      <c r="Y750" s="117">
        <f t="shared" si="481"/>
        <v>1.003604216</v>
      </c>
      <c r="Z750" s="110">
        <f t="shared" si="482"/>
        <v>3.9841863200000001</v>
      </c>
      <c r="AA750" s="110">
        <f t="shared" si="483"/>
        <v>0</v>
      </c>
      <c r="AB750" s="121" t="str">
        <f t="shared" si="491"/>
        <v>A+J=</v>
      </c>
      <c r="AC750" s="115">
        <f t="shared" si="492"/>
        <v>45184</v>
      </c>
      <c r="AD750" s="212">
        <f>Z740-AD748</f>
        <v>5.8908383999999998</v>
      </c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2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109">
        <f t="shared" si="484"/>
        <v>45164</v>
      </c>
      <c r="B751" s="110">
        <f t="shared" si="476"/>
        <v>1109.86671363</v>
      </c>
      <c r="C751" s="110">
        <f t="shared" si="498"/>
        <v>956.25529224000002</v>
      </c>
      <c r="D751" s="111">
        <f t="shared" si="485"/>
        <v>6665.28</v>
      </c>
      <c r="E751" s="111">
        <f t="shared" si="500"/>
        <v>6659.95</v>
      </c>
      <c r="F751" s="161">
        <f t="shared" si="493"/>
        <v>45092</v>
      </c>
      <c r="G751" s="114">
        <f t="shared" si="477"/>
        <v>-7.9966633059680436E-4</v>
      </c>
      <c r="H751" s="115">
        <f t="shared" si="494"/>
        <v>45184</v>
      </c>
      <c r="I751" s="115">
        <f t="shared" si="478"/>
        <v>45184</v>
      </c>
      <c r="J751" s="116">
        <f t="shared" si="486"/>
        <v>22</v>
      </c>
      <c r="K751" s="116">
        <f t="shared" ref="K751:K814" si="502">(J751-(NETWORKDAYS(A751,I751,AF$149:AF$503)-1))</f>
        <v>9</v>
      </c>
      <c r="L751" s="8">
        <f t="shared" si="487"/>
        <v>0.99967278000000004</v>
      </c>
      <c r="M751" s="117">
        <f t="shared" si="497"/>
        <v>1.0022992500000001</v>
      </c>
      <c r="N751" s="117">
        <f t="shared" si="495"/>
        <v>1.1563287475184272</v>
      </c>
      <c r="O751" s="110">
        <f t="shared" si="499"/>
        <v>1.15595037</v>
      </c>
      <c r="P751" s="110">
        <f t="shared" si="479"/>
        <v>1105.3836588700001</v>
      </c>
      <c r="Q751" s="148">
        <f t="shared" si="490"/>
        <v>0</v>
      </c>
      <c r="R751" s="170">
        <f t="shared" si="488"/>
        <v>0</v>
      </c>
      <c r="S751" s="110">
        <f t="shared" si="480"/>
        <v>0</v>
      </c>
      <c r="T751" s="92">
        <v>0</v>
      </c>
      <c r="U751" s="180">
        <f t="shared" si="501"/>
        <v>0</v>
      </c>
      <c r="V751" s="120">
        <f t="shared" si="489"/>
        <v>0.12</v>
      </c>
      <c r="W751" s="118">
        <f t="shared" si="496"/>
        <v>9</v>
      </c>
      <c r="X751" s="118">
        <v>252</v>
      </c>
      <c r="Y751" s="117">
        <f t="shared" si="481"/>
        <v>1.0040556549999999</v>
      </c>
      <c r="Z751" s="110">
        <f t="shared" si="482"/>
        <v>4.4830547599999999</v>
      </c>
      <c r="AA751" s="110">
        <f t="shared" si="483"/>
        <v>0</v>
      </c>
      <c r="AB751" s="121" t="str">
        <f t="shared" si="491"/>
        <v>A+J=</v>
      </c>
      <c r="AC751" s="115">
        <f t="shared" si="492"/>
        <v>45184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2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109">
        <f t="shared" si="484"/>
        <v>45165</v>
      </c>
      <c r="B752" s="110">
        <f t="shared" si="476"/>
        <v>1109.86671363</v>
      </c>
      <c r="C752" s="110">
        <f t="shared" si="498"/>
        <v>956.25529224000002</v>
      </c>
      <c r="D752" s="111">
        <f t="shared" si="485"/>
        <v>6665.28</v>
      </c>
      <c r="E752" s="111">
        <f t="shared" si="500"/>
        <v>6659.95</v>
      </c>
      <c r="F752" s="161">
        <f t="shared" si="493"/>
        <v>45092</v>
      </c>
      <c r="G752" s="114">
        <f t="shared" si="477"/>
        <v>-7.9966633059680436E-4</v>
      </c>
      <c r="H752" s="115">
        <f t="shared" si="494"/>
        <v>45184</v>
      </c>
      <c r="I752" s="115">
        <f t="shared" si="478"/>
        <v>45184</v>
      </c>
      <c r="J752" s="116">
        <f t="shared" si="486"/>
        <v>22</v>
      </c>
      <c r="K752" s="116">
        <f t="shared" si="502"/>
        <v>9</v>
      </c>
      <c r="L752" s="8">
        <f t="shared" si="487"/>
        <v>0.99967278000000004</v>
      </c>
      <c r="M752" s="117">
        <f t="shared" si="497"/>
        <v>1.0022992500000001</v>
      </c>
      <c r="N752" s="117">
        <f t="shared" si="495"/>
        <v>1.1563287475184272</v>
      </c>
      <c r="O752" s="110">
        <f t="shared" si="499"/>
        <v>1.15595037</v>
      </c>
      <c r="P752" s="110">
        <f t="shared" si="479"/>
        <v>1105.3836588700001</v>
      </c>
      <c r="Q752" s="148">
        <f t="shared" si="490"/>
        <v>0</v>
      </c>
      <c r="R752" s="170">
        <f t="shared" si="488"/>
        <v>0</v>
      </c>
      <c r="S752" s="110">
        <f t="shared" si="480"/>
        <v>0</v>
      </c>
      <c r="T752" s="92">
        <v>0</v>
      </c>
      <c r="U752" s="180">
        <f t="shared" si="501"/>
        <v>0</v>
      </c>
      <c r="V752" s="120">
        <f t="shared" si="489"/>
        <v>0.12</v>
      </c>
      <c r="W752" s="118">
        <f t="shared" si="496"/>
        <v>9</v>
      </c>
      <c r="X752" s="118">
        <v>252</v>
      </c>
      <c r="Y752" s="117">
        <f t="shared" si="481"/>
        <v>1.0040556549999999</v>
      </c>
      <c r="Z752" s="110">
        <f t="shared" si="482"/>
        <v>4.4830547599999999</v>
      </c>
      <c r="AA752" s="110">
        <f t="shared" si="483"/>
        <v>0</v>
      </c>
      <c r="AB752" s="121" t="str">
        <f t="shared" si="491"/>
        <v>A+J=</v>
      </c>
      <c r="AC752" s="115">
        <f t="shared" si="492"/>
        <v>45184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2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109">
        <f t="shared" si="484"/>
        <v>45166</v>
      </c>
      <c r="B753" s="110">
        <f t="shared" si="476"/>
        <v>1109.86671363</v>
      </c>
      <c r="C753" s="110">
        <f t="shared" si="498"/>
        <v>956.25529224000002</v>
      </c>
      <c r="D753" s="111">
        <f t="shared" si="485"/>
        <v>6665.28</v>
      </c>
      <c r="E753" s="111">
        <f t="shared" si="500"/>
        <v>6659.95</v>
      </c>
      <c r="F753" s="161">
        <f t="shared" si="493"/>
        <v>45092</v>
      </c>
      <c r="G753" s="114">
        <f t="shared" si="477"/>
        <v>-7.9966633059680436E-4</v>
      </c>
      <c r="H753" s="115">
        <f t="shared" si="494"/>
        <v>45184</v>
      </c>
      <c r="I753" s="115">
        <f t="shared" si="478"/>
        <v>45184</v>
      </c>
      <c r="J753" s="116">
        <f t="shared" si="486"/>
        <v>22</v>
      </c>
      <c r="K753" s="116">
        <f t="shared" si="502"/>
        <v>9</v>
      </c>
      <c r="L753" s="8">
        <f t="shared" si="487"/>
        <v>0.99967278000000004</v>
      </c>
      <c r="M753" s="117">
        <f t="shared" si="497"/>
        <v>1.0022992500000001</v>
      </c>
      <c r="N753" s="117">
        <f t="shared" si="495"/>
        <v>1.1563287475184272</v>
      </c>
      <c r="O753" s="110">
        <f t="shared" si="499"/>
        <v>1.15595037</v>
      </c>
      <c r="P753" s="110">
        <f t="shared" si="479"/>
        <v>1105.3836588700001</v>
      </c>
      <c r="Q753" s="148">
        <f t="shared" si="490"/>
        <v>0</v>
      </c>
      <c r="R753" s="170">
        <f t="shared" si="488"/>
        <v>0</v>
      </c>
      <c r="S753" s="110">
        <f t="shared" si="480"/>
        <v>0</v>
      </c>
      <c r="T753" s="92">
        <v>0</v>
      </c>
      <c r="U753" s="180">
        <f t="shared" si="501"/>
        <v>0</v>
      </c>
      <c r="V753" s="120">
        <f t="shared" si="489"/>
        <v>0.12</v>
      </c>
      <c r="W753" s="118">
        <f t="shared" si="496"/>
        <v>9</v>
      </c>
      <c r="X753" s="118">
        <v>252</v>
      </c>
      <c r="Y753" s="117">
        <f t="shared" si="481"/>
        <v>1.0040556549999999</v>
      </c>
      <c r="Z753" s="110">
        <f t="shared" si="482"/>
        <v>4.4830547599999999</v>
      </c>
      <c r="AA753" s="110">
        <f t="shared" si="483"/>
        <v>0</v>
      </c>
      <c r="AB753" s="121" t="str">
        <f t="shared" si="491"/>
        <v>A+J=</v>
      </c>
      <c r="AC753" s="115">
        <f t="shared" si="492"/>
        <v>45184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2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109">
        <f t="shared" si="484"/>
        <v>45167</v>
      </c>
      <c r="B754" s="110">
        <f t="shared" si="476"/>
        <v>1110.32557875</v>
      </c>
      <c r="C754" s="110">
        <f t="shared" si="498"/>
        <v>956.25529224000002</v>
      </c>
      <c r="D754" s="111">
        <f t="shared" si="485"/>
        <v>6665.28</v>
      </c>
      <c r="E754" s="111">
        <f t="shared" si="500"/>
        <v>6659.95</v>
      </c>
      <c r="F754" s="161">
        <f t="shared" si="493"/>
        <v>45092</v>
      </c>
      <c r="G754" s="114">
        <f t="shared" si="477"/>
        <v>-7.9966633059680436E-4</v>
      </c>
      <c r="H754" s="115">
        <f t="shared" si="494"/>
        <v>45184</v>
      </c>
      <c r="I754" s="115">
        <f t="shared" si="478"/>
        <v>45184</v>
      </c>
      <c r="J754" s="116">
        <f t="shared" si="486"/>
        <v>22</v>
      </c>
      <c r="K754" s="116">
        <f t="shared" si="502"/>
        <v>10</v>
      </c>
      <c r="L754" s="8">
        <f t="shared" si="487"/>
        <v>0.99963643000000002</v>
      </c>
      <c r="M754" s="117">
        <f t="shared" si="497"/>
        <v>1.0022992500000001</v>
      </c>
      <c r="N754" s="117">
        <f t="shared" si="495"/>
        <v>1.1563287475184272</v>
      </c>
      <c r="O754" s="110">
        <f t="shared" si="499"/>
        <v>1.1559083400000001</v>
      </c>
      <c r="P754" s="110">
        <f t="shared" si="479"/>
        <v>1105.3434674600001</v>
      </c>
      <c r="Q754" s="148">
        <f t="shared" si="490"/>
        <v>0</v>
      </c>
      <c r="R754" s="170">
        <f t="shared" si="488"/>
        <v>0</v>
      </c>
      <c r="S754" s="110">
        <f t="shared" si="480"/>
        <v>0</v>
      </c>
      <c r="T754" s="92">
        <v>0</v>
      </c>
      <c r="U754" s="180">
        <f t="shared" si="501"/>
        <v>0</v>
      </c>
      <c r="V754" s="120">
        <f t="shared" si="489"/>
        <v>0.12</v>
      </c>
      <c r="W754" s="118">
        <f t="shared" si="496"/>
        <v>10</v>
      </c>
      <c r="X754" s="118">
        <v>252</v>
      </c>
      <c r="Y754" s="117">
        <f t="shared" si="481"/>
        <v>1.004507297</v>
      </c>
      <c r="Z754" s="110">
        <f t="shared" si="482"/>
        <v>4.9821112899999997</v>
      </c>
      <c r="AA754" s="110">
        <f t="shared" si="483"/>
        <v>0</v>
      </c>
      <c r="AB754" s="121" t="str">
        <f t="shared" si="491"/>
        <v>A+J=</v>
      </c>
      <c r="AC754" s="115">
        <f t="shared" si="492"/>
        <v>45184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2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109">
        <f t="shared" si="484"/>
        <v>45168</v>
      </c>
      <c r="B755" s="110">
        <f t="shared" si="476"/>
        <v>1110.7846234399999</v>
      </c>
      <c r="C755" s="110">
        <f t="shared" si="498"/>
        <v>956.25529224000002</v>
      </c>
      <c r="D755" s="111">
        <f t="shared" si="485"/>
        <v>6665.28</v>
      </c>
      <c r="E755" s="111">
        <f t="shared" si="500"/>
        <v>6659.95</v>
      </c>
      <c r="F755" s="161">
        <f t="shared" si="493"/>
        <v>45092</v>
      </c>
      <c r="G755" s="114">
        <f t="shared" si="477"/>
        <v>-7.9966633059680436E-4</v>
      </c>
      <c r="H755" s="115">
        <f t="shared" si="494"/>
        <v>45184</v>
      </c>
      <c r="I755" s="115">
        <f t="shared" si="478"/>
        <v>45184</v>
      </c>
      <c r="J755" s="116">
        <f t="shared" si="486"/>
        <v>22</v>
      </c>
      <c r="K755" s="116">
        <f t="shared" si="502"/>
        <v>11</v>
      </c>
      <c r="L755" s="8">
        <f t="shared" si="487"/>
        <v>0.99960008</v>
      </c>
      <c r="M755" s="117">
        <f t="shared" si="497"/>
        <v>1.0022992500000001</v>
      </c>
      <c r="N755" s="117">
        <f t="shared" si="495"/>
        <v>1.1563287475184272</v>
      </c>
      <c r="O755" s="110">
        <f t="shared" si="499"/>
        <v>1.1558663</v>
      </c>
      <c r="P755" s="110">
        <f t="shared" si="479"/>
        <v>1105.3032664899999</v>
      </c>
      <c r="Q755" s="148">
        <f t="shared" si="490"/>
        <v>0</v>
      </c>
      <c r="R755" s="170">
        <f t="shared" si="488"/>
        <v>0</v>
      </c>
      <c r="S755" s="110">
        <f t="shared" si="480"/>
        <v>0</v>
      </c>
      <c r="T755" s="92">
        <v>0</v>
      </c>
      <c r="U755" s="180">
        <f t="shared" si="501"/>
        <v>0</v>
      </c>
      <c r="V755" s="120">
        <f t="shared" si="489"/>
        <v>0.12</v>
      </c>
      <c r="W755" s="118">
        <f t="shared" si="496"/>
        <v>11</v>
      </c>
      <c r="X755" s="118">
        <v>252</v>
      </c>
      <c r="Y755" s="117">
        <f t="shared" si="481"/>
        <v>1.004959143</v>
      </c>
      <c r="Z755" s="110">
        <f t="shared" si="482"/>
        <v>5.4813569500000003</v>
      </c>
      <c r="AA755" s="110">
        <f t="shared" si="483"/>
        <v>0</v>
      </c>
      <c r="AB755" s="121" t="str">
        <f t="shared" si="491"/>
        <v>A+J=</v>
      </c>
      <c r="AC755" s="115">
        <f t="shared" si="492"/>
        <v>45184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2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109">
        <f t="shared" si="484"/>
        <v>45169</v>
      </c>
      <c r="B756" s="110">
        <f t="shared" si="476"/>
        <v>1111.2438657799999</v>
      </c>
      <c r="C756" s="110">
        <f t="shared" si="498"/>
        <v>956.25529224000002</v>
      </c>
      <c r="D756" s="111">
        <f t="shared" si="485"/>
        <v>6665.28</v>
      </c>
      <c r="E756" s="111">
        <f t="shared" si="500"/>
        <v>6659.95</v>
      </c>
      <c r="F756" s="161">
        <f t="shared" si="493"/>
        <v>45092</v>
      </c>
      <c r="G756" s="114">
        <f t="shared" si="477"/>
        <v>-7.9966633059680436E-4</v>
      </c>
      <c r="H756" s="115">
        <f t="shared" si="494"/>
        <v>45184</v>
      </c>
      <c r="I756" s="115">
        <f t="shared" si="478"/>
        <v>45184</v>
      </c>
      <c r="J756" s="116">
        <f t="shared" si="486"/>
        <v>22</v>
      </c>
      <c r="K756" s="116">
        <f t="shared" si="502"/>
        <v>12</v>
      </c>
      <c r="L756" s="8">
        <f t="shared" si="487"/>
        <v>0.99956372999999998</v>
      </c>
      <c r="M756" s="117">
        <f t="shared" si="497"/>
        <v>1.0022992500000001</v>
      </c>
      <c r="N756" s="117">
        <f t="shared" si="495"/>
        <v>1.1563287475184272</v>
      </c>
      <c r="O756" s="110">
        <f t="shared" si="499"/>
        <v>1.1558242700000001</v>
      </c>
      <c r="P756" s="110">
        <f t="shared" si="479"/>
        <v>1105.2630750799999</v>
      </c>
      <c r="Q756" s="148">
        <f t="shared" si="490"/>
        <v>0</v>
      </c>
      <c r="R756" s="170">
        <f t="shared" si="488"/>
        <v>0</v>
      </c>
      <c r="S756" s="110">
        <f t="shared" si="480"/>
        <v>0</v>
      </c>
      <c r="T756" s="92">
        <v>0</v>
      </c>
      <c r="U756" s="180">
        <f t="shared" si="501"/>
        <v>0</v>
      </c>
      <c r="V756" s="120">
        <f t="shared" si="489"/>
        <v>0.12</v>
      </c>
      <c r="W756" s="118">
        <f t="shared" si="496"/>
        <v>12</v>
      </c>
      <c r="X756" s="118">
        <v>252</v>
      </c>
      <c r="Y756" s="117">
        <f t="shared" si="481"/>
        <v>1.005411192</v>
      </c>
      <c r="Z756" s="110">
        <f t="shared" si="482"/>
        <v>5.9807907</v>
      </c>
      <c r="AA756" s="110">
        <f t="shared" si="483"/>
        <v>0</v>
      </c>
      <c r="AB756" s="121" t="str">
        <f t="shared" si="491"/>
        <v>A+J=</v>
      </c>
      <c r="AC756" s="115">
        <f t="shared" si="492"/>
        <v>45184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2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109">
        <f t="shared" si="484"/>
        <v>45170</v>
      </c>
      <c r="B757" s="110">
        <f t="shared" si="476"/>
        <v>1111.70330577</v>
      </c>
      <c r="C757" s="110">
        <f t="shared" si="498"/>
        <v>956.25529224000002</v>
      </c>
      <c r="D757" s="111">
        <f t="shared" si="485"/>
        <v>6665.28</v>
      </c>
      <c r="E757" s="111">
        <f t="shared" si="500"/>
        <v>6659.95</v>
      </c>
      <c r="F757" s="161">
        <f t="shared" si="493"/>
        <v>45092</v>
      </c>
      <c r="G757" s="114">
        <f t="shared" si="477"/>
        <v>-7.9966633059680436E-4</v>
      </c>
      <c r="H757" s="115">
        <f t="shared" si="494"/>
        <v>45184</v>
      </c>
      <c r="I757" s="115">
        <f t="shared" si="478"/>
        <v>45184</v>
      </c>
      <c r="J757" s="116">
        <f t="shared" si="486"/>
        <v>22</v>
      </c>
      <c r="K757" s="116">
        <f t="shared" si="502"/>
        <v>13</v>
      </c>
      <c r="L757" s="8">
        <f t="shared" si="487"/>
        <v>0.99952739000000002</v>
      </c>
      <c r="M757" s="117">
        <f t="shared" si="497"/>
        <v>1.0022992500000001</v>
      </c>
      <c r="N757" s="117">
        <f t="shared" si="495"/>
        <v>1.1563287475184272</v>
      </c>
      <c r="O757" s="110">
        <f t="shared" si="499"/>
        <v>1.1557822499999999</v>
      </c>
      <c r="P757" s="110">
        <f t="shared" si="479"/>
        <v>1105.22289323</v>
      </c>
      <c r="Q757" s="148">
        <f t="shared" si="490"/>
        <v>0</v>
      </c>
      <c r="R757" s="170">
        <f t="shared" si="488"/>
        <v>0</v>
      </c>
      <c r="S757" s="110">
        <f t="shared" si="480"/>
        <v>0</v>
      </c>
      <c r="T757" s="92">
        <v>0</v>
      </c>
      <c r="U757" s="180">
        <f t="shared" si="501"/>
        <v>0</v>
      </c>
      <c r="V757" s="120">
        <f t="shared" si="489"/>
        <v>0.12</v>
      </c>
      <c r="W757" s="118">
        <f t="shared" si="496"/>
        <v>13</v>
      </c>
      <c r="X757" s="118">
        <v>252</v>
      </c>
      <c r="Y757" s="117">
        <f t="shared" si="481"/>
        <v>1.0058634440000001</v>
      </c>
      <c r="Z757" s="110">
        <f t="shared" si="482"/>
        <v>6.4804125399999997</v>
      </c>
      <c r="AA757" s="110">
        <f t="shared" si="483"/>
        <v>0</v>
      </c>
      <c r="AB757" s="121" t="str">
        <f t="shared" si="491"/>
        <v>A+J=</v>
      </c>
      <c r="AC757" s="115">
        <f t="shared" si="492"/>
        <v>45184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2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109">
        <f t="shared" si="484"/>
        <v>45171</v>
      </c>
      <c r="B758" s="110">
        <f t="shared" si="476"/>
        <v>1112.1629252399998</v>
      </c>
      <c r="C758" s="110">
        <f t="shared" si="498"/>
        <v>956.25529224000002</v>
      </c>
      <c r="D758" s="111">
        <f t="shared" si="485"/>
        <v>6665.28</v>
      </c>
      <c r="E758" s="111">
        <f t="shared" si="500"/>
        <v>6659.95</v>
      </c>
      <c r="F758" s="161">
        <f t="shared" si="493"/>
        <v>45092</v>
      </c>
      <c r="G758" s="114">
        <f t="shared" si="477"/>
        <v>-7.9966633059680436E-4</v>
      </c>
      <c r="H758" s="115">
        <f t="shared" si="494"/>
        <v>45184</v>
      </c>
      <c r="I758" s="115">
        <f t="shared" si="478"/>
        <v>45184</v>
      </c>
      <c r="J758" s="116">
        <f t="shared" si="486"/>
        <v>22</v>
      </c>
      <c r="K758" s="116">
        <f t="shared" si="502"/>
        <v>14</v>
      </c>
      <c r="L758" s="8">
        <f t="shared" si="487"/>
        <v>0.99949104</v>
      </c>
      <c r="M758" s="117">
        <f t="shared" si="497"/>
        <v>1.0022992500000001</v>
      </c>
      <c r="N758" s="117">
        <f t="shared" si="495"/>
        <v>1.1563287475184272</v>
      </c>
      <c r="O758" s="110">
        <f t="shared" si="499"/>
        <v>1.15574022</v>
      </c>
      <c r="P758" s="110">
        <f t="shared" si="479"/>
        <v>1105.1827018199999</v>
      </c>
      <c r="Q758" s="148">
        <f t="shared" si="490"/>
        <v>0</v>
      </c>
      <c r="R758" s="170">
        <f t="shared" si="488"/>
        <v>0</v>
      </c>
      <c r="S758" s="110">
        <f t="shared" si="480"/>
        <v>0</v>
      </c>
      <c r="T758" s="92">
        <v>0</v>
      </c>
      <c r="U758" s="180">
        <f t="shared" si="501"/>
        <v>0</v>
      </c>
      <c r="V758" s="120">
        <f t="shared" si="489"/>
        <v>0.12</v>
      </c>
      <c r="W758" s="118">
        <f t="shared" si="496"/>
        <v>14</v>
      </c>
      <c r="X758" s="118">
        <v>252</v>
      </c>
      <c r="Y758" s="117">
        <f t="shared" si="481"/>
        <v>1.0063158999999999</v>
      </c>
      <c r="Z758" s="110">
        <f t="shared" si="482"/>
        <v>6.9802234199999997</v>
      </c>
      <c r="AA758" s="110">
        <f t="shared" si="483"/>
        <v>0</v>
      </c>
      <c r="AB758" s="121" t="str">
        <f t="shared" si="491"/>
        <v>A+J=</v>
      </c>
      <c r="AC758" s="115">
        <f t="shared" si="492"/>
        <v>45184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2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109">
        <f t="shared" si="484"/>
        <v>45172</v>
      </c>
      <c r="B759" s="110">
        <f t="shared" si="476"/>
        <v>1112.1629252399998</v>
      </c>
      <c r="C759" s="110">
        <f t="shared" si="498"/>
        <v>956.25529224000002</v>
      </c>
      <c r="D759" s="111">
        <f t="shared" si="485"/>
        <v>6665.28</v>
      </c>
      <c r="E759" s="111">
        <f t="shared" si="500"/>
        <v>6659.95</v>
      </c>
      <c r="F759" s="161">
        <f t="shared" si="493"/>
        <v>45092</v>
      </c>
      <c r="G759" s="114">
        <f t="shared" si="477"/>
        <v>-7.9966633059680436E-4</v>
      </c>
      <c r="H759" s="115">
        <f t="shared" si="494"/>
        <v>45184</v>
      </c>
      <c r="I759" s="115">
        <f t="shared" si="478"/>
        <v>45184</v>
      </c>
      <c r="J759" s="116">
        <f t="shared" si="486"/>
        <v>22</v>
      </c>
      <c r="K759" s="116">
        <f t="shared" si="502"/>
        <v>14</v>
      </c>
      <c r="L759" s="8">
        <f t="shared" si="487"/>
        <v>0.99949104</v>
      </c>
      <c r="M759" s="117">
        <f t="shared" si="497"/>
        <v>1.0022992500000001</v>
      </c>
      <c r="N759" s="117">
        <f t="shared" si="495"/>
        <v>1.1563287475184272</v>
      </c>
      <c r="O759" s="110">
        <f t="shared" si="499"/>
        <v>1.15574022</v>
      </c>
      <c r="P759" s="110">
        <f t="shared" si="479"/>
        <v>1105.1827018199999</v>
      </c>
      <c r="Q759" s="148">
        <f t="shared" si="490"/>
        <v>0</v>
      </c>
      <c r="R759" s="170">
        <f t="shared" si="488"/>
        <v>0</v>
      </c>
      <c r="S759" s="110">
        <f t="shared" si="480"/>
        <v>0</v>
      </c>
      <c r="T759" s="92">
        <v>0</v>
      </c>
      <c r="U759" s="180">
        <f t="shared" si="501"/>
        <v>0</v>
      </c>
      <c r="V759" s="120">
        <f t="shared" si="489"/>
        <v>0.12</v>
      </c>
      <c r="W759" s="118">
        <f t="shared" si="496"/>
        <v>14</v>
      </c>
      <c r="X759" s="118">
        <v>252</v>
      </c>
      <c r="Y759" s="117">
        <f t="shared" si="481"/>
        <v>1.0063158999999999</v>
      </c>
      <c r="Z759" s="110">
        <f t="shared" si="482"/>
        <v>6.9802234199999997</v>
      </c>
      <c r="AA759" s="110">
        <f t="shared" si="483"/>
        <v>0</v>
      </c>
      <c r="AB759" s="121" t="str">
        <f t="shared" si="491"/>
        <v>A+J=</v>
      </c>
      <c r="AC759" s="115">
        <f t="shared" si="492"/>
        <v>45184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2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109">
        <f t="shared" si="484"/>
        <v>45173</v>
      </c>
      <c r="B760" s="110">
        <f t="shared" si="476"/>
        <v>1112.1629252399998</v>
      </c>
      <c r="C760" s="110">
        <f t="shared" si="498"/>
        <v>956.25529224000002</v>
      </c>
      <c r="D760" s="111">
        <f t="shared" si="485"/>
        <v>6665.28</v>
      </c>
      <c r="E760" s="111">
        <f t="shared" si="500"/>
        <v>6659.95</v>
      </c>
      <c r="F760" s="161">
        <f t="shared" si="493"/>
        <v>45092</v>
      </c>
      <c r="G760" s="114">
        <f t="shared" si="477"/>
        <v>-7.9966633059680436E-4</v>
      </c>
      <c r="H760" s="115">
        <f t="shared" si="494"/>
        <v>45184</v>
      </c>
      <c r="I760" s="115">
        <f t="shared" si="478"/>
        <v>45184</v>
      </c>
      <c r="J760" s="116">
        <f t="shared" si="486"/>
        <v>22</v>
      </c>
      <c r="K760" s="116">
        <f t="shared" si="502"/>
        <v>14</v>
      </c>
      <c r="L760" s="8">
        <f t="shared" si="487"/>
        <v>0.99949104</v>
      </c>
      <c r="M760" s="117">
        <f t="shared" si="497"/>
        <v>1.0022992500000001</v>
      </c>
      <c r="N760" s="117">
        <f t="shared" si="495"/>
        <v>1.1563287475184272</v>
      </c>
      <c r="O760" s="110">
        <f t="shared" si="499"/>
        <v>1.15574022</v>
      </c>
      <c r="P760" s="110">
        <f t="shared" si="479"/>
        <v>1105.1827018199999</v>
      </c>
      <c r="Q760" s="148">
        <f t="shared" si="490"/>
        <v>0</v>
      </c>
      <c r="R760" s="170">
        <f t="shared" si="488"/>
        <v>0</v>
      </c>
      <c r="S760" s="110">
        <f t="shared" si="480"/>
        <v>0</v>
      </c>
      <c r="T760" s="92">
        <v>0</v>
      </c>
      <c r="U760" s="180">
        <f t="shared" si="501"/>
        <v>0</v>
      </c>
      <c r="V760" s="120">
        <f t="shared" si="489"/>
        <v>0.12</v>
      </c>
      <c r="W760" s="118">
        <f t="shared" si="496"/>
        <v>14</v>
      </c>
      <c r="X760" s="118">
        <v>252</v>
      </c>
      <c r="Y760" s="117">
        <f t="shared" si="481"/>
        <v>1.0063158999999999</v>
      </c>
      <c r="Z760" s="110">
        <f t="shared" si="482"/>
        <v>6.9802234199999997</v>
      </c>
      <c r="AA760" s="110">
        <f t="shared" si="483"/>
        <v>0</v>
      </c>
      <c r="AB760" s="121" t="str">
        <f t="shared" si="491"/>
        <v>A+J=</v>
      </c>
      <c r="AC760" s="115">
        <f t="shared" si="492"/>
        <v>45184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2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109">
        <f t="shared" si="484"/>
        <v>45174</v>
      </c>
      <c r="B761" s="110">
        <f t="shared" si="476"/>
        <v>1112.62274232</v>
      </c>
      <c r="C761" s="110">
        <f t="shared" si="498"/>
        <v>956.25529224000002</v>
      </c>
      <c r="D761" s="111">
        <f t="shared" si="485"/>
        <v>6665.28</v>
      </c>
      <c r="E761" s="111">
        <f t="shared" si="500"/>
        <v>6659.95</v>
      </c>
      <c r="F761" s="161">
        <f t="shared" si="493"/>
        <v>45092</v>
      </c>
      <c r="G761" s="114">
        <f t="shared" si="477"/>
        <v>-7.9966633059680436E-4</v>
      </c>
      <c r="H761" s="115">
        <f t="shared" si="494"/>
        <v>45184</v>
      </c>
      <c r="I761" s="115">
        <f t="shared" si="478"/>
        <v>45184</v>
      </c>
      <c r="J761" s="116">
        <f t="shared" si="486"/>
        <v>22</v>
      </c>
      <c r="K761" s="116">
        <f t="shared" si="502"/>
        <v>15</v>
      </c>
      <c r="L761" s="8">
        <f t="shared" si="487"/>
        <v>0.99945470000000003</v>
      </c>
      <c r="M761" s="117">
        <f t="shared" si="497"/>
        <v>1.0022992500000001</v>
      </c>
      <c r="N761" s="117">
        <f t="shared" si="495"/>
        <v>1.1563287475184272</v>
      </c>
      <c r="O761" s="110">
        <f t="shared" si="499"/>
        <v>1.1556982</v>
      </c>
      <c r="P761" s="110">
        <f t="shared" si="479"/>
        <v>1105.1425199800001</v>
      </c>
      <c r="Q761" s="148">
        <f t="shared" si="490"/>
        <v>0</v>
      </c>
      <c r="R761" s="170">
        <f t="shared" si="488"/>
        <v>0</v>
      </c>
      <c r="S761" s="110">
        <f t="shared" si="480"/>
        <v>0</v>
      </c>
      <c r="T761" s="92">
        <v>0</v>
      </c>
      <c r="U761" s="180">
        <f t="shared" si="501"/>
        <v>0</v>
      </c>
      <c r="V761" s="120">
        <f t="shared" si="489"/>
        <v>0.12</v>
      </c>
      <c r="W761" s="118">
        <f t="shared" si="496"/>
        <v>15</v>
      </c>
      <c r="X761" s="118">
        <v>252</v>
      </c>
      <c r="Y761" s="117">
        <f t="shared" si="481"/>
        <v>1.006768559</v>
      </c>
      <c r="Z761" s="110">
        <f t="shared" si="482"/>
        <v>7.4802223400000001</v>
      </c>
      <c r="AA761" s="110">
        <f t="shared" si="483"/>
        <v>0</v>
      </c>
      <c r="AB761" s="121" t="str">
        <f t="shared" si="491"/>
        <v>A+J=</v>
      </c>
      <c r="AC761" s="115">
        <f t="shared" si="492"/>
        <v>45184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2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109">
        <f t="shared" si="484"/>
        <v>45175</v>
      </c>
      <c r="B762" s="110">
        <f t="shared" si="476"/>
        <v>1113.0827484599999</v>
      </c>
      <c r="C762" s="110">
        <f t="shared" si="498"/>
        <v>956.25529224000002</v>
      </c>
      <c r="D762" s="111">
        <f t="shared" si="485"/>
        <v>6665.28</v>
      </c>
      <c r="E762" s="111">
        <f t="shared" si="500"/>
        <v>6659.95</v>
      </c>
      <c r="F762" s="161">
        <f t="shared" si="493"/>
        <v>45092</v>
      </c>
      <c r="G762" s="114">
        <f t="shared" si="477"/>
        <v>-7.9966633059680436E-4</v>
      </c>
      <c r="H762" s="115">
        <f t="shared" si="494"/>
        <v>45184</v>
      </c>
      <c r="I762" s="115">
        <f t="shared" si="478"/>
        <v>45184</v>
      </c>
      <c r="J762" s="116">
        <f t="shared" si="486"/>
        <v>22</v>
      </c>
      <c r="K762" s="116">
        <f t="shared" si="502"/>
        <v>16</v>
      </c>
      <c r="L762" s="8">
        <f t="shared" si="487"/>
        <v>0.99941835999999995</v>
      </c>
      <c r="M762" s="117">
        <f t="shared" si="497"/>
        <v>1.0022992500000001</v>
      </c>
      <c r="N762" s="117">
        <f t="shared" si="495"/>
        <v>1.1563287475184272</v>
      </c>
      <c r="O762" s="110">
        <f t="shared" si="499"/>
        <v>1.15565618</v>
      </c>
      <c r="P762" s="110">
        <f t="shared" si="479"/>
        <v>1105.1023381299999</v>
      </c>
      <c r="Q762" s="148">
        <f t="shared" si="490"/>
        <v>0</v>
      </c>
      <c r="R762" s="170">
        <f t="shared" si="488"/>
        <v>0</v>
      </c>
      <c r="S762" s="110">
        <f t="shared" si="480"/>
        <v>0</v>
      </c>
      <c r="T762" s="92">
        <v>0</v>
      </c>
      <c r="U762" s="180">
        <f t="shared" si="501"/>
        <v>0</v>
      </c>
      <c r="V762" s="120">
        <f t="shared" si="489"/>
        <v>0.12</v>
      </c>
      <c r="W762" s="118">
        <f t="shared" si="496"/>
        <v>16</v>
      </c>
      <c r="X762" s="118">
        <v>252</v>
      </c>
      <c r="Y762" s="117">
        <f t="shared" si="481"/>
        <v>1.007221422</v>
      </c>
      <c r="Z762" s="110">
        <f t="shared" si="482"/>
        <v>7.9804103299999998</v>
      </c>
      <c r="AA762" s="110">
        <f t="shared" si="483"/>
        <v>0</v>
      </c>
      <c r="AB762" s="121" t="str">
        <f t="shared" si="491"/>
        <v>A+J=</v>
      </c>
      <c r="AC762" s="115">
        <f t="shared" si="492"/>
        <v>45184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2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109">
        <f t="shared" si="484"/>
        <v>45176</v>
      </c>
      <c r="B763" s="110">
        <f t="shared" si="476"/>
        <v>1113.5429232700001</v>
      </c>
      <c r="C763" s="110">
        <f t="shared" si="498"/>
        <v>956.25529224000002</v>
      </c>
      <c r="D763" s="111">
        <f t="shared" si="485"/>
        <v>6665.28</v>
      </c>
      <c r="E763" s="111">
        <f t="shared" si="500"/>
        <v>6659.95</v>
      </c>
      <c r="F763" s="161">
        <f t="shared" si="493"/>
        <v>45092</v>
      </c>
      <c r="G763" s="114">
        <f t="shared" si="477"/>
        <v>-7.9966633059680436E-4</v>
      </c>
      <c r="H763" s="115">
        <f t="shared" si="494"/>
        <v>45184</v>
      </c>
      <c r="I763" s="115">
        <f t="shared" si="478"/>
        <v>45184</v>
      </c>
      <c r="J763" s="116">
        <f t="shared" si="486"/>
        <v>22</v>
      </c>
      <c r="K763" s="116">
        <f t="shared" si="502"/>
        <v>17</v>
      </c>
      <c r="L763" s="8">
        <f t="shared" si="487"/>
        <v>0.99938201000000004</v>
      </c>
      <c r="M763" s="117">
        <f t="shared" si="497"/>
        <v>1.0022992500000001</v>
      </c>
      <c r="N763" s="117">
        <f t="shared" si="495"/>
        <v>1.1563287475184272</v>
      </c>
      <c r="O763" s="110">
        <f t="shared" si="499"/>
        <v>1.15561414</v>
      </c>
      <c r="P763" s="110">
        <f t="shared" si="479"/>
        <v>1105.06213716</v>
      </c>
      <c r="Q763" s="148">
        <f t="shared" si="490"/>
        <v>0</v>
      </c>
      <c r="R763" s="170">
        <f t="shared" si="488"/>
        <v>0</v>
      </c>
      <c r="S763" s="110">
        <f t="shared" si="480"/>
        <v>0</v>
      </c>
      <c r="T763" s="92">
        <v>0</v>
      </c>
      <c r="U763" s="180">
        <f t="shared" si="501"/>
        <v>0</v>
      </c>
      <c r="V763" s="120">
        <f t="shared" si="489"/>
        <v>0.12</v>
      </c>
      <c r="W763" s="118">
        <f t="shared" si="496"/>
        <v>17</v>
      </c>
      <c r="X763" s="118">
        <v>252</v>
      </c>
      <c r="Y763" s="117">
        <f t="shared" si="481"/>
        <v>1.0076744879999999</v>
      </c>
      <c r="Z763" s="110">
        <f t="shared" si="482"/>
        <v>8.4807861100000004</v>
      </c>
      <c r="AA763" s="110">
        <f t="shared" si="483"/>
        <v>0</v>
      </c>
      <c r="AB763" s="121" t="str">
        <f t="shared" si="491"/>
        <v>A+J=</v>
      </c>
      <c r="AC763" s="115">
        <f t="shared" si="492"/>
        <v>45184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2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109">
        <f t="shared" si="484"/>
        <v>45177</v>
      </c>
      <c r="B764" s="110">
        <f t="shared" si="476"/>
        <v>1113.5429232700001</v>
      </c>
      <c r="C764" s="110">
        <f t="shared" si="498"/>
        <v>956.25529224000002</v>
      </c>
      <c r="D764" s="111">
        <f t="shared" si="485"/>
        <v>6665.28</v>
      </c>
      <c r="E764" s="111">
        <f t="shared" si="500"/>
        <v>6659.95</v>
      </c>
      <c r="F764" s="161">
        <f t="shared" si="493"/>
        <v>45092</v>
      </c>
      <c r="G764" s="114">
        <f t="shared" si="477"/>
        <v>-7.9966633059680436E-4</v>
      </c>
      <c r="H764" s="115">
        <f t="shared" si="494"/>
        <v>45184</v>
      </c>
      <c r="I764" s="115">
        <f t="shared" si="478"/>
        <v>45184</v>
      </c>
      <c r="J764" s="116">
        <f t="shared" si="486"/>
        <v>22</v>
      </c>
      <c r="K764" s="116">
        <f t="shared" si="502"/>
        <v>17</v>
      </c>
      <c r="L764" s="8">
        <f t="shared" si="487"/>
        <v>0.99938201000000004</v>
      </c>
      <c r="M764" s="117">
        <f t="shared" si="497"/>
        <v>1.0022992500000001</v>
      </c>
      <c r="N764" s="117">
        <f t="shared" si="495"/>
        <v>1.1563287475184272</v>
      </c>
      <c r="O764" s="110">
        <f t="shared" si="499"/>
        <v>1.15561414</v>
      </c>
      <c r="P764" s="110">
        <f t="shared" si="479"/>
        <v>1105.06213716</v>
      </c>
      <c r="Q764" s="148">
        <f t="shared" si="490"/>
        <v>0</v>
      </c>
      <c r="R764" s="170">
        <f t="shared" si="488"/>
        <v>0</v>
      </c>
      <c r="S764" s="110">
        <f t="shared" si="480"/>
        <v>0</v>
      </c>
      <c r="T764" s="92">
        <v>0</v>
      </c>
      <c r="U764" s="180">
        <f t="shared" si="501"/>
        <v>0</v>
      </c>
      <c r="V764" s="120">
        <f t="shared" si="489"/>
        <v>0.12</v>
      </c>
      <c r="W764" s="118">
        <f t="shared" si="496"/>
        <v>17</v>
      </c>
      <c r="X764" s="118">
        <v>252</v>
      </c>
      <c r="Y764" s="117">
        <f t="shared" si="481"/>
        <v>1.0076744879999999</v>
      </c>
      <c r="Z764" s="110">
        <f t="shared" si="482"/>
        <v>8.4807861100000004</v>
      </c>
      <c r="AA764" s="110">
        <f t="shared" si="483"/>
        <v>0</v>
      </c>
      <c r="AB764" s="121" t="str">
        <f t="shared" si="491"/>
        <v>A+J=</v>
      </c>
      <c r="AC764" s="115">
        <f t="shared" si="492"/>
        <v>45184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2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109">
        <f t="shared" si="484"/>
        <v>45178</v>
      </c>
      <c r="B765" s="110">
        <f t="shared" si="476"/>
        <v>1114.0033063400001</v>
      </c>
      <c r="C765" s="110">
        <f t="shared" si="498"/>
        <v>956.25529224000002</v>
      </c>
      <c r="D765" s="111">
        <f t="shared" si="485"/>
        <v>6665.28</v>
      </c>
      <c r="E765" s="111">
        <f t="shared" si="500"/>
        <v>6659.95</v>
      </c>
      <c r="F765" s="161">
        <f t="shared" si="493"/>
        <v>45092</v>
      </c>
      <c r="G765" s="114">
        <f t="shared" si="477"/>
        <v>-7.9966633059680436E-4</v>
      </c>
      <c r="H765" s="115">
        <f t="shared" si="494"/>
        <v>45184</v>
      </c>
      <c r="I765" s="115">
        <f t="shared" si="478"/>
        <v>45184</v>
      </c>
      <c r="J765" s="116">
        <f t="shared" si="486"/>
        <v>22</v>
      </c>
      <c r="K765" s="116">
        <f t="shared" si="502"/>
        <v>18</v>
      </c>
      <c r="L765" s="8">
        <f t="shared" si="487"/>
        <v>0.99934566999999996</v>
      </c>
      <c r="M765" s="117">
        <f t="shared" si="497"/>
        <v>1.0022992500000001</v>
      </c>
      <c r="N765" s="117">
        <f t="shared" si="495"/>
        <v>1.1563287475184272</v>
      </c>
      <c r="O765" s="110">
        <f t="shared" si="499"/>
        <v>1.15557212</v>
      </c>
      <c r="P765" s="110">
        <f t="shared" si="479"/>
        <v>1105.0219553100001</v>
      </c>
      <c r="Q765" s="148">
        <f t="shared" si="490"/>
        <v>0</v>
      </c>
      <c r="R765" s="170">
        <f t="shared" si="488"/>
        <v>0</v>
      </c>
      <c r="S765" s="110">
        <f t="shared" si="480"/>
        <v>0</v>
      </c>
      <c r="T765" s="92">
        <v>0</v>
      </c>
      <c r="U765" s="180">
        <f t="shared" si="501"/>
        <v>0</v>
      </c>
      <c r="V765" s="120">
        <f t="shared" si="489"/>
        <v>0.12</v>
      </c>
      <c r="W765" s="118">
        <f t="shared" si="496"/>
        <v>18</v>
      </c>
      <c r="X765" s="118">
        <v>252</v>
      </c>
      <c r="Y765" s="117">
        <f t="shared" si="481"/>
        <v>1.0081277580000001</v>
      </c>
      <c r="Z765" s="110">
        <f t="shared" si="482"/>
        <v>8.9813510300000008</v>
      </c>
      <c r="AA765" s="110">
        <f t="shared" si="483"/>
        <v>0</v>
      </c>
      <c r="AB765" s="121" t="str">
        <f t="shared" si="491"/>
        <v>A+J=</v>
      </c>
      <c r="AC765" s="115">
        <f t="shared" si="492"/>
        <v>45184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2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109">
        <f t="shared" si="484"/>
        <v>45179</v>
      </c>
      <c r="B766" s="110">
        <f t="shared" si="476"/>
        <v>1114.0033063400001</v>
      </c>
      <c r="C766" s="110">
        <f t="shared" si="498"/>
        <v>956.25529224000002</v>
      </c>
      <c r="D766" s="111">
        <f t="shared" si="485"/>
        <v>6665.28</v>
      </c>
      <c r="E766" s="111">
        <f t="shared" si="500"/>
        <v>6659.95</v>
      </c>
      <c r="F766" s="161">
        <f t="shared" si="493"/>
        <v>45092</v>
      </c>
      <c r="G766" s="114">
        <f t="shared" si="477"/>
        <v>-7.9966633059680436E-4</v>
      </c>
      <c r="H766" s="115">
        <f t="shared" si="494"/>
        <v>45184</v>
      </c>
      <c r="I766" s="115">
        <f t="shared" si="478"/>
        <v>45184</v>
      </c>
      <c r="J766" s="116">
        <f t="shared" si="486"/>
        <v>22</v>
      </c>
      <c r="K766" s="116">
        <f t="shared" si="502"/>
        <v>18</v>
      </c>
      <c r="L766" s="8">
        <f t="shared" si="487"/>
        <v>0.99934566999999996</v>
      </c>
      <c r="M766" s="117">
        <f t="shared" si="497"/>
        <v>1.0022992500000001</v>
      </c>
      <c r="N766" s="117">
        <f t="shared" si="495"/>
        <v>1.1563287475184272</v>
      </c>
      <c r="O766" s="110">
        <f t="shared" si="499"/>
        <v>1.15557212</v>
      </c>
      <c r="P766" s="110">
        <f t="shared" si="479"/>
        <v>1105.0219553100001</v>
      </c>
      <c r="Q766" s="148">
        <f t="shared" si="490"/>
        <v>0</v>
      </c>
      <c r="R766" s="170">
        <f t="shared" si="488"/>
        <v>0</v>
      </c>
      <c r="S766" s="110">
        <f t="shared" si="480"/>
        <v>0</v>
      </c>
      <c r="T766" s="92">
        <v>0</v>
      </c>
      <c r="U766" s="180">
        <f t="shared" si="501"/>
        <v>0</v>
      </c>
      <c r="V766" s="120">
        <f t="shared" si="489"/>
        <v>0.12</v>
      </c>
      <c r="W766" s="118">
        <f t="shared" si="496"/>
        <v>18</v>
      </c>
      <c r="X766" s="118">
        <v>252</v>
      </c>
      <c r="Y766" s="117">
        <f t="shared" si="481"/>
        <v>1.0081277580000001</v>
      </c>
      <c r="Z766" s="110">
        <f t="shared" si="482"/>
        <v>8.9813510300000008</v>
      </c>
      <c r="AA766" s="110">
        <f t="shared" si="483"/>
        <v>0</v>
      </c>
      <c r="AB766" s="121" t="str">
        <f t="shared" si="491"/>
        <v>A+J=</v>
      </c>
      <c r="AC766" s="115">
        <f t="shared" si="492"/>
        <v>45184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2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109">
        <f t="shared" si="484"/>
        <v>45180</v>
      </c>
      <c r="B767" s="110">
        <f t="shared" si="476"/>
        <v>1114.0033063400001</v>
      </c>
      <c r="C767" s="110">
        <f t="shared" si="498"/>
        <v>956.25529224000002</v>
      </c>
      <c r="D767" s="111">
        <f t="shared" si="485"/>
        <v>6665.28</v>
      </c>
      <c r="E767" s="111">
        <f t="shared" si="500"/>
        <v>6659.95</v>
      </c>
      <c r="F767" s="161">
        <f t="shared" si="493"/>
        <v>45092</v>
      </c>
      <c r="G767" s="114">
        <f t="shared" si="477"/>
        <v>-7.9966633059680436E-4</v>
      </c>
      <c r="H767" s="115">
        <f t="shared" si="494"/>
        <v>45184</v>
      </c>
      <c r="I767" s="115">
        <f t="shared" si="478"/>
        <v>45184</v>
      </c>
      <c r="J767" s="116">
        <f t="shared" si="486"/>
        <v>22</v>
      </c>
      <c r="K767" s="116">
        <f t="shared" si="502"/>
        <v>18</v>
      </c>
      <c r="L767" s="8">
        <f t="shared" si="487"/>
        <v>0.99934566999999996</v>
      </c>
      <c r="M767" s="117">
        <f t="shared" si="497"/>
        <v>1.0022992500000001</v>
      </c>
      <c r="N767" s="117">
        <f t="shared" si="495"/>
        <v>1.1563287475184272</v>
      </c>
      <c r="O767" s="110">
        <f t="shared" si="499"/>
        <v>1.15557212</v>
      </c>
      <c r="P767" s="110">
        <f t="shared" si="479"/>
        <v>1105.0219553100001</v>
      </c>
      <c r="Q767" s="148">
        <f t="shared" si="490"/>
        <v>0</v>
      </c>
      <c r="R767" s="170">
        <f t="shared" si="488"/>
        <v>0</v>
      </c>
      <c r="S767" s="110">
        <f t="shared" si="480"/>
        <v>0</v>
      </c>
      <c r="T767" s="92">
        <v>0</v>
      </c>
      <c r="U767" s="180">
        <f t="shared" si="501"/>
        <v>0</v>
      </c>
      <c r="V767" s="120">
        <f t="shared" si="489"/>
        <v>0.12</v>
      </c>
      <c r="W767" s="118">
        <f t="shared" si="496"/>
        <v>18</v>
      </c>
      <c r="X767" s="118">
        <v>252</v>
      </c>
      <c r="Y767" s="117">
        <f t="shared" si="481"/>
        <v>1.0081277580000001</v>
      </c>
      <c r="Z767" s="110">
        <f t="shared" si="482"/>
        <v>8.9813510300000008</v>
      </c>
      <c r="AA767" s="110">
        <f t="shared" si="483"/>
        <v>0</v>
      </c>
      <c r="AB767" s="121" t="str">
        <f t="shared" si="491"/>
        <v>A+J=</v>
      </c>
      <c r="AC767" s="115">
        <f t="shared" si="492"/>
        <v>45184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2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109">
        <f t="shared" si="484"/>
        <v>45181</v>
      </c>
      <c r="B768" s="110">
        <f t="shared" si="476"/>
        <v>1114.4638891700001</v>
      </c>
      <c r="C768" s="110">
        <f t="shared" si="498"/>
        <v>956.25529224000002</v>
      </c>
      <c r="D768" s="111">
        <f t="shared" si="485"/>
        <v>6665.28</v>
      </c>
      <c r="E768" s="111">
        <f t="shared" si="500"/>
        <v>6659.95</v>
      </c>
      <c r="F768" s="161">
        <f t="shared" si="493"/>
        <v>45092</v>
      </c>
      <c r="G768" s="114">
        <f t="shared" si="477"/>
        <v>-7.9966633059680436E-4</v>
      </c>
      <c r="H768" s="115">
        <f t="shared" si="494"/>
        <v>45184</v>
      </c>
      <c r="I768" s="115">
        <f t="shared" si="478"/>
        <v>45184</v>
      </c>
      <c r="J768" s="116">
        <f t="shared" si="486"/>
        <v>22</v>
      </c>
      <c r="K768" s="116">
        <f t="shared" si="502"/>
        <v>19</v>
      </c>
      <c r="L768" s="8">
        <f t="shared" si="487"/>
        <v>0.99930934000000005</v>
      </c>
      <c r="M768" s="117">
        <f t="shared" si="497"/>
        <v>1.0022992500000001</v>
      </c>
      <c r="N768" s="117">
        <f t="shared" si="495"/>
        <v>1.1563287475184272</v>
      </c>
      <c r="O768" s="110">
        <f t="shared" si="499"/>
        <v>1.1555301099999999</v>
      </c>
      <c r="P768" s="110">
        <f t="shared" si="479"/>
        <v>1104.9817830300001</v>
      </c>
      <c r="Q768" s="148">
        <f t="shared" si="490"/>
        <v>0</v>
      </c>
      <c r="R768" s="170">
        <f t="shared" si="488"/>
        <v>0</v>
      </c>
      <c r="S768" s="110">
        <f t="shared" si="480"/>
        <v>0</v>
      </c>
      <c r="T768" s="92">
        <v>0</v>
      </c>
      <c r="U768" s="180">
        <f t="shared" si="501"/>
        <v>0</v>
      </c>
      <c r="V768" s="120">
        <f t="shared" si="489"/>
        <v>0.12</v>
      </c>
      <c r="W768" s="118">
        <f t="shared" si="496"/>
        <v>19</v>
      </c>
      <c r="X768" s="118">
        <v>252</v>
      </c>
      <c r="Y768" s="117">
        <f t="shared" si="481"/>
        <v>1.0085812329999999</v>
      </c>
      <c r="Z768" s="110">
        <f t="shared" si="482"/>
        <v>9.4821061400000008</v>
      </c>
      <c r="AA768" s="110">
        <f t="shared" si="483"/>
        <v>0</v>
      </c>
      <c r="AB768" s="121" t="str">
        <f t="shared" si="491"/>
        <v>A+J=</v>
      </c>
      <c r="AC768" s="115">
        <f t="shared" si="492"/>
        <v>45184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2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109">
        <f t="shared" si="484"/>
        <v>45182</v>
      </c>
      <c r="B769" s="110">
        <f t="shared" si="476"/>
        <v>1114.9246501999999</v>
      </c>
      <c r="C769" s="110">
        <f t="shared" si="498"/>
        <v>956.25529224000002</v>
      </c>
      <c r="D769" s="111">
        <f t="shared" si="485"/>
        <v>6665.28</v>
      </c>
      <c r="E769" s="111">
        <f t="shared" si="500"/>
        <v>6659.95</v>
      </c>
      <c r="F769" s="161">
        <f t="shared" si="493"/>
        <v>45092</v>
      </c>
      <c r="G769" s="114">
        <f t="shared" si="477"/>
        <v>-7.9966633059680436E-4</v>
      </c>
      <c r="H769" s="115">
        <f t="shared" si="494"/>
        <v>45184</v>
      </c>
      <c r="I769" s="115">
        <f t="shared" si="478"/>
        <v>45184</v>
      </c>
      <c r="J769" s="116">
        <f t="shared" si="486"/>
        <v>22</v>
      </c>
      <c r="K769" s="116">
        <f t="shared" si="502"/>
        <v>20</v>
      </c>
      <c r="L769" s="8">
        <f t="shared" si="487"/>
        <v>0.99927299999999997</v>
      </c>
      <c r="M769" s="117">
        <f t="shared" si="497"/>
        <v>1.0022992500000001</v>
      </c>
      <c r="N769" s="117">
        <f t="shared" si="495"/>
        <v>1.1563287475184272</v>
      </c>
      <c r="O769" s="110">
        <f t="shared" si="499"/>
        <v>1.15548809</v>
      </c>
      <c r="P769" s="110">
        <f t="shared" si="479"/>
        <v>1104.9416011799999</v>
      </c>
      <c r="Q769" s="148">
        <f t="shared" si="490"/>
        <v>0</v>
      </c>
      <c r="R769" s="170">
        <f t="shared" si="488"/>
        <v>0</v>
      </c>
      <c r="S769" s="110">
        <f t="shared" si="480"/>
        <v>0</v>
      </c>
      <c r="T769" s="92">
        <v>0</v>
      </c>
      <c r="U769" s="180">
        <f t="shared" si="501"/>
        <v>0</v>
      </c>
      <c r="V769" s="120">
        <f t="shared" si="489"/>
        <v>0.12</v>
      </c>
      <c r="W769" s="118">
        <f t="shared" si="496"/>
        <v>20</v>
      </c>
      <c r="X769" s="118">
        <v>252</v>
      </c>
      <c r="Y769" s="117">
        <f t="shared" si="481"/>
        <v>1.0090349110000001</v>
      </c>
      <c r="Z769" s="110">
        <f t="shared" si="482"/>
        <v>9.9830490199999993</v>
      </c>
      <c r="AA769" s="110">
        <f t="shared" si="483"/>
        <v>0</v>
      </c>
      <c r="AB769" s="121" t="str">
        <f t="shared" si="491"/>
        <v>A+J=</v>
      </c>
      <c r="AC769" s="115">
        <f t="shared" si="492"/>
        <v>45184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2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5" x14ac:dyDescent="0.2">
      <c r="A770" s="109">
        <f t="shared" si="484"/>
        <v>45183</v>
      </c>
      <c r="B770" s="110">
        <f t="shared" si="476"/>
        <v>1115.38560018</v>
      </c>
      <c r="C770" s="110">
        <f t="shared" si="498"/>
        <v>956.25529224000002</v>
      </c>
      <c r="D770" s="111">
        <f t="shared" si="485"/>
        <v>6665.28</v>
      </c>
      <c r="E770" s="111">
        <f t="shared" si="500"/>
        <v>6659.95</v>
      </c>
      <c r="F770" s="161">
        <f t="shared" si="493"/>
        <v>45092</v>
      </c>
      <c r="G770" s="114">
        <f t="shared" si="477"/>
        <v>-7.9966633059680436E-4</v>
      </c>
      <c r="H770" s="115">
        <f t="shared" si="494"/>
        <v>45184</v>
      </c>
      <c r="I770" s="115">
        <f t="shared" si="478"/>
        <v>45184</v>
      </c>
      <c r="J770" s="116">
        <f t="shared" si="486"/>
        <v>22</v>
      </c>
      <c r="K770" s="116">
        <f t="shared" si="502"/>
        <v>21</v>
      </c>
      <c r="L770" s="8">
        <f t="shared" si="487"/>
        <v>0.99923666</v>
      </c>
      <c r="M770" s="117">
        <f t="shared" si="497"/>
        <v>1.0022992500000001</v>
      </c>
      <c r="N770" s="117">
        <f t="shared" si="495"/>
        <v>1.1563287475184272</v>
      </c>
      <c r="O770" s="110">
        <f t="shared" si="499"/>
        <v>1.15544607</v>
      </c>
      <c r="P770" s="110">
        <f t="shared" si="479"/>
        <v>1104.90141933</v>
      </c>
      <c r="Q770" s="148">
        <f t="shared" si="490"/>
        <v>0</v>
      </c>
      <c r="R770" s="170">
        <f t="shared" si="488"/>
        <v>0</v>
      </c>
      <c r="S770" s="110">
        <f t="shared" si="480"/>
        <v>0</v>
      </c>
      <c r="T770" s="92">
        <v>0</v>
      </c>
      <c r="U770" s="180">
        <f t="shared" si="501"/>
        <v>0</v>
      </c>
      <c r="V770" s="120">
        <f t="shared" si="489"/>
        <v>0.12</v>
      </c>
      <c r="W770" s="118">
        <f t="shared" si="496"/>
        <v>21</v>
      </c>
      <c r="X770" s="118">
        <v>252</v>
      </c>
      <c r="Y770" s="117">
        <f t="shared" si="481"/>
        <v>1.0094887930000001</v>
      </c>
      <c r="Z770" s="110">
        <f t="shared" si="482"/>
        <v>10.48418085</v>
      </c>
      <c r="AA770" s="110">
        <f t="shared" si="483"/>
        <v>0</v>
      </c>
      <c r="AB770" s="121" t="str">
        <f t="shared" si="491"/>
        <v>A+J=</v>
      </c>
      <c r="AC770" s="115">
        <f t="shared" si="492"/>
        <v>45184</v>
      </c>
      <c r="AD770" s="199" t="s">
        <v>94</v>
      </c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2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5" x14ac:dyDescent="0.2">
      <c r="A771" s="109">
        <f t="shared" si="484"/>
        <v>45184</v>
      </c>
      <c r="B771" s="110">
        <f t="shared" si="476"/>
        <v>1115.8467487400001</v>
      </c>
      <c r="C771" s="110">
        <f t="shared" si="498"/>
        <v>956.25529224000002</v>
      </c>
      <c r="D771" s="111">
        <f t="shared" si="485"/>
        <v>6665.28</v>
      </c>
      <c r="E771" s="111">
        <f t="shared" si="500"/>
        <v>6659.95</v>
      </c>
      <c r="F771" s="161">
        <f t="shared" si="493"/>
        <v>45092</v>
      </c>
      <c r="G771" s="114">
        <f t="shared" si="477"/>
        <v>-7.9966633059680436E-4</v>
      </c>
      <c r="H771" s="115">
        <f t="shared" si="494"/>
        <v>45184</v>
      </c>
      <c r="I771" s="115">
        <f t="shared" si="478"/>
        <v>45184</v>
      </c>
      <c r="J771" s="116">
        <f t="shared" si="486"/>
        <v>22</v>
      </c>
      <c r="K771" s="116">
        <f t="shared" si="502"/>
        <v>22</v>
      </c>
      <c r="L771" s="8">
        <f t="shared" si="487"/>
        <v>0.99920032999999997</v>
      </c>
      <c r="M771" s="117">
        <f t="shared" si="497"/>
        <v>1.0022992500000001</v>
      </c>
      <c r="N771" s="117">
        <f t="shared" si="495"/>
        <v>1.1563287475184272</v>
      </c>
      <c r="O771" s="110">
        <f t="shared" si="499"/>
        <v>1.15540406</v>
      </c>
      <c r="P771" s="110">
        <f t="shared" si="479"/>
        <v>1104.86124705</v>
      </c>
      <c r="Q771" s="148">
        <f t="shared" si="490"/>
        <v>25</v>
      </c>
      <c r="R771" s="170">
        <f t="shared" si="488"/>
        <v>0</v>
      </c>
      <c r="S771" s="110">
        <f t="shared" si="480"/>
        <v>0</v>
      </c>
      <c r="T771" s="92">
        <v>0</v>
      </c>
      <c r="U771" s="180">
        <f t="shared" si="501"/>
        <v>0</v>
      </c>
      <c r="V771" s="120">
        <f t="shared" si="489"/>
        <v>0.12</v>
      </c>
      <c r="W771" s="118">
        <f t="shared" si="496"/>
        <v>22</v>
      </c>
      <c r="X771" s="118">
        <v>252</v>
      </c>
      <c r="Y771" s="117">
        <f t="shared" si="481"/>
        <v>1.009942879</v>
      </c>
      <c r="Z771" s="110">
        <f t="shared" si="482"/>
        <v>10.98550169</v>
      </c>
      <c r="AA771" s="110">
        <f t="shared" si="483"/>
        <v>10.98550169</v>
      </c>
      <c r="AB771" s="121" t="str">
        <f t="shared" si="491"/>
        <v>A+J=</v>
      </c>
      <c r="AC771" s="115">
        <f t="shared" si="492"/>
        <v>45184</v>
      </c>
      <c r="AD771" s="199" t="s">
        <v>95</v>
      </c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2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8.75" x14ac:dyDescent="0.2">
      <c r="A772" s="109">
        <f t="shared" si="484"/>
        <v>45185</v>
      </c>
      <c r="B772" s="110">
        <f t="shared" si="476"/>
        <v>1112.88342874</v>
      </c>
      <c r="C772" s="214">
        <f>C771+(AD781/O771)</f>
        <v>962.70768865538219</v>
      </c>
      <c r="D772" s="111">
        <f t="shared" si="485"/>
        <v>6659.95</v>
      </c>
      <c r="E772" s="111">
        <f t="shared" si="500"/>
        <v>6667.94</v>
      </c>
      <c r="F772" s="161">
        <f t="shared" si="493"/>
        <v>45123</v>
      </c>
      <c r="G772" s="114">
        <f t="shared" si="477"/>
        <v>1.1997087065218626E-3</v>
      </c>
      <c r="H772" s="115">
        <f t="shared" si="494"/>
        <v>45215</v>
      </c>
      <c r="I772" s="115">
        <f t="shared" si="478"/>
        <v>45215</v>
      </c>
      <c r="J772" s="116">
        <f t="shared" si="486"/>
        <v>20</v>
      </c>
      <c r="K772" s="116">
        <f t="shared" si="502"/>
        <v>1</v>
      </c>
      <c r="L772" s="8">
        <f t="shared" si="487"/>
        <v>1.00005995</v>
      </c>
      <c r="M772" s="117">
        <f t="shared" si="497"/>
        <v>0.99920032999999997</v>
      </c>
      <c r="N772" s="117">
        <f t="shared" si="495"/>
        <v>1.1554040661088991</v>
      </c>
      <c r="O772" s="110">
        <f t="shared" si="499"/>
        <v>1.15547333</v>
      </c>
      <c r="P772" s="110">
        <f t="shared" si="479"/>
        <v>1112.3830588200001</v>
      </c>
      <c r="Q772" s="148">
        <f t="shared" si="490"/>
        <v>0</v>
      </c>
      <c r="R772" s="170">
        <f t="shared" si="488"/>
        <v>0</v>
      </c>
      <c r="S772" s="110">
        <f t="shared" si="480"/>
        <v>0</v>
      </c>
      <c r="T772" s="92">
        <v>0</v>
      </c>
      <c r="U772" s="180">
        <f t="shared" si="501"/>
        <v>0</v>
      </c>
      <c r="V772" s="120">
        <f t="shared" si="489"/>
        <v>0.12</v>
      </c>
      <c r="W772" s="118">
        <f t="shared" si="496"/>
        <v>1</v>
      </c>
      <c r="X772" s="118">
        <v>252</v>
      </c>
      <c r="Y772" s="117">
        <f t="shared" si="481"/>
        <v>1.0004498180000001</v>
      </c>
      <c r="Z772" s="110">
        <f t="shared" si="482"/>
        <v>0.50036992000000002</v>
      </c>
      <c r="AA772" s="110">
        <f t="shared" si="483"/>
        <v>0</v>
      </c>
      <c r="AB772" s="121" t="str">
        <f t="shared" si="491"/>
        <v>A+J=</v>
      </c>
      <c r="AC772" s="115">
        <f t="shared" si="492"/>
        <v>45215</v>
      </c>
      <c r="AD772" s="201">
        <v>150000</v>
      </c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2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5" x14ac:dyDescent="0.2">
      <c r="A773" s="109">
        <f t="shared" si="484"/>
        <v>45186</v>
      </c>
      <c r="B773" s="110">
        <f t="shared" si="476"/>
        <v>1112.88342874</v>
      </c>
      <c r="C773" s="110">
        <f t="shared" si="498"/>
        <v>962.70768865000002</v>
      </c>
      <c r="D773" s="111">
        <f t="shared" si="485"/>
        <v>6659.95</v>
      </c>
      <c r="E773" s="111">
        <f t="shared" si="500"/>
        <v>6667.94</v>
      </c>
      <c r="F773" s="161">
        <f t="shared" si="493"/>
        <v>45123</v>
      </c>
      <c r="G773" s="114">
        <f t="shared" si="477"/>
        <v>1.1997087065218626E-3</v>
      </c>
      <c r="H773" s="115">
        <f t="shared" si="494"/>
        <v>45215</v>
      </c>
      <c r="I773" s="115">
        <f t="shared" si="478"/>
        <v>45215</v>
      </c>
      <c r="J773" s="116">
        <f t="shared" si="486"/>
        <v>20</v>
      </c>
      <c r="K773" s="116">
        <f t="shared" si="502"/>
        <v>1</v>
      </c>
      <c r="L773" s="8">
        <f t="shared" si="487"/>
        <v>1.00005995</v>
      </c>
      <c r="M773" s="117">
        <f t="shared" si="497"/>
        <v>0.99920032999999997</v>
      </c>
      <c r="N773" s="117">
        <f t="shared" si="495"/>
        <v>1.1554040661088991</v>
      </c>
      <c r="O773" s="110">
        <f t="shared" si="499"/>
        <v>1.15547333</v>
      </c>
      <c r="P773" s="110">
        <f t="shared" si="479"/>
        <v>1112.3830588200001</v>
      </c>
      <c r="Q773" s="148">
        <f t="shared" si="490"/>
        <v>0</v>
      </c>
      <c r="R773" s="170">
        <f t="shared" si="488"/>
        <v>0</v>
      </c>
      <c r="S773" s="110">
        <f t="shared" si="480"/>
        <v>0</v>
      </c>
      <c r="T773" s="92">
        <v>0</v>
      </c>
      <c r="U773" s="180">
        <f t="shared" si="501"/>
        <v>0</v>
      </c>
      <c r="V773" s="120">
        <f t="shared" si="489"/>
        <v>0.12</v>
      </c>
      <c r="W773" s="118">
        <f t="shared" si="496"/>
        <v>1</v>
      </c>
      <c r="X773" s="118">
        <v>252</v>
      </c>
      <c r="Y773" s="117">
        <f t="shared" si="481"/>
        <v>1.0004498180000001</v>
      </c>
      <c r="Z773" s="110">
        <f t="shared" si="482"/>
        <v>0.50036992000000002</v>
      </c>
      <c r="AA773" s="110">
        <f t="shared" si="483"/>
        <v>0</v>
      </c>
      <c r="AB773" s="121" t="str">
        <f t="shared" si="491"/>
        <v>A+J=</v>
      </c>
      <c r="AC773" s="115">
        <f t="shared" si="492"/>
        <v>45215</v>
      </c>
      <c r="AD773" s="199" t="s">
        <v>96</v>
      </c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2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5" x14ac:dyDescent="0.2">
      <c r="A774" s="109">
        <f t="shared" si="484"/>
        <v>45187</v>
      </c>
      <c r="B774" s="110">
        <f t="shared" si="476"/>
        <v>1112.88342874</v>
      </c>
      <c r="C774" s="110">
        <f t="shared" si="498"/>
        <v>962.70768865000002</v>
      </c>
      <c r="D774" s="111">
        <f t="shared" si="485"/>
        <v>6659.95</v>
      </c>
      <c r="E774" s="111">
        <f t="shared" si="500"/>
        <v>6667.94</v>
      </c>
      <c r="F774" s="161">
        <f t="shared" si="493"/>
        <v>45123</v>
      </c>
      <c r="G774" s="114">
        <f t="shared" si="477"/>
        <v>1.1997087065218626E-3</v>
      </c>
      <c r="H774" s="115">
        <f t="shared" si="494"/>
        <v>45215</v>
      </c>
      <c r="I774" s="115">
        <f t="shared" si="478"/>
        <v>45215</v>
      </c>
      <c r="J774" s="116">
        <f t="shared" si="486"/>
        <v>20</v>
      </c>
      <c r="K774" s="116">
        <f t="shared" si="502"/>
        <v>1</v>
      </c>
      <c r="L774" s="8">
        <f t="shared" si="487"/>
        <v>1.00005995</v>
      </c>
      <c r="M774" s="117">
        <f t="shared" si="497"/>
        <v>0.99920032999999997</v>
      </c>
      <c r="N774" s="117">
        <f t="shared" si="495"/>
        <v>1.1554040661088991</v>
      </c>
      <c r="O774" s="110">
        <f t="shared" si="499"/>
        <v>1.15547333</v>
      </c>
      <c r="P774" s="110">
        <f t="shared" si="479"/>
        <v>1112.3830588200001</v>
      </c>
      <c r="Q774" s="148">
        <f t="shared" si="490"/>
        <v>0</v>
      </c>
      <c r="R774" s="170">
        <f t="shared" si="488"/>
        <v>0</v>
      </c>
      <c r="S774" s="110">
        <f t="shared" si="480"/>
        <v>0</v>
      </c>
      <c r="T774" s="92">
        <v>0</v>
      </c>
      <c r="U774" s="180">
        <f t="shared" si="501"/>
        <v>0</v>
      </c>
      <c r="V774" s="120">
        <f t="shared" si="489"/>
        <v>0.12</v>
      </c>
      <c r="W774" s="118">
        <f t="shared" si="496"/>
        <v>1</v>
      </c>
      <c r="X774" s="118">
        <v>252</v>
      </c>
      <c r="Y774" s="117">
        <f t="shared" si="481"/>
        <v>1.0004498180000001</v>
      </c>
      <c r="Z774" s="110">
        <f t="shared" si="482"/>
        <v>0.50036992000000002</v>
      </c>
      <c r="AA774" s="110">
        <f t="shared" si="483"/>
        <v>0</v>
      </c>
      <c r="AB774" s="121" t="str">
        <f t="shared" si="491"/>
        <v>A+J=</v>
      </c>
      <c r="AC774" s="115">
        <f t="shared" si="492"/>
        <v>45215</v>
      </c>
      <c r="AD774" s="199" t="s">
        <v>90</v>
      </c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2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8.75" x14ac:dyDescent="0.2">
      <c r="A775" s="109">
        <f t="shared" si="484"/>
        <v>45188</v>
      </c>
      <c r="B775" s="110">
        <f t="shared" si="476"/>
        <v>1113.4507616000001</v>
      </c>
      <c r="C775" s="110">
        <f t="shared" si="498"/>
        <v>962.70768865000002</v>
      </c>
      <c r="D775" s="111">
        <f t="shared" si="485"/>
        <v>6659.95</v>
      </c>
      <c r="E775" s="111">
        <f t="shared" si="500"/>
        <v>6667.94</v>
      </c>
      <c r="F775" s="161">
        <f t="shared" si="493"/>
        <v>45123</v>
      </c>
      <c r="G775" s="114">
        <f t="shared" si="477"/>
        <v>1.1997087065218626E-3</v>
      </c>
      <c r="H775" s="115">
        <f t="shared" si="494"/>
        <v>45215</v>
      </c>
      <c r="I775" s="115">
        <f t="shared" si="478"/>
        <v>45215</v>
      </c>
      <c r="J775" s="116">
        <f t="shared" si="486"/>
        <v>20</v>
      </c>
      <c r="K775" s="116">
        <f t="shared" si="502"/>
        <v>2</v>
      </c>
      <c r="L775" s="8">
        <f t="shared" si="487"/>
        <v>1.0001199000000001</v>
      </c>
      <c r="M775" s="117">
        <f t="shared" si="497"/>
        <v>0.99920032999999997</v>
      </c>
      <c r="N775" s="117">
        <f t="shared" si="495"/>
        <v>1.1554040661088991</v>
      </c>
      <c r="O775" s="110">
        <f t="shared" si="499"/>
        <v>1.15554259</v>
      </c>
      <c r="P775" s="110">
        <f t="shared" si="479"/>
        <v>1112.4497359500001</v>
      </c>
      <c r="Q775" s="148">
        <f t="shared" si="490"/>
        <v>0</v>
      </c>
      <c r="R775" s="170">
        <f t="shared" si="488"/>
        <v>0</v>
      </c>
      <c r="S775" s="110">
        <f t="shared" si="480"/>
        <v>0</v>
      </c>
      <c r="T775" s="92">
        <v>0</v>
      </c>
      <c r="U775" s="180">
        <f t="shared" si="501"/>
        <v>0</v>
      </c>
      <c r="V775" s="120">
        <f t="shared" si="489"/>
        <v>0.12</v>
      </c>
      <c r="W775" s="118">
        <f t="shared" si="496"/>
        <v>2</v>
      </c>
      <c r="X775" s="118">
        <v>252</v>
      </c>
      <c r="Y775" s="117">
        <f t="shared" si="481"/>
        <v>1.0008998389999999</v>
      </c>
      <c r="Z775" s="110">
        <f t="shared" si="482"/>
        <v>1.0010256500000001</v>
      </c>
      <c r="AA775" s="110">
        <f t="shared" si="483"/>
        <v>0</v>
      </c>
      <c r="AB775" s="121" t="str">
        <f t="shared" si="491"/>
        <v>A+J=</v>
      </c>
      <c r="AC775" s="115">
        <f t="shared" si="492"/>
        <v>45215</v>
      </c>
      <c r="AD775" s="216">
        <v>71137.09</v>
      </c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2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5" x14ac:dyDescent="0.2">
      <c r="A776" s="109">
        <f t="shared" si="484"/>
        <v>45189</v>
      </c>
      <c r="B776" s="110">
        <f t="shared" si="476"/>
        <v>1114.0183973799999</v>
      </c>
      <c r="C776" s="110">
        <f t="shared" si="498"/>
        <v>962.70768865000002</v>
      </c>
      <c r="D776" s="111">
        <f t="shared" si="485"/>
        <v>6659.95</v>
      </c>
      <c r="E776" s="111">
        <f t="shared" si="500"/>
        <v>6667.94</v>
      </c>
      <c r="F776" s="161">
        <f t="shared" si="493"/>
        <v>45123</v>
      </c>
      <c r="G776" s="114">
        <f t="shared" si="477"/>
        <v>1.1997087065218626E-3</v>
      </c>
      <c r="H776" s="115">
        <f t="shared" si="494"/>
        <v>45215</v>
      </c>
      <c r="I776" s="115">
        <f t="shared" si="478"/>
        <v>45215</v>
      </c>
      <c r="J776" s="116">
        <f t="shared" si="486"/>
        <v>20</v>
      </c>
      <c r="K776" s="116">
        <f t="shared" si="502"/>
        <v>3</v>
      </c>
      <c r="L776" s="8">
        <f t="shared" si="487"/>
        <v>1.00017986</v>
      </c>
      <c r="M776" s="117">
        <f t="shared" si="497"/>
        <v>0.99920032999999997</v>
      </c>
      <c r="N776" s="117">
        <f t="shared" si="495"/>
        <v>1.1554040661088991</v>
      </c>
      <c r="O776" s="110">
        <f t="shared" si="499"/>
        <v>1.15561187</v>
      </c>
      <c r="P776" s="110">
        <f t="shared" si="479"/>
        <v>1112.5164323399999</v>
      </c>
      <c r="Q776" s="148">
        <f t="shared" si="490"/>
        <v>0</v>
      </c>
      <c r="R776" s="170">
        <f t="shared" si="488"/>
        <v>0</v>
      </c>
      <c r="S776" s="110">
        <f t="shared" si="480"/>
        <v>0</v>
      </c>
      <c r="T776" s="92">
        <v>0</v>
      </c>
      <c r="U776" s="180">
        <f t="shared" si="501"/>
        <v>0</v>
      </c>
      <c r="V776" s="120">
        <f t="shared" si="489"/>
        <v>0.12</v>
      </c>
      <c r="W776" s="118">
        <f t="shared" si="496"/>
        <v>3</v>
      </c>
      <c r="X776" s="118">
        <v>252</v>
      </c>
      <c r="Y776" s="117">
        <f t="shared" si="481"/>
        <v>1.0013500609999999</v>
      </c>
      <c r="Z776" s="110">
        <f t="shared" si="482"/>
        <v>1.50196504</v>
      </c>
      <c r="AA776" s="110">
        <f t="shared" si="483"/>
        <v>0</v>
      </c>
      <c r="AB776" s="121" t="str">
        <f t="shared" si="491"/>
        <v>A+J=</v>
      </c>
      <c r="AC776" s="115">
        <f t="shared" si="492"/>
        <v>45215</v>
      </c>
      <c r="AD776" s="199" t="s">
        <v>91</v>
      </c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2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5" x14ac:dyDescent="0.2">
      <c r="A777" s="109">
        <f t="shared" si="484"/>
        <v>45190</v>
      </c>
      <c r="B777" s="110">
        <f t="shared" si="476"/>
        <v>1114.58632018</v>
      </c>
      <c r="C777" s="110">
        <f t="shared" si="498"/>
        <v>962.70768865000002</v>
      </c>
      <c r="D777" s="111">
        <f t="shared" si="485"/>
        <v>6659.95</v>
      </c>
      <c r="E777" s="111">
        <f t="shared" si="500"/>
        <v>6667.94</v>
      </c>
      <c r="F777" s="161">
        <f t="shared" si="493"/>
        <v>45123</v>
      </c>
      <c r="G777" s="114">
        <f t="shared" si="477"/>
        <v>1.1997087065218626E-3</v>
      </c>
      <c r="H777" s="115">
        <f t="shared" si="494"/>
        <v>45215</v>
      </c>
      <c r="I777" s="115">
        <f t="shared" si="478"/>
        <v>45215</v>
      </c>
      <c r="J777" s="116">
        <f t="shared" si="486"/>
        <v>20</v>
      </c>
      <c r="K777" s="116">
        <f t="shared" si="502"/>
        <v>4</v>
      </c>
      <c r="L777" s="8">
        <f t="shared" si="487"/>
        <v>1.00023982</v>
      </c>
      <c r="M777" s="117">
        <f t="shared" si="497"/>
        <v>0.99920032999999997</v>
      </c>
      <c r="N777" s="117">
        <f t="shared" si="495"/>
        <v>1.1554040661088991</v>
      </c>
      <c r="O777" s="110">
        <f t="shared" si="499"/>
        <v>1.1556811499999999</v>
      </c>
      <c r="P777" s="110">
        <f t="shared" si="479"/>
        <v>1112.58312873</v>
      </c>
      <c r="Q777" s="148">
        <f t="shared" si="490"/>
        <v>0</v>
      </c>
      <c r="R777" s="170">
        <f t="shared" si="488"/>
        <v>0</v>
      </c>
      <c r="S777" s="110">
        <f t="shared" si="480"/>
        <v>0</v>
      </c>
      <c r="T777" s="92">
        <v>0</v>
      </c>
      <c r="U777" s="180">
        <f t="shared" si="501"/>
        <v>0</v>
      </c>
      <c r="V777" s="120">
        <f t="shared" si="489"/>
        <v>0.12</v>
      </c>
      <c r="W777" s="118">
        <f t="shared" si="496"/>
        <v>4</v>
      </c>
      <c r="X777" s="118">
        <v>252</v>
      </c>
      <c r="Y777" s="117">
        <f t="shared" si="481"/>
        <v>1.0018004869999999</v>
      </c>
      <c r="Z777" s="110">
        <f t="shared" si="482"/>
        <v>2.0031914500000001</v>
      </c>
      <c r="AA777" s="110">
        <f t="shared" si="483"/>
        <v>0</v>
      </c>
      <c r="AB777" s="121" t="str">
        <f t="shared" si="491"/>
        <v>A+J=</v>
      </c>
      <c r="AC777" s="115">
        <f t="shared" si="492"/>
        <v>45215</v>
      </c>
      <c r="AD777" s="209">
        <v>20150</v>
      </c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2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5" x14ac:dyDescent="0.2">
      <c r="A778" s="109">
        <f t="shared" si="484"/>
        <v>45191</v>
      </c>
      <c r="B778" s="110">
        <f t="shared" si="476"/>
        <v>1115.1545374699999</v>
      </c>
      <c r="C778" s="110">
        <f t="shared" si="498"/>
        <v>962.70768865000002</v>
      </c>
      <c r="D778" s="111">
        <f t="shared" si="485"/>
        <v>6659.95</v>
      </c>
      <c r="E778" s="111">
        <f t="shared" si="500"/>
        <v>6667.94</v>
      </c>
      <c r="F778" s="161">
        <f t="shared" si="493"/>
        <v>45123</v>
      </c>
      <c r="G778" s="114">
        <f t="shared" si="477"/>
        <v>1.1997087065218626E-3</v>
      </c>
      <c r="H778" s="115">
        <f t="shared" si="494"/>
        <v>45215</v>
      </c>
      <c r="I778" s="115">
        <f t="shared" si="478"/>
        <v>45215</v>
      </c>
      <c r="J778" s="116">
        <f t="shared" si="486"/>
        <v>20</v>
      </c>
      <c r="K778" s="116">
        <f t="shared" si="502"/>
        <v>5</v>
      </c>
      <c r="L778" s="8">
        <f t="shared" si="487"/>
        <v>1.0002997899999999</v>
      </c>
      <c r="M778" s="117">
        <f t="shared" si="497"/>
        <v>0.99920032999999997</v>
      </c>
      <c r="N778" s="117">
        <f t="shared" si="495"/>
        <v>1.1554040661088991</v>
      </c>
      <c r="O778" s="110">
        <f t="shared" si="499"/>
        <v>1.15575044</v>
      </c>
      <c r="P778" s="110">
        <f t="shared" si="479"/>
        <v>1112.64983474</v>
      </c>
      <c r="Q778" s="148">
        <f t="shared" si="490"/>
        <v>0</v>
      </c>
      <c r="R778" s="170">
        <f t="shared" si="488"/>
        <v>0</v>
      </c>
      <c r="S778" s="110">
        <f t="shared" si="480"/>
        <v>0</v>
      </c>
      <c r="T778" s="92">
        <v>0</v>
      </c>
      <c r="U778" s="180">
        <f t="shared" si="501"/>
        <v>0</v>
      </c>
      <c r="V778" s="120">
        <f t="shared" si="489"/>
        <v>0.12</v>
      </c>
      <c r="W778" s="118">
        <f t="shared" si="496"/>
        <v>5</v>
      </c>
      <c r="X778" s="118">
        <v>252</v>
      </c>
      <c r="Y778" s="117">
        <f t="shared" si="481"/>
        <v>1.002251115</v>
      </c>
      <c r="Z778" s="110">
        <f t="shared" si="482"/>
        <v>2.50470273</v>
      </c>
      <c r="AA778" s="110">
        <f t="shared" si="483"/>
        <v>0</v>
      </c>
      <c r="AB778" s="121" t="str">
        <f t="shared" si="491"/>
        <v>A+J=</v>
      </c>
      <c r="AC778" s="115">
        <f t="shared" si="492"/>
        <v>45215</v>
      </c>
      <c r="AD778" s="199" t="s">
        <v>92</v>
      </c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2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5" x14ac:dyDescent="0.2">
      <c r="A779" s="109">
        <f t="shared" si="484"/>
        <v>45192</v>
      </c>
      <c r="B779" s="110">
        <f t="shared" ref="B779:B842" si="503">(P779+Z779)</f>
        <v>1115.72304076</v>
      </c>
      <c r="C779" s="110">
        <f t="shared" si="498"/>
        <v>962.70768865000002</v>
      </c>
      <c r="D779" s="111">
        <f t="shared" si="485"/>
        <v>6659.95</v>
      </c>
      <c r="E779" s="111">
        <f t="shared" si="500"/>
        <v>6667.94</v>
      </c>
      <c r="F779" s="161">
        <f t="shared" si="493"/>
        <v>45123</v>
      </c>
      <c r="G779" s="114">
        <f t="shared" ref="G779:G842" si="504">(E779/D779)-1</f>
        <v>1.1997087065218626E-3</v>
      </c>
      <c r="H779" s="115">
        <f t="shared" si="494"/>
        <v>45215</v>
      </c>
      <c r="I779" s="115">
        <f t="shared" ref="I779:I842" si="505">IF(A779&gt;I778,H779,I778)</f>
        <v>45215</v>
      </c>
      <c r="J779" s="116">
        <f t="shared" si="486"/>
        <v>20</v>
      </c>
      <c r="K779" s="116">
        <f t="shared" si="502"/>
        <v>6</v>
      </c>
      <c r="L779" s="8">
        <f t="shared" si="487"/>
        <v>1.00035976</v>
      </c>
      <c r="M779" s="117">
        <f t="shared" si="497"/>
        <v>0.99920032999999997</v>
      </c>
      <c r="N779" s="117">
        <f t="shared" si="495"/>
        <v>1.1554040661088991</v>
      </c>
      <c r="O779" s="110">
        <f t="shared" si="499"/>
        <v>1.1558197299999999</v>
      </c>
      <c r="P779" s="110">
        <f t="shared" ref="P779:P842" si="506">TRUNC(C779*O779,8)</f>
        <v>1112.71654076</v>
      </c>
      <c r="Q779" s="148">
        <f t="shared" si="490"/>
        <v>0</v>
      </c>
      <c r="R779" s="170">
        <f t="shared" si="488"/>
        <v>0</v>
      </c>
      <c r="S779" s="110">
        <f t="shared" ref="S779:S842" si="507">IF(R779&gt;0,TRUNC(R779*P779,8),0)</f>
        <v>0</v>
      </c>
      <c r="T779" s="92">
        <v>0</v>
      </c>
      <c r="U779" s="180">
        <f t="shared" si="501"/>
        <v>0</v>
      </c>
      <c r="V779" s="120">
        <f t="shared" si="489"/>
        <v>0.12</v>
      </c>
      <c r="W779" s="118">
        <f t="shared" si="496"/>
        <v>6</v>
      </c>
      <c r="X779" s="118">
        <v>252</v>
      </c>
      <c r="Y779" s="117">
        <f t="shared" ref="Y779:Y842" si="508">ROUND((1+V779)^TRUNC((W779/X779),9),9)</f>
        <v>1.002701946</v>
      </c>
      <c r="Z779" s="110">
        <f t="shared" ref="Z779:Z842" si="509">TRUNC((P779*(Y779-1)),8)</f>
        <v>3.0065</v>
      </c>
      <c r="AA779" s="110">
        <f t="shared" ref="AA779:AA842" si="510">IF(Q779&gt;0,S779+Z779,0)</f>
        <v>0</v>
      </c>
      <c r="AB779" s="121" t="str">
        <f t="shared" si="491"/>
        <v>A+J=</v>
      </c>
      <c r="AC779" s="115">
        <f t="shared" si="492"/>
        <v>45215</v>
      </c>
      <c r="AD779" s="212">
        <f>AD775/AD777</f>
        <v>3.530376674937965</v>
      </c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2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5" x14ac:dyDescent="0.2">
      <c r="A780" s="109">
        <f t="shared" ref="A780:A843" si="511">(A779+1)</f>
        <v>45193</v>
      </c>
      <c r="B780" s="110">
        <f t="shared" si="503"/>
        <v>1115.72304076</v>
      </c>
      <c r="C780" s="110">
        <f t="shared" si="498"/>
        <v>962.70768865000002</v>
      </c>
      <c r="D780" s="111">
        <f t="shared" ref="D780:D843" si="512">IF(E780=E779,D779,E779)</f>
        <v>6659.95</v>
      </c>
      <c r="E780" s="111">
        <f t="shared" si="500"/>
        <v>6667.94</v>
      </c>
      <c r="F780" s="161">
        <f t="shared" si="493"/>
        <v>45123</v>
      </c>
      <c r="G780" s="114">
        <f t="shared" si="504"/>
        <v>1.1997087065218626E-3</v>
      </c>
      <c r="H780" s="115">
        <f t="shared" si="494"/>
        <v>45215</v>
      </c>
      <c r="I780" s="115">
        <f t="shared" si="505"/>
        <v>45215</v>
      </c>
      <c r="J780" s="116">
        <f t="shared" ref="J780:J843" si="513">IF(I780=I779,J779,NETWORKDAYS(I779,I780,$AF$149:$AF$503)-1)</f>
        <v>20</v>
      </c>
      <c r="K780" s="116">
        <f t="shared" si="502"/>
        <v>6</v>
      </c>
      <c r="L780" s="8">
        <f t="shared" ref="L780:L843" si="514">TRUNC((E780/D780)^TRUNC((K780/J780),9),8)</f>
        <v>1.00035976</v>
      </c>
      <c r="M780" s="117">
        <f t="shared" si="497"/>
        <v>0.99920032999999997</v>
      </c>
      <c r="N780" s="117">
        <f t="shared" si="495"/>
        <v>1.1554040661088991</v>
      </c>
      <c r="O780" s="110">
        <f t="shared" si="499"/>
        <v>1.1558197299999999</v>
      </c>
      <c r="P780" s="110">
        <f t="shared" si="506"/>
        <v>1112.71654076</v>
      </c>
      <c r="Q780" s="148">
        <f t="shared" si="490"/>
        <v>0</v>
      </c>
      <c r="R780" s="170">
        <f t="shared" ref="R780:R843" si="515">IF(Q780&gt;0,VLOOKUP($A780,$AF$11:$AK$141,6),0)</f>
        <v>0</v>
      </c>
      <c r="S780" s="110">
        <f t="shared" si="507"/>
        <v>0</v>
      </c>
      <c r="T780" s="92">
        <v>0</v>
      </c>
      <c r="U780" s="180">
        <f t="shared" si="501"/>
        <v>0</v>
      </c>
      <c r="V780" s="120">
        <f t="shared" ref="V780:V843" si="516">(V779)</f>
        <v>0.12</v>
      </c>
      <c r="W780" s="118">
        <f t="shared" si="496"/>
        <v>6</v>
      </c>
      <c r="X780" s="118">
        <v>252</v>
      </c>
      <c r="Y780" s="117">
        <f t="shared" si="508"/>
        <v>1.002701946</v>
      </c>
      <c r="Z780" s="110">
        <f t="shared" si="509"/>
        <v>3.0065</v>
      </c>
      <c r="AA780" s="110">
        <f t="shared" si="510"/>
        <v>0</v>
      </c>
      <c r="AB780" s="121" t="str">
        <f t="shared" si="491"/>
        <v>A+J=</v>
      </c>
      <c r="AC780" s="115">
        <f t="shared" si="492"/>
        <v>45215</v>
      </c>
      <c r="AD780" s="199" t="s">
        <v>97</v>
      </c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2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5" x14ac:dyDescent="0.2">
      <c r="A781" s="109">
        <f t="shared" si="511"/>
        <v>45194</v>
      </c>
      <c r="B781" s="110">
        <f t="shared" si="503"/>
        <v>1115.72304076</v>
      </c>
      <c r="C781" s="110">
        <f t="shared" si="498"/>
        <v>962.70768865000002</v>
      </c>
      <c r="D781" s="111">
        <f t="shared" si="512"/>
        <v>6659.95</v>
      </c>
      <c r="E781" s="111">
        <f t="shared" si="500"/>
        <v>6667.94</v>
      </c>
      <c r="F781" s="161">
        <f t="shared" si="493"/>
        <v>45123</v>
      </c>
      <c r="G781" s="114">
        <f t="shared" si="504"/>
        <v>1.1997087065218626E-3</v>
      </c>
      <c r="H781" s="115">
        <f t="shared" si="494"/>
        <v>45215</v>
      </c>
      <c r="I781" s="115">
        <f t="shared" si="505"/>
        <v>45215</v>
      </c>
      <c r="J781" s="116">
        <f t="shared" si="513"/>
        <v>20</v>
      </c>
      <c r="K781" s="116">
        <f t="shared" si="502"/>
        <v>6</v>
      </c>
      <c r="L781" s="8">
        <f t="shared" si="514"/>
        <v>1.00035976</v>
      </c>
      <c r="M781" s="117">
        <f t="shared" si="497"/>
        <v>0.99920032999999997</v>
      </c>
      <c r="N781" s="117">
        <f t="shared" si="495"/>
        <v>1.1554040661088991</v>
      </c>
      <c r="O781" s="110">
        <f t="shared" si="499"/>
        <v>1.1558197299999999</v>
      </c>
      <c r="P781" s="110">
        <f t="shared" si="506"/>
        <v>1112.71654076</v>
      </c>
      <c r="Q781" s="148">
        <f t="shared" ref="Q781:Q844" si="517">IF(VLOOKUP(A781,AF$11:AM$141,8)=VLOOKUP(A780,AF$11:AM$141,8),0,VLOOKUP(A781,AF$11:AM$141,8))</f>
        <v>0</v>
      </c>
      <c r="R781" s="170">
        <f t="shared" si="515"/>
        <v>0</v>
      </c>
      <c r="S781" s="110">
        <f t="shared" si="507"/>
        <v>0</v>
      </c>
      <c r="T781" s="92">
        <v>0</v>
      </c>
      <c r="U781" s="180">
        <f t="shared" si="501"/>
        <v>0</v>
      </c>
      <c r="V781" s="120">
        <f t="shared" si="516"/>
        <v>0.12</v>
      </c>
      <c r="W781" s="118">
        <f t="shared" si="496"/>
        <v>6</v>
      </c>
      <c r="X781" s="118">
        <v>252</v>
      </c>
      <c r="Y781" s="117">
        <f t="shared" si="508"/>
        <v>1.002701946</v>
      </c>
      <c r="Z781" s="110">
        <f t="shared" si="509"/>
        <v>3.0065</v>
      </c>
      <c r="AA781" s="110">
        <f t="shared" si="510"/>
        <v>0</v>
      </c>
      <c r="AB781" s="121" t="str">
        <f t="shared" ref="AB781:AB844" si="518">IF($Q780&gt;0,VLOOKUP($A780,$AF$11:$AO$141,9),AB780)</f>
        <v>A+J=</v>
      </c>
      <c r="AC781" s="115">
        <f t="shared" ref="AC781:AC844" si="519">IF($Q780&gt;0,VLOOKUP($A780,$AF$11:$AO$141,10),AC780)</f>
        <v>45215</v>
      </c>
      <c r="AD781" s="212">
        <f>Z771-AD779</f>
        <v>7.4551250150620341</v>
      </c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2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109">
        <f t="shared" si="511"/>
        <v>45195</v>
      </c>
      <c r="B782" s="110">
        <f t="shared" si="503"/>
        <v>1116.29182898</v>
      </c>
      <c r="C782" s="110">
        <f t="shared" si="498"/>
        <v>962.70768865000002</v>
      </c>
      <c r="D782" s="111">
        <f t="shared" si="512"/>
        <v>6659.95</v>
      </c>
      <c r="E782" s="111">
        <f t="shared" si="500"/>
        <v>6667.94</v>
      </c>
      <c r="F782" s="161">
        <f t="shared" si="493"/>
        <v>45123</v>
      </c>
      <c r="G782" s="114">
        <f t="shared" si="504"/>
        <v>1.1997087065218626E-3</v>
      </c>
      <c r="H782" s="115">
        <f t="shared" si="494"/>
        <v>45215</v>
      </c>
      <c r="I782" s="115">
        <f t="shared" si="505"/>
        <v>45215</v>
      </c>
      <c r="J782" s="116">
        <f t="shared" si="513"/>
        <v>20</v>
      </c>
      <c r="K782" s="116">
        <f t="shared" si="502"/>
        <v>7</v>
      </c>
      <c r="L782" s="8">
        <f t="shared" si="514"/>
        <v>1.00041973</v>
      </c>
      <c r="M782" s="117">
        <f t="shared" si="497"/>
        <v>0.99920032999999997</v>
      </c>
      <c r="N782" s="117">
        <f t="shared" si="495"/>
        <v>1.1554040661088991</v>
      </c>
      <c r="O782" s="110">
        <f t="shared" si="499"/>
        <v>1.15588902</v>
      </c>
      <c r="P782" s="110">
        <f t="shared" si="506"/>
        <v>1112.7832467799999</v>
      </c>
      <c r="Q782" s="148">
        <f t="shared" si="517"/>
        <v>0</v>
      </c>
      <c r="R782" s="170">
        <f t="shared" si="515"/>
        <v>0</v>
      </c>
      <c r="S782" s="110">
        <f t="shared" si="507"/>
        <v>0</v>
      </c>
      <c r="T782" s="92">
        <v>0</v>
      </c>
      <c r="U782" s="180">
        <f t="shared" si="501"/>
        <v>0</v>
      </c>
      <c r="V782" s="120">
        <f t="shared" si="516"/>
        <v>0.12</v>
      </c>
      <c r="W782" s="118">
        <f t="shared" si="496"/>
        <v>7</v>
      </c>
      <c r="X782" s="118">
        <v>252</v>
      </c>
      <c r="Y782" s="117">
        <f t="shared" si="508"/>
        <v>1.003152979</v>
      </c>
      <c r="Z782" s="110">
        <f t="shared" si="509"/>
        <v>3.5085822000000002</v>
      </c>
      <c r="AA782" s="110">
        <f t="shared" si="510"/>
        <v>0</v>
      </c>
      <c r="AB782" s="121" t="str">
        <f t="shared" si="518"/>
        <v>A+J=</v>
      </c>
      <c r="AC782" s="115">
        <f t="shared" si="519"/>
        <v>45215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2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109">
        <f t="shared" si="511"/>
        <v>45196</v>
      </c>
      <c r="B783" s="110">
        <f t="shared" si="503"/>
        <v>1116.8609140600001</v>
      </c>
      <c r="C783" s="110">
        <f t="shared" si="498"/>
        <v>962.70768865000002</v>
      </c>
      <c r="D783" s="111">
        <f t="shared" si="512"/>
        <v>6659.95</v>
      </c>
      <c r="E783" s="111">
        <f t="shared" si="500"/>
        <v>6667.94</v>
      </c>
      <c r="F783" s="161">
        <f t="shared" si="493"/>
        <v>45123</v>
      </c>
      <c r="G783" s="114">
        <f t="shared" si="504"/>
        <v>1.1997087065218626E-3</v>
      </c>
      <c r="H783" s="115">
        <f t="shared" si="494"/>
        <v>45215</v>
      </c>
      <c r="I783" s="115">
        <f t="shared" si="505"/>
        <v>45215</v>
      </c>
      <c r="J783" s="116">
        <f t="shared" si="513"/>
        <v>20</v>
      </c>
      <c r="K783" s="116">
        <f t="shared" si="502"/>
        <v>8</v>
      </c>
      <c r="L783" s="8">
        <f t="shared" si="514"/>
        <v>1.00047971</v>
      </c>
      <c r="M783" s="117">
        <f t="shared" si="497"/>
        <v>0.99920032999999997</v>
      </c>
      <c r="N783" s="117">
        <f t="shared" si="495"/>
        <v>1.1554040661088991</v>
      </c>
      <c r="O783" s="110">
        <f t="shared" si="499"/>
        <v>1.1559583200000001</v>
      </c>
      <c r="P783" s="110">
        <f t="shared" si="506"/>
        <v>1112.8499624200001</v>
      </c>
      <c r="Q783" s="148">
        <f t="shared" si="517"/>
        <v>0</v>
      </c>
      <c r="R783" s="170">
        <f t="shared" si="515"/>
        <v>0</v>
      </c>
      <c r="S783" s="110">
        <f t="shared" si="507"/>
        <v>0</v>
      </c>
      <c r="T783" s="92">
        <v>0</v>
      </c>
      <c r="U783" s="180">
        <f t="shared" si="501"/>
        <v>0</v>
      </c>
      <c r="V783" s="120">
        <f t="shared" si="516"/>
        <v>0.12</v>
      </c>
      <c r="W783" s="118">
        <f t="shared" si="496"/>
        <v>8</v>
      </c>
      <c r="X783" s="118">
        <v>252</v>
      </c>
      <c r="Y783" s="117">
        <f t="shared" si="508"/>
        <v>1.003604216</v>
      </c>
      <c r="Z783" s="110">
        <f t="shared" si="509"/>
        <v>4.01095164</v>
      </c>
      <c r="AA783" s="110">
        <f t="shared" si="510"/>
        <v>0</v>
      </c>
      <c r="AB783" s="121" t="str">
        <f t="shared" si="518"/>
        <v>A+J=</v>
      </c>
      <c r="AC783" s="115">
        <f t="shared" si="519"/>
        <v>45215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2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109">
        <f t="shared" si="511"/>
        <v>45197</v>
      </c>
      <c r="B784" s="110">
        <f t="shared" si="503"/>
        <v>1117.4302841400001</v>
      </c>
      <c r="C784" s="110">
        <f t="shared" si="498"/>
        <v>962.70768865000002</v>
      </c>
      <c r="D784" s="111">
        <f t="shared" si="512"/>
        <v>6659.95</v>
      </c>
      <c r="E784" s="111">
        <f t="shared" si="500"/>
        <v>6667.94</v>
      </c>
      <c r="F784" s="161">
        <f t="shared" si="493"/>
        <v>45123</v>
      </c>
      <c r="G784" s="114">
        <f t="shared" si="504"/>
        <v>1.1997087065218626E-3</v>
      </c>
      <c r="H784" s="115">
        <f t="shared" si="494"/>
        <v>45215</v>
      </c>
      <c r="I784" s="115">
        <f t="shared" si="505"/>
        <v>45215</v>
      </c>
      <c r="J784" s="116">
        <f t="shared" si="513"/>
        <v>20</v>
      </c>
      <c r="K784" s="116">
        <f t="shared" si="502"/>
        <v>9</v>
      </c>
      <c r="L784" s="8">
        <f t="shared" si="514"/>
        <v>1.0005396900000001</v>
      </c>
      <c r="M784" s="117">
        <f t="shared" si="497"/>
        <v>0.99920032999999997</v>
      </c>
      <c r="N784" s="117">
        <f t="shared" si="495"/>
        <v>1.1554040661088991</v>
      </c>
      <c r="O784" s="110">
        <f t="shared" si="499"/>
        <v>1.1560276199999999</v>
      </c>
      <c r="P784" s="110">
        <f t="shared" si="506"/>
        <v>1112.9166780600001</v>
      </c>
      <c r="Q784" s="148">
        <f t="shared" si="517"/>
        <v>0</v>
      </c>
      <c r="R784" s="170">
        <f t="shared" si="515"/>
        <v>0</v>
      </c>
      <c r="S784" s="110">
        <f t="shared" si="507"/>
        <v>0</v>
      </c>
      <c r="T784" s="92">
        <v>0</v>
      </c>
      <c r="U784" s="180">
        <f t="shared" si="501"/>
        <v>0</v>
      </c>
      <c r="V784" s="120">
        <f t="shared" si="516"/>
        <v>0.12</v>
      </c>
      <c r="W784" s="118">
        <f t="shared" si="496"/>
        <v>9</v>
      </c>
      <c r="X784" s="118">
        <v>252</v>
      </c>
      <c r="Y784" s="117">
        <f t="shared" si="508"/>
        <v>1.0040556549999999</v>
      </c>
      <c r="Z784" s="110">
        <f t="shared" si="509"/>
        <v>4.5136060799999997</v>
      </c>
      <c r="AA784" s="110">
        <f t="shared" si="510"/>
        <v>0</v>
      </c>
      <c r="AB784" s="121" t="str">
        <f t="shared" si="518"/>
        <v>A+J=</v>
      </c>
      <c r="AC784" s="115">
        <f t="shared" si="519"/>
        <v>45215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2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109">
        <f t="shared" si="511"/>
        <v>45198</v>
      </c>
      <c r="B785" s="110">
        <f t="shared" si="503"/>
        <v>1117.9999404100001</v>
      </c>
      <c r="C785" s="110">
        <f t="shared" si="498"/>
        <v>962.70768865000002</v>
      </c>
      <c r="D785" s="111">
        <f t="shared" si="512"/>
        <v>6659.95</v>
      </c>
      <c r="E785" s="111">
        <f t="shared" si="500"/>
        <v>6667.94</v>
      </c>
      <c r="F785" s="161">
        <f t="shared" si="493"/>
        <v>45123</v>
      </c>
      <c r="G785" s="114">
        <f t="shared" si="504"/>
        <v>1.1997087065218626E-3</v>
      </c>
      <c r="H785" s="115">
        <f t="shared" si="494"/>
        <v>45215</v>
      </c>
      <c r="I785" s="115">
        <f t="shared" si="505"/>
        <v>45215</v>
      </c>
      <c r="J785" s="116">
        <f t="shared" si="513"/>
        <v>20</v>
      </c>
      <c r="K785" s="116">
        <f t="shared" si="502"/>
        <v>10</v>
      </c>
      <c r="L785" s="8">
        <f t="shared" si="514"/>
        <v>1.0005996699999999</v>
      </c>
      <c r="M785" s="117">
        <f t="shared" si="497"/>
        <v>0.99920032999999997</v>
      </c>
      <c r="N785" s="117">
        <f t="shared" si="495"/>
        <v>1.1554040661088991</v>
      </c>
      <c r="O785" s="110">
        <f t="shared" si="499"/>
        <v>1.15609692</v>
      </c>
      <c r="P785" s="110">
        <f t="shared" si="506"/>
        <v>1112.9833937000001</v>
      </c>
      <c r="Q785" s="148">
        <f t="shared" si="517"/>
        <v>0</v>
      </c>
      <c r="R785" s="170">
        <f t="shared" si="515"/>
        <v>0</v>
      </c>
      <c r="S785" s="110">
        <f t="shared" si="507"/>
        <v>0</v>
      </c>
      <c r="T785" s="92">
        <v>0</v>
      </c>
      <c r="U785" s="180">
        <f t="shared" si="501"/>
        <v>0</v>
      </c>
      <c r="V785" s="120">
        <f t="shared" si="516"/>
        <v>0.12</v>
      </c>
      <c r="W785" s="118">
        <f t="shared" si="496"/>
        <v>10</v>
      </c>
      <c r="X785" s="118">
        <v>252</v>
      </c>
      <c r="Y785" s="117">
        <f t="shared" si="508"/>
        <v>1.004507297</v>
      </c>
      <c r="Z785" s="110">
        <f t="shared" si="509"/>
        <v>5.0165467100000001</v>
      </c>
      <c r="AA785" s="110">
        <f t="shared" si="510"/>
        <v>0</v>
      </c>
      <c r="AB785" s="121" t="str">
        <f t="shared" si="518"/>
        <v>A+J=</v>
      </c>
      <c r="AC785" s="115">
        <f t="shared" si="519"/>
        <v>45215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2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109">
        <f t="shared" si="511"/>
        <v>45199</v>
      </c>
      <c r="B786" s="110">
        <f t="shared" si="503"/>
        <v>1118.5698936700001</v>
      </c>
      <c r="C786" s="110">
        <f t="shared" si="498"/>
        <v>962.70768865000002</v>
      </c>
      <c r="D786" s="111">
        <f t="shared" si="512"/>
        <v>6659.95</v>
      </c>
      <c r="E786" s="111">
        <f t="shared" si="500"/>
        <v>6667.94</v>
      </c>
      <c r="F786" s="161">
        <f t="shared" si="493"/>
        <v>45123</v>
      </c>
      <c r="G786" s="114">
        <f t="shared" si="504"/>
        <v>1.1997087065218626E-3</v>
      </c>
      <c r="H786" s="115">
        <f t="shared" si="494"/>
        <v>45215</v>
      </c>
      <c r="I786" s="115">
        <f t="shared" si="505"/>
        <v>45215</v>
      </c>
      <c r="J786" s="116">
        <f t="shared" si="513"/>
        <v>20</v>
      </c>
      <c r="K786" s="116">
        <f t="shared" si="502"/>
        <v>11</v>
      </c>
      <c r="L786" s="8">
        <f t="shared" si="514"/>
        <v>1.00065966</v>
      </c>
      <c r="M786" s="117">
        <f t="shared" si="497"/>
        <v>0.99920032999999997</v>
      </c>
      <c r="N786" s="117">
        <f t="shared" si="495"/>
        <v>1.1554040661088991</v>
      </c>
      <c r="O786" s="110">
        <f t="shared" si="499"/>
        <v>1.15616623</v>
      </c>
      <c r="P786" s="110">
        <f t="shared" si="506"/>
        <v>1113.0501189700001</v>
      </c>
      <c r="Q786" s="148">
        <f t="shared" si="517"/>
        <v>0</v>
      </c>
      <c r="R786" s="170">
        <f t="shared" si="515"/>
        <v>0</v>
      </c>
      <c r="S786" s="110">
        <f t="shared" si="507"/>
        <v>0</v>
      </c>
      <c r="T786" s="92">
        <v>0</v>
      </c>
      <c r="U786" s="180">
        <f t="shared" si="501"/>
        <v>0</v>
      </c>
      <c r="V786" s="120">
        <f t="shared" si="516"/>
        <v>0.12</v>
      </c>
      <c r="W786" s="118">
        <f t="shared" si="496"/>
        <v>11</v>
      </c>
      <c r="X786" s="118">
        <v>252</v>
      </c>
      <c r="Y786" s="117">
        <f t="shared" si="508"/>
        <v>1.004959143</v>
      </c>
      <c r="Z786" s="110">
        <f t="shared" si="509"/>
        <v>5.5197747000000001</v>
      </c>
      <c r="AA786" s="110">
        <f t="shared" si="510"/>
        <v>0</v>
      </c>
      <c r="AB786" s="121" t="str">
        <f t="shared" si="518"/>
        <v>A+J=</v>
      </c>
      <c r="AC786" s="115">
        <f t="shared" si="519"/>
        <v>45215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2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109">
        <f t="shared" si="511"/>
        <v>45200</v>
      </c>
      <c r="B787" s="110">
        <f t="shared" si="503"/>
        <v>1118.5698936700001</v>
      </c>
      <c r="C787" s="110">
        <f t="shared" si="498"/>
        <v>962.70768865000002</v>
      </c>
      <c r="D787" s="111">
        <f t="shared" si="512"/>
        <v>6659.95</v>
      </c>
      <c r="E787" s="111">
        <f t="shared" si="500"/>
        <v>6667.94</v>
      </c>
      <c r="F787" s="161">
        <f t="shared" ref="F787:F850" si="520">IF($K787=1,VLOOKUP($A786,$AQ$11:$AV$47,6),F786)</f>
        <v>45123</v>
      </c>
      <c r="G787" s="114">
        <f t="shared" si="504"/>
        <v>1.1997087065218626E-3</v>
      </c>
      <c r="H787" s="115">
        <f t="shared" ref="H787:H850" si="521">IF(Q786&gt;0,VLOOKUP(A787,AJ$119:AP$451,4),H786)</f>
        <v>45215</v>
      </c>
      <c r="I787" s="115">
        <f t="shared" si="505"/>
        <v>45215</v>
      </c>
      <c r="J787" s="116">
        <f t="shared" si="513"/>
        <v>20</v>
      </c>
      <c r="K787" s="116">
        <f t="shared" si="502"/>
        <v>11</v>
      </c>
      <c r="L787" s="8">
        <f t="shared" si="514"/>
        <v>1.00065966</v>
      </c>
      <c r="M787" s="117">
        <f t="shared" si="497"/>
        <v>0.99920032999999997</v>
      </c>
      <c r="N787" s="117">
        <f t="shared" si="495"/>
        <v>1.1554040661088991</v>
      </c>
      <c r="O787" s="110">
        <f t="shared" si="499"/>
        <v>1.15616623</v>
      </c>
      <c r="P787" s="110">
        <f t="shared" si="506"/>
        <v>1113.0501189700001</v>
      </c>
      <c r="Q787" s="148">
        <f t="shared" si="517"/>
        <v>0</v>
      </c>
      <c r="R787" s="170">
        <f t="shared" si="515"/>
        <v>0</v>
      </c>
      <c r="S787" s="110">
        <f t="shared" si="507"/>
        <v>0</v>
      </c>
      <c r="T787" s="92">
        <v>0</v>
      </c>
      <c r="U787" s="180">
        <f t="shared" si="501"/>
        <v>0</v>
      </c>
      <c r="V787" s="120">
        <f t="shared" si="516"/>
        <v>0.12</v>
      </c>
      <c r="W787" s="118">
        <f t="shared" si="496"/>
        <v>11</v>
      </c>
      <c r="X787" s="118">
        <v>252</v>
      </c>
      <c r="Y787" s="117">
        <f t="shared" si="508"/>
        <v>1.004959143</v>
      </c>
      <c r="Z787" s="110">
        <f t="shared" si="509"/>
        <v>5.5197747000000001</v>
      </c>
      <c r="AA787" s="110">
        <f t="shared" si="510"/>
        <v>0</v>
      </c>
      <c r="AB787" s="121" t="str">
        <f t="shared" si="518"/>
        <v>A+J=</v>
      </c>
      <c r="AC787" s="115">
        <f t="shared" si="519"/>
        <v>45215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2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109">
        <f t="shared" si="511"/>
        <v>45201</v>
      </c>
      <c r="B788" s="110">
        <f t="shared" si="503"/>
        <v>1118.5698936700001</v>
      </c>
      <c r="C788" s="110">
        <f t="shared" si="498"/>
        <v>962.70768865000002</v>
      </c>
      <c r="D788" s="111">
        <f t="shared" si="512"/>
        <v>6659.95</v>
      </c>
      <c r="E788" s="111">
        <f t="shared" si="500"/>
        <v>6667.94</v>
      </c>
      <c r="F788" s="161">
        <f t="shared" si="520"/>
        <v>45123</v>
      </c>
      <c r="G788" s="114">
        <f t="shared" si="504"/>
        <v>1.1997087065218626E-3</v>
      </c>
      <c r="H788" s="115">
        <f t="shared" si="521"/>
        <v>45215</v>
      </c>
      <c r="I788" s="115">
        <f t="shared" si="505"/>
        <v>45215</v>
      </c>
      <c r="J788" s="116">
        <f t="shared" si="513"/>
        <v>20</v>
      </c>
      <c r="K788" s="116">
        <f t="shared" si="502"/>
        <v>11</v>
      </c>
      <c r="L788" s="8">
        <f t="shared" si="514"/>
        <v>1.00065966</v>
      </c>
      <c r="M788" s="117">
        <f t="shared" si="497"/>
        <v>0.99920032999999997</v>
      </c>
      <c r="N788" s="117">
        <f t="shared" si="495"/>
        <v>1.1554040661088991</v>
      </c>
      <c r="O788" s="110">
        <f t="shared" si="499"/>
        <v>1.15616623</v>
      </c>
      <c r="P788" s="110">
        <f t="shared" si="506"/>
        <v>1113.0501189700001</v>
      </c>
      <c r="Q788" s="148">
        <f t="shared" si="517"/>
        <v>0</v>
      </c>
      <c r="R788" s="170">
        <f t="shared" si="515"/>
        <v>0</v>
      </c>
      <c r="S788" s="110">
        <f t="shared" si="507"/>
        <v>0</v>
      </c>
      <c r="T788" s="92">
        <v>0</v>
      </c>
      <c r="U788" s="180">
        <f t="shared" si="501"/>
        <v>0</v>
      </c>
      <c r="V788" s="120">
        <f t="shared" si="516"/>
        <v>0.12</v>
      </c>
      <c r="W788" s="118">
        <f t="shared" si="496"/>
        <v>11</v>
      </c>
      <c r="X788" s="118">
        <v>252</v>
      </c>
      <c r="Y788" s="117">
        <f t="shared" si="508"/>
        <v>1.004959143</v>
      </c>
      <c r="Z788" s="110">
        <f t="shared" si="509"/>
        <v>5.5197747000000001</v>
      </c>
      <c r="AA788" s="110">
        <f t="shared" si="510"/>
        <v>0</v>
      </c>
      <c r="AB788" s="121" t="str">
        <f t="shared" si="518"/>
        <v>A+J=</v>
      </c>
      <c r="AC788" s="115">
        <f t="shared" si="519"/>
        <v>45215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2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109">
        <f t="shared" si="511"/>
        <v>45202</v>
      </c>
      <c r="B789" s="110">
        <f t="shared" si="503"/>
        <v>1119.1401428800002</v>
      </c>
      <c r="C789" s="110">
        <f t="shared" si="498"/>
        <v>962.70768865000002</v>
      </c>
      <c r="D789" s="111">
        <f t="shared" si="512"/>
        <v>6659.95</v>
      </c>
      <c r="E789" s="111">
        <f t="shared" si="500"/>
        <v>6667.94</v>
      </c>
      <c r="F789" s="161">
        <f t="shared" si="520"/>
        <v>45123</v>
      </c>
      <c r="G789" s="114">
        <f t="shared" si="504"/>
        <v>1.1997087065218626E-3</v>
      </c>
      <c r="H789" s="115">
        <f t="shared" si="521"/>
        <v>45215</v>
      </c>
      <c r="I789" s="115">
        <f t="shared" si="505"/>
        <v>45215</v>
      </c>
      <c r="J789" s="116">
        <f t="shared" si="513"/>
        <v>20</v>
      </c>
      <c r="K789" s="116">
        <f t="shared" si="502"/>
        <v>12</v>
      </c>
      <c r="L789" s="8">
        <f t="shared" si="514"/>
        <v>1.00071965</v>
      </c>
      <c r="M789" s="117">
        <f t="shared" si="497"/>
        <v>0.99920032999999997</v>
      </c>
      <c r="N789" s="117">
        <f t="shared" si="495"/>
        <v>1.1554040661088991</v>
      </c>
      <c r="O789" s="110">
        <f t="shared" si="499"/>
        <v>1.1562355499999999</v>
      </c>
      <c r="P789" s="110">
        <f t="shared" si="506"/>
        <v>1113.1168538700001</v>
      </c>
      <c r="Q789" s="148">
        <f t="shared" si="517"/>
        <v>0</v>
      </c>
      <c r="R789" s="170">
        <f t="shared" si="515"/>
        <v>0</v>
      </c>
      <c r="S789" s="110">
        <f t="shared" si="507"/>
        <v>0</v>
      </c>
      <c r="T789" s="92">
        <v>0</v>
      </c>
      <c r="U789" s="180">
        <f t="shared" si="501"/>
        <v>0</v>
      </c>
      <c r="V789" s="120">
        <f t="shared" si="516"/>
        <v>0.12</v>
      </c>
      <c r="W789" s="118">
        <f t="shared" si="496"/>
        <v>12</v>
      </c>
      <c r="X789" s="118">
        <v>252</v>
      </c>
      <c r="Y789" s="117">
        <f t="shared" si="508"/>
        <v>1.005411192</v>
      </c>
      <c r="Z789" s="110">
        <f t="shared" si="509"/>
        <v>6.0232890100000001</v>
      </c>
      <c r="AA789" s="110">
        <f t="shared" si="510"/>
        <v>0</v>
      </c>
      <c r="AB789" s="121" t="str">
        <f t="shared" si="518"/>
        <v>A+J=</v>
      </c>
      <c r="AC789" s="115">
        <f t="shared" si="519"/>
        <v>45215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2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109">
        <f t="shared" si="511"/>
        <v>45203</v>
      </c>
      <c r="B790" s="110">
        <f t="shared" si="503"/>
        <v>1119.7106687099999</v>
      </c>
      <c r="C790" s="110">
        <f t="shared" si="498"/>
        <v>962.70768865000002</v>
      </c>
      <c r="D790" s="111">
        <f t="shared" si="512"/>
        <v>6659.95</v>
      </c>
      <c r="E790" s="111">
        <f t="shared" si="500"/>
        <v>6667.94</v>
      </c>
      <c r="F790" s="161">
        <f t="shared" si="520"/>
        <v>45123</v>
      </c>
      <c r="G790" s="114">
        <f t="shared" si="504"/>
        <v>1.1997087065218626E-3</v>
      </c>
      <c r="H790" s="115">
        <f t="shared" si="521"/>
        <v>45215</v>
      </c>
      <c r="I790" s="115">
        <f t="shared" si="505"/>
        <v>45215</v>
      </c>
      <c r="J790" s="116">
        <f t="shared" si="513"/>
        <v>20</v>
      </c>
      <c r="K790" s="116">
        <f t="shared" si="502"/>
        <v>13</v>
      </c>
      <c r="L790" s="8">
        <f t="shared" si="514"/>
        <v>1.00077964</v>
      </c>
      <c r="M790" s="117">
        <f t="shared" si="497"/>
        <v>0.99920032999999997</v>
      </c>
      <c r="N790" s="117">
        <f t="shared" si="495"/>
        <v>1.1554040661088991</v>
      </c>
      <c r="O790" s="110">
        <f t="shared" si="499"/>
        <v>1.1563048600000001</v>
      </c>
      <c r="P790" s="110">
        <f t="shared" si="506"/>
        <v>1113.1835791399999</v>
      </c>
      <c r="Q790" s="148">
        <f t="shared" si="517"/>
        <v>0</v>
      </c>
      <c r="R790" s="170">
        <f t="shared" si="515"/>
        <v>0</v>
      </c>
      <c r="S790" s="110">
        <f t="shared" si="507"/>
        <v>0</v>
      </c>
      <c r="T790" s="92">
        <v>0</v>
      </c>
      <c r="U790" s="180">
        <f t="shared" si="501"/>
        <v>0</v>
      </c>
      <c r="V790" s="120">
        <f t="shared" si="516"/>
        <v>0.12</v>
      </c>
      <c r="W790" s="118">
        <f t="shared" si="496"/>
        <v>13</v>
      </c>
      <c r="X790" s="118">
        <v>252</v>
      </c>
      <c r="Y790" s="117">
        <f t="shared" si="508"/>
        <v>1.0058634440000001</v>
      </c>
      <c r="Z790" s="110">
        <f t="shared" si="509"/>
        <v>6.5270895700000002</v>
      </c>
      <c r="AA790" s="110">
        <f t="shared" si="510"/>
        <v>0</v>
      </c>
      <c r="AB790" s="121" t="str">
        <f t="shared" si="518"/>
        <v>A+J=</v>
      </c>
      <c r="AC790" s="115">
        <f t="shared" si="519"/>
        <v>45215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2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109">
        <f t="shared" si="511"/>
        <v>45204</v>
      </c>
      <c r="B791" s="110">
        <f t="shared" si="503"/>
        <v>1120.2814916899999</v>
      </c>
      <c r="C791" s="110">
        <f t="shared" si="498"/>
        <v>962.70768865000002</v>
      </c>
      <c r="D791" s="111">
        <f t="shared" si="512"/>
        <v>6659.95</v>
      </c>
      <c r="E791" s="111">
        <f t="shared" si="500"/>
        <v>6667.94</v>
      </c>
      <c r="F791" s="161">
        <f t="shared" si="520"/>
        <v>45123</v>
      </c>
      <c r="G791" s="114">
        <f t="shared" si="504"/>
        <v>1.1997087065218626E-3</v>
      </c>
      <c r="H791" s="115">
        <f t="shared" si="521"/>
        <v>45215</v>
      </c>
      <c r="I791" s="115">
        <f t="shared" si="505"/>
        <v>45215</v>
      </c>
      <c r="J791" s="116">
        <f t="shared" si="513"/>
        <v>20</v>
      </c>
      <c r="K791" s="116">
        <f t="shared" si="502"/>
        <v>14</v>
      </c>
      <c r="L791" s="8">
        <f t="shared" si="514"/>
        <v>1.0008396399999999</v>
      </c>
      <c r="M791" s="117">
        <f t="shared" si="497"/>
        <v>0.99920032999999997</v>
      </c>
      <c r="N791" s="117">
        <f t="shared" si="495"/>
        <v>1.1554040661088991</v>
      </c>
      <c r="O791" s="110">
        <f t="shared" si="499"/>
        <v>1.15637418</v>
      </c>
      <c r="P791" s="110">
        <f t="shared" si="506"/>
        <v>1113.2503140399999</v>
      </c>
      <c r="Q791" s="148">
        <f t="shared" si="517"/>
        <v>0</v>
      </c>
      <c r="R791" s="170">
        <f t="shared" si="515"/>
        <v>0</v>
      </c>
      <c r="S791" s="110">
        <f t="shared" si="507"/>
        <v>0</v>
      </c>
      <c r="T791" s="92">
        <v>0</v>
      </c>
      <c r="U791" s="180">
        <f t="shared" si="501"/>
        <v>0</v>
      </c>
      <c r="V791" s="120">
        <f t="shared" si="516"/>
        <v>0.12</v>
      </c>
      <c r="W791" s="118">
        <f t="shared" si="496"/>
        <v>14</v>
      </c>
      <c r="X791" s="118">
        <v>252</v>
      </c>
      <c r="Y791" s="117">
        <f t="shared" si="508"/>
        <v>1.0063158999999999</v>
      </c>
      <c r="Z791" s="110">
        <f t="shared" si="509"/>
        <v>7.0311776500000001</v>
      </c>
      <c r="AA791" s="110">
        <f t="shared" si="510"/>
        <v>0</v>
      </c>
      <c r="AB791" s="121" t="str">
        <f t="shared" si="518"/>
        <v>A+J=</v>
      </c>
      <c r="AC791" s="115">
        <f t="shared" si="519"/>
        <v>45215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2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109">
        <f t="shared" si="511"/>
        <v>45205</v>
      </c>
      <c r="B792" s="110">
        <f t="shared" si="503"/>
        <v>1120.8526107500002</v>
      </c>
      <c r="C792" s="110">
        <f t="shared" si="498"/>
        <v>962.70768865000002</v>
      </c>
      <c r="D792" s="111">
        <f t="shared" si="512"/>
        <v>6659.95</v>
      </c>
      <c r="E792" s="111">
        <f t="shared" si="500"/>
        <v>6667.94</v>
      </c>
      <c r="F792" s="161">
        <f t="shared" si="520"/>
        <v>45123</v>
      </c>
      <c r="G792" s="114">
        <f t="shared" si="504"/>
        <v>1.1997087065218626E-3</v>
      </c>
      <c r="H792" s="115">
        <f t="shared" si="521"/>
        <v>45215</v>
      </c>
      <c r="I792" s="115">
        <f t="shared" si="505"/>
        <v>45215</v>
      </c>
      <c r="J792" s="116">
        <f t="shared" si="513"/>
        <v>20</v>
      </c>
      <c r="K792" s="116">
        <f t="shared" si="502"/>
        <v>15</v>
      </c>
      <c r="L792" s="8">
        <f t="shared" si="514"/>
        <v>1.0008996400000001</v>
      </c>
      <c r="M792" s="117">
        <f t="shared" si="497"/>
        <v>0.99920032999999997</v>
      </c>
      <c r="N792" s="117">
        <f t="shared" si="495"/>
        <v>1.1554040661088991</v>
      </c>
      <c r="O792" s="110">
        <f t="shared" si="499"/>
        <v>1.1564435099999999</v>
      </c>
      <c r="P792" s="110">
        <f t="shared" si="506"/>
        <v>1113.3170585600001</v>
      </c>
      <c r="Q792" s="148">
        <f t="shared" si="517"/>
        <v>0</v>
      </c>
      <c r="R792" s="170">
        <f t="shared" si="515"/>
        <v>0</v>
      </c>
      <c r="S792" s="110">
        <f t="shared" si="507"/>
        <v>0</v>
      </c>
      <c r="T792" s="92">
        <v>0</v>
      </c>
      <c r="U792" s="180">
        <f t="shared" si="501"/>
        <v>0</v>
      </c>
      <c r="V792" s="120">
        <f t="shared" si="516"/>
        <v>0.12</v>
      </c>
      <c r="W792" s="118">
        <f t="shared" si="496"/>
        <v>15</v>
      </c>
      <c r="X792" s="118">
        <v>252</v>
      </c>
      <c r="Y792" s="117">
        <f t="shared" si="508"/>
        <v>1.006768559</v>
      </c>
      <c r="Z792" s="110">
        <f t="shared" si="509"/>
        <v>7.5355521899999998</v>
      </c>
      <c r="AA792" s="110">
        <f t="shared" si="510"/>
        <v>0</v>
      </c>
      <c r="AB792" s="121" t="str">
        <f t="shared" si="518"/>
        <v>A+J=</v>
      </c>
      <c r="AC792" s="115">
        <f t="shared" si="519"/>
        <v>45215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2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109">
        <f t="shared" si="511"/>
        <v>45206</v>
      </c>
      <c r="B793" s="110">
        <f t="shared" si="503"/>
        <v>1121.4240173799999</v>
      </c>
      <c r="C793" s="110">
        <f t="shared" si="498"/>
        <v>962.70768865000002</v>
      </c>
      <c r="D793" s="111">
        <f t="shared" si="512"/>
        <v>6659.95</v>
      </c>
      <c r="E793" s="111">
        <f t="shared" si="500"/>
        <v>6667.94</v>
      </c>
      <c r="F793" s="161">
        <f t="shared" si="520"/>
        <v>45123</v>
      </c>
      <c r="G793" s="114">
        <f t="shared" si="504"/>
        <v>1.1997087065218626E-3</v>
      </c>
      <c r="H793" s="115">
        <f t="shared" si="521"/>
        <v>45215</v>
      </c>
      <c r="I793" s="115">
        <f t="shared" si="505"/>
        <v>45215</v>
      </c>
      <c r="J793" s="116">
        <f t="shared" si="513"/>
        <v>20</v>
      </c>
      <c r="K793" s="116">
        <f t="shared" si="502"/>
        <v>16</v>
      </c>
      <c r="L793" s="8">
        <f t="shared" si="514"/>
        <v>1.00095965</v>
      </c>
      <c r="M793" s="117">
        <f t="shared" si="497"/>
        <v>0.99920032999999997</v>
      </c>
      <c r="N793" s="117">
        <f t="shared" si="495"/>
        <v>1.1554040661088991</v>
      </c>
      <c r="O793" s="110">
        <f t="shared" si="499"/>
        <v>1.15651284</v>
      </c>
      <c r="P793" s="110">
        <f t="shared" si="506"/>
        <v>1113.3838030899999</v>
      </c>
      <c r="Q793" s="148">
        <f t="shared" si="517"/>
        <v>0</v>
      </c>
      <c r="R793" s="170">
        <f t="shared" si="515"/>
        <v>0</v>
      </c>
      <c r="S793" s="110">
        <f t="shared" si="507"/>
        <v>0</v>
      </c>
      <c r="T793" s="92">
        <v>0</v>
      </c>
      <c r="U793" s="180">
        <f t="shared" si="501"/>
        <v>0</v>
      </c>
      <c r="V793" s="120">
        <f t="shared" si="516"/>
        <v>0.12</v>
      </c>
      <c r="W793" s="118">
        <f t="shared" si="496"/>
        <v>16</v>
      </c>
      <c r="X793" s="118">
        <v>252</v>
      </c>
      <c r="Y793" s="117">
        <f t="shared" si="508"/>
        <v>1.007221422</v>
      </c>
      <c r="Z793" s="110">
        <f t="shared" si="509"/>
        <v>8.0402142899999998</v>
      </c>
      <c r="AA793" s="110">
        <f t="shared" si="510"/>
        <v>0</v>
      </c>
      <c r="AB793" s="121" t="str">
        <f t="shared" si="518"/>
        <v>A+J=</v>
      </c>
      <c r="AC793" s="115">
        <f t="shared" si="519"/>
        <v>45215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2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109">
        <f t="shared" si="511"/>
        <v>45207</v>
      </c>
      <c r="B794" s="110">
        <f t="shared" si="503"/>
        <v>1121.4240173799999</v>
      </c>
      <c r="C794" s="110">
        <f t="shared" si="498"/>
        <v>962.70768865000002</v>
      </c>
      <c r="D794" s="111">
        <f t="shared" si="512"/>
        <v>6659.95</v>
      </c>
      <c r="E794" s="111">
        <f t="shared" si="500"/>
        <v>6667.94</v>
      </c>
      <c r="F794" s="161">
        <f t="shared" si="520"/>
        <v>45123</v>
      </c>
      <c r="G794" s="114">
        <f t="shared" si="504"/>
        <v>1.1997087065218626E-3</v>
      </c>
      <c r="H794" s="115">
        <f t="shared" si="521"/>
        <v>45215</v>
      </c>
      <c r="I794" s="115">
        <f t="shared" si="505"/>
        <v>45215</v>
      </c>
      <c r="J794" s="116">
        <f t="shared" si="513"/>
        <v>20</v>
      </c>
      <c r="K794" s="116">
        <f t="shared" si="502"/>
        <v>16</v>
      </c>
      <c r="L794" s="8">
        <f t="shared" si="514"/>
        <v>1.00095965</v>
      </c>
      <c r="M794" s="117">
        <f t="shared" si="497"/>
        <v>0.99920032999999997</v>
      </c>
      <c r="N794" s="117">
        <f t="shared" si="495"/>
        <v>1.1554040661088991</v>
      </c>
      <c r="O794" s="110">
        <f t="shared" si="499"/>
        <v>1.15651284</v>
      </c>
      <c r="P794" s="110">
        <f t="shared" si="506"/>
        <v>1113.3838030899999</v>
      </c>
      <c r="Q794" s="148">
        <f t="shared" si="517"/>
        <v>0</v>
      </c>
      <c r="R794" s="170">
        <f t="shared" si="515"/>
        <v>0</v>
      </c>
      <c r="S794" s="110">
        <f t="shared" si="507"/>
        <v>0</v>
      </c>
      <c r="T794" s="92">
        <v>0</v>
      </c>
      <c r="U794" s="180">
        <f t="shared" si="501"/>
        <v>0</v>
      </c>
      <c r="V794" s="120">
        <f t="shared" si="516"/>
        <v>0.12</v>
      </c>
      <c r="W794" s="118">
        <f t="shared" si="496"/>
        <v>16</v>
      </c>
      <c r="X794" s="118">
        <v>252</v>
      </c>
      <c r="Y794" s="117">
        <f t="shared" si="508"/>
        <v>1.007221422</v>
      </c>
      <c r="Z794" s="110">
        <f t="shared" si="509"/>
        <v>8.0402142899999998</v>
      </c>
      <c r="AA794" s="110">
        <f t="shared" si="510"/>
        <v>0</v>
      </c>
      <c r="AB794" s="121" t="str">
        <f t="shared" si="518"/>
        <v>A+J=</v>
      </c>
      <c r="AC794" s="115">
        <f t="shared" si="519"/>
        <v>45215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2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109">
        <f t="shared" si="511"/>
        <v>45208</v>
      </c>
      <c r="B795" s="110">
        <f t="shared" si="503"/>
        <v>1121.4240173799999</v>
      </c>
      <c r="C795" s="110">
        <f t="shared" si="498"/>
        <v>962.70768865000002</v>
      </c>
      <c r="D795" s="111">
        <f t="shared" si="512"/>
        <v>6659.95</v>
      </c>
      <c r="E795" s="111">
        <f t="shared" si="500"/>
        <v>6667.94</v>
      </c>
      <c r="F795" s="161">
        <f t="shared" si="520"/>
        <v>45123</v>
      </c>
      <c r="G795" s="114">
        <f t="shared" si="504"/>
        <v>1.1997087065218626E-3</v>
      </c>
      <c r="H795" s="115">
        <f t="shared" si="521"/>
        <v>45215</v>
      </c>
      <c r="I795" s="115">
        <f t="shared" si="505"/>
        <v>45215</v>
      </c>
      <c r="J795" s="116">
        <f t="shared" si="513"/>
        <v>20</v>
      </c>
      <c r="K795" s="116">
        <f t="shared" si="502"/>
        <v>16</v>
      </c>
      <c r="L795" s="8">
        <f t="shared" si="514"/>
        <v>1.00095965</v>
      </c>
      <c r="M795" s="117">
        <f t="shared" si="497"/>
        <v>0.99920032999999997</v>
      </c>
      <c r="N795" s="117">
        <f t="shared" si="495"/>
        <v>1.1554040661088991</v>
      </c>
      <c r="O795" s="110">
        <f t="shared" si="499"/>
        <v>1.15651284</v>
      </c>
      <c r="P795" s="110">
        <f t="shared" si="506"/>
        <v>1113.3838030899999</v>
      </c>
      <c r="Q795" s="148">
        <f t="shared" si="517"/>
        <v>0</v>
      </c>
      <c r="R795" s="170">
        <f t="shared" si="515"/>
        <v>0</v>
      </c>
      <c r="S795" s="110">
        <f t="shared" si="507"/>
        <v>0</v>
      </c>
      <c r="T795" s="92">
        <v>0</v>
      </c>
      <c r="U795" s="180">
        <f t="shared" si="501"/>
        <v>0</v>
      </c>
      <c r="V795" s="120">
        <f t="shared" si="516"/>
        <v>0.12</v>
      </c>
      <c r="W795" s="118">
        <f t="shared" si="496"/>
        <v>16</v>
      </c>
      <c r="X795" s="118">
        <v>252</v>
      </c>
      <c r="Y795" s="117">
        <f t="shared" si="508"/>
        <v>1.007221422</v>
      </c>
      <c r="Z795" s="110">
        <f t="shared" si="509"/>
        <v>8.0402142899999998</v>
      </c>
      <c r="AA795" s="110">
        <f t="shared" si="510"/>
        <v>0</v>
      </c>
      <c r="AB795" s="121" t="str">
        <f t="shared" si="518"/>
        <v>A+J=</v>
      </c>
      <c r="AC795" s="115">
        <f t="shared" si="519"/>
        <v>45215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2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109">
        <f t="shared" si="511"/>
        <v>45209</v>
      </c>
      <c r="B796" s="110">
        <f t="shared" si="503"/>
        <v>1121.99572018</v>
      </c>
      <c r="C796" s="110">
        <f t="shared" si="498"/>
        <v>962.70768865000002</v>
      </c>
      <c r="D796" s="111">
        <f t="shared" si="512"/>
        <v>6659.95</v>
      </c>
      <c r="E796" s="111">
        <f t="shared" si="500"/>
        <v>6667.94</v>
      </c>
      <c r="F796" s="161">
        <f t="shared" si="520"/>
        <v>45123</v>
      </c>
      <c r="G796" s="114">
        <f t="shared" si="504"/>
        <v>1.1997087065218626E-3</v>
      </c>
      <c r="H796" s="115">
        <f t="shared" si="521"/>
        <v>45215</v>
      </c>
      <c r="I796" s="115">
        <f t="shared" si="505"/>
        <v>45215</v>
      </c>
      <c r="J796" s="116">
        <f t="shared" si="513"/>
        <v>20</v>
      </c>
      <c r="K796" s="116">
        <f t="shared" si="502"/>
        <v>17</v>
      </c>
      <c r="L796" s="8">
        <f t="shared" si="514"/>
        <v>1.0010196600000001</v>
      </c>
      <c r="M796" s="117">
        <f t="shared" si="497"/>
        <v>0.99920032999999997</v>
      </c>
      <c r="N796" s="117">
        <f t="shared" si="495"/>
        <v>1.1554040661088991</v>
      </c>
      <c r="O796" s="110">
        <f t="shared" si="499"/>
        <v>1.15658218</v>
      </c>
      <c r="P796" s="110">
        <f t="shared" si="506"/>
        <v>1113.4505572400001</v>
      </c>
      <c r="Q796" s="148">
        <f t="shared" si="517"/>
        <v>0</v>
      </c>
      <c r="R796" s="170">
        <f t="shared" si="515"/>
        <v>0</v>
      </c>
      <c r="S796" s="110">
        <f t="shared" si="507"/>
        <v>0</v>
      </c>
      <c r="T796" s="92">
        <v>0</v>
      </c>
      <c r="U796" s="180">
        <f t="shared" si="501"/>
        <v>0</v>
      </c>
      <c r="V796" s="120">
        <f t="shared" si="516"/>
        <v>0.12</v>
      </c>
      <c r="W796" s="118">
        <f t="shared" si="496"/>
        <v>17</v>
      </c>
      <c r="X796" s="118">
        <v>252</v>
      </c>
      <c r="Y796" s="117">
        <f t="shared" si="508"/>
        <v>1.0076744879999999</v>
      </c>
      <c r="Z796" s="110">
        <f t="shared" si="509"/>
        <v>8.5451629400000009</v>
      </c>
      <c r="AA796" s="110">
        <f t="shared" si="510"/>
        <v>0</v>
      </c>
      <c r="AB796" s="121" t="str">
        <f t="shared" si="518"/>
        <v>A+J=</v>
      </c>
      <c r="AC796" s="115">
        <f t="shared" si="519"/>
        <v>45215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2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109">
        <f t="shared" si="511"/>
        <v>45210</v>
      </c>
      <c r="B797" s="110">
        <f t="shared" si="503"/>
        <v>1122.5677106200001</v>
      </c>
      <c r="C797" s="110">
        <f t="shared" si="498"/>
        <v>962.70768865000002</v>
      </c>
      <c r="D797" s="111">
        <f t="shared" si="512"/>
        <v>6659.95</v>
      </c>
      <c r="E797" s="111">
        <f t="shared" si="500"/>
        <v>6667.94</v>
      </c>
      <c r="F797" s="161">
        <f t="shared" si="520"/>
        <v>45123</v>
      </c>
      <c r="G797" s="114">
        <f t="shared" si="504"/>
        <v>1.1997087065218626E-3</v>
      </c>
      <c r="H797" s="115">
        <f t="shared" si="521"/>
        <v>45215</v>
      </c>
      <c r="I797" s="115">
        <f t="shared" si="505"/>
        <v>45215</v>
      </c>
      <c r="J797" s="116">
        <f t="shared" si="513"/>
        <v>20</v>
      </c>
      <c r="K797" s="116">
        <f t="shared" si="502"/>
        <v>18</v>
      </c>
      <c r="L797" s="8">
        <f t="shared" si="514"/>
        <v>1.00107967</v>
      </c>
      <c r="M797" s="117">
        <f t="shared" si="497"/>
        <v>0.99920032999999997</v>
      </c>
      <c r="N797" s="117">
        <f t="shared" si="495"/>
        <v>1.1554040661088991</v>
      </c>
      <c r="O797" s="110">
        <f t="shared" si="499"/>
        <v>1.15665152</v>
      </c>
      <c r="P797" s="110">
        <f t="shared" si="506"/>
        <v>1113.51731139</v>
      </c>
      <c r="Q797" s="148">
        <f t="shared" si="517"/>
        <v>0</v>
      </c>
      <c r="R797" s="170">
        <f t="shared" si="515"/>
        <v>0</v>
      </c>
      <c r="S797" s="110">
        <f t="shared" si="507"/>
        <v>0</v>
      </c>
      <c r="T797" s="92">
        <v>0</v>
      </c>
      <c r="U797" s="180">
        <f t="shared" si="501"/>
        <v>0</v>
      </c>
      <c r="V797" s="120">
        <f t="shared" si="516"/>
        <v>0.12</v>
      </c>
      <c r="W797" s="118">
        <f t="shared" si="496"/>
        <v>18</v>
      </c>
      <c r="X797" s="118">
        <v>252</v>
      </c>
      <c r="Y797" s="117">
        <f t="shared" si="508"/>
        <v>1.0081277580000001</v>
      </c>
      <c r="Z797" s="110">
        <f t="shared" si="509"/>
        <v>9.05039923</v>
      </c>
      <c r="AA797" s="110">
        <f t="shared" si="510"/>
        <v>0</v>
      </c>
      <c r="AB797" s="121" t="str">
        <f t="shared" si="518"/>
        <v>A+J=</v>
      </c>
      <c r="AC797" s="115">
        <f t="shared" si="519"/>
        <v>45215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2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109">
        <f t="shared" si="511"/>
        <v>45211</v>
      </c>
      <c r="B798" s="110">
        <f t="shared" si="503"/>
        <v>1123.1399801499999</v>
      </c>
      <c r="C798" s="110">
        <f t="shared" si="498"/>
        <v>962.70768865000002</v>
      </c>
      <c r="D798" s="111">
        <f t="shared" si="512"/>
        <v>6659.95</v>
      </c>
      <c r="E798" s="111">
        <f t="shared" si="500"/>
        <v>6667.94</v>
      </c>
      <c r="F798" s="161">
        <f t="shared" si="520"/>
        <v>45123</v>
      </c>
      <c r="G798" s="114">
        <f t="shared" si="504"/>
        <v>1.1997087065218626E-3</v>
      </c>
      <c r="H798" s="115">
        <f t="shared" si="521"/>
        <v>45215</v>
      </c>
      <c r="I798" s="115">
        <f t="shared" si="505"/>
        <v>45215</v>
      </c>
      <c r="J798" s="116">
        <f t="shared" si="513"/>
        <v>20</v>
      </c>
      <c r="K798" s="116">
        <f t="shared" si="502"/>
        <v>19</v>
      </c>
      <c r="L798" s="8">
        <f t="shared" si="514"/>
        <v>1.0011396800000001</v>
      </c>
      <c r="M798" s="117">
        <f t="shared" si="497"/>
        <v>0.99920032999999997</v>
      </c>
      <c r="N798" s="117">
        <f t="shared" si="495"/>
        <v>1.1554040661088991</v>
      </c>
      <c r="O798" s="110">
        <f t="shared" si="499"/>
        <v>1.1567208499999999</v>
      </c>
      <c r="P798" s="110">
        <f t="shared" si="506"/>
        <v>1113.58405591</v>
      </c>
      <c r="Q798" s="148">
        <f t="shared" si="517"/>
        <v>0</v>
      </c>
      <c r="R798" s="170">
        <f t="shared" si="515"/>
        <v>0</v>
      </c>
      <c r="S798" s="110">
        <f t="shared" si="507"/>
        <v>0</v>
      </c>
      <c r="T798" s="92">
        <v>0</v>
      </c>
      <c r="U798" s="180">
        <f t="shared" si="501"/>
        <v>0</v>
      </c>
      <c r="V798" s="120">
        <f t="shared" si="516"/>
        <v>0.12</v>
      </c>
      <c r="W798" s="118">
        <f t="shared" si="496"/>
        <v>19</v>
      </c>
      <c r="X798" s="118">
        <v>252</v>
      </c>
      <c r="Y798" s="117">
        <f t="shared" si="508"/>
        <v>1.0085812329999999</v>
      </c>
      <c r="Z798" s="110">
        <f t="shared" si="509"/>
        <v>9.5559242399999995</v>
      </c>
      <c r="AA798" s="110">
        <f t="shared" si="510"/>
        <v>0</v>
      </c>
      <c r="AB798" s="121" t="str">
        <f t="shared" si="518"/>
        <v>A+J=</v>
      </c>
      <c r="AC798" s="115">
        <f t="shared" si="519"/>
        <v>45215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2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109">
        <f t="shared" si="511"/>
        <v>45212</v>
      </c>
      <c r="B799" s="110">
        <f t="shared" si="503"/>
        <v>1123.1399801499999</v>
      </c>
      <c r="C799" s="110">
        <f t="shared" si="498"/>
        <v>962.70768865000002</v>
      </c>
      <c r="D799" s="111">
        <f t="shared" si="512"/>
        <v>6659.95</v>
      </c>
      <c r="E799" s="111">
        <f t="shared" si="500"/>
        <v>6667.94</v>
      </c>
      <c r="F799" s="161">
        <f t="shared" si="520"/>
        <v>45123</v>
      </c>
      <c r="G799" s="114">
        <f t="shared" si="504"/>
        <v>1.1997087065218626E-3</v>
      </c>
      <c r="H799" s="115">
        <f t="shared" si="521"/>
        <v>45215</v>
      </c>
      <c r="I799" s="115">
        <f t="shared" si="505"/>
        <v>45215</v>
      </c>
      <c r="J799" s="116">
        <f t="shared" si="513"/>
        <v>20</v>
      </c>
      <c r="K799" s="116">
        <f t="shared" si="502"/>
        <v>19</v>
      </c>
      <c r="L799" s="8">
        <f t="shared" si="514"/>
        <v>1.0011396800000001</v>
      </c>
      <c r="M799" s="117">
        <f t="shared" si="497"/>
        <v>0.99920032999999997</v>
      </c>
      <c r="N799" s="117">
        <f t="shared" si="495"/>
        <v>1.1554040661088991</v>
      </c>
      <c r="O799" s="110">
        <f t="shared" si="499"/>
        <v>1.1567208499999999</v>
      </c>
      <c r="P799" s="110">
        <f t="shared" si="506"/>
        <v>1113.58405591</v>
      </c>
      <c r="Q799" s="148">
        <f t="shared" si="517"/>
        <v>0</v>
      </c>
      <c r="R799" s="170">
        <f t="shared" si="515"/>
        <v>0</v>
      </c>
      <c r="S799" s="110">
        <f t="shared" si="507"/>
        <v>0</v>
      </c>
      <c r="T799" s="92">
        <v>0</v>
      </c>
      <c r="U799" s="180">
        <f t="shared" si="501"/>
        <v>0</v>
      </c>
      <c r="V799" s="120">
        <f t="shared" si="516"/>
        <v>0.12</v>
      </c>
      <c r="W799" s="118">
        <f t="shared" si="496"/>
        <v>19</v>
      </c>
      <c r="X799" s="118">
        <v>252</v>
      </c>
      <c r="Y799" s="117">
        <f t="shared" si="508"/>
        <v>1.0085812329999999</v>
      </c>
      <c r="Z799" s="110">
        <f t="shared" si="509"/>
        <v>9.5559242399999995</v>
      </c>
      <c r="AA799" s="110">
        <f t="shared" si="510"/>
        <v>0</v>
      </c>
      <c r="AB799" s="121" t="str">
        <f t="shared" si="518"/>
        <v>A+J=</v>
      </c>
      <c r="AC799" s="115">
        <f t="shared" si="519"/>
        <v>45215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2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109">
        <f t="shared" si="511"/>
        <v>45213</v>
      </c>
      <c r="B800" s="110">
        <f t="shared" si="503"/>
        <v>1123.7125557299998</v>
      </c>
      <c r="C800" s="110">
        <f t="shared" si="498"/>
        <v>962.70768865000002</v>
      </c>
      <c r="D800" s="111">
        <f t="shared" si="512"/>
        <v>6659.95</v>
      </c>
      <c r="E800" s="111">
        <f t="shared" si="500"/>
        <v>6667.94</v>
      </c>
      <c r="F800" s="161">
        <f t="shared" si="520"/>
        <v>45123</v>
      </c>
      <c r="G800" s="114">
        <f t="shared" si="504"/>
        <v>1.1997087065218626E-3</v>
      </c>
      <c r="H800" s="115">
        <f t="shared" si="521"/>
        <v>45215</v>
      </c>
      <c r="I800" s="115">
        <f t="shared" si="505"/>
        <v>45215</v>
      </c>
      <c r="J800" s="116">
        <f t="shared" si="513"/>
        <v>20</v>
      </c>
      <c r="K800" s="116">
        <f t="shared" si="502"/>
        <v>20</v>
      </c>
      <c r="L800" s="8">
        <f t="shared" si="514"/>
        <v>1.0011996999999999</v>
      </c>
      <c r="M800" s="117">
        <f t="shared" si="497"/>
        <v>0.99920032999999997</v>
      </c>
      <c r="N800" s="117">
        <f t="shared" ref="N800:N863" si="522">IF(I800&gt;I799,N799*M800,N799)</f>
        <v>1.1554040661088991</v>
      </c>
      <c r="O800" s="110">
        <f t="shared" si="499"/>
        <v>1.1567902000000001</v>
      </c>
      <c r="P800" s="110">
        <f t="shared" si="506"/>
        <v>1113.6508196899999</v>
      </c>
      <c r="Q800" s="148">
        <f t="shared" si="517"/>
        <v>0</v>
      </c>
      <c r="R800" s="170">
        <f t="shared" si="515"/>
        <v>0</v>
      </c>
      <c r="S800" s="110">
        <f t="shared" si="507"/>
        <v>0</v>
      </c>
      <c r="T800" s="92">
        <v>0</v>
      </c>
      <c r="U800" s="180">
        <f t="shared" si="501"/>
        <v>0</v>
      </c>
      <c r="V800" s="120">
        <f t="shared" si="516"/>
        <v>0.12</v>
      </c>
      <c r="W800" s="118">
        <f t="shared" si="496"/>
        <v>20</v>
      </c>
      <c r="X800" s="118">
        <v>252</v>
      </c>
      <c r="Y800" s="117">
        <f t="shared" si="508"/>
        <v>1.0090349110000001</v>
      </c>
      <c r="Z800" s="110">
        <f t="shared" si="509"/>
        <v>10.06173604</v>
      </c>
      <c r="AA800" s="110">
        <f t="shared" si="510"/>
        <v>0</v>
      </c>
      <c r="AB800" s="121" t="str">
        <f t="shared" si="518"/>
        <v>A+J=</v>
      </c>
      <c r="AC800" s="115">
        <f t="shared" si="519"/>
        <v>45215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2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5" x14ac:dyDescent="0.2">
      <c r="A801" s="109">
        <f t="shared" si="511"/>
        <v>45214</v>
      </c>
      <c r="B801" s="110">
        <f t="shared" si="503"/>
        <v>1123.7125557299998</v>
      </c>
      <c r="C801" s="110">
        <f t="shared" si="498"/>
        <v>962.70768865000002</v>
      </c>
      <c r="D801" s="111">
        <f t="shared" si="512"/>
        <v>6659.95</v>
      </c>
      <c r="E801" s="111">
        <f t="shared" si="500"/>
        <v>6667.94</v>
      </c>
      <c r="F801" s="161">
        <f t="shared" si="520"/>
        <v>45123</v>
      </c>
      <c r="G801" s="114">
        <f t="shared" si="504"/>
        <v>1.1997087065218626E-3</v>
      </c>
      <c r="H801" s="115">
        <f t="shared" si="521"/>
        <v>45215</v>
      </c>
      <c r="I801" s="115">
        <f t="shared" si="505"/>
        <v>45215</v>
      </c>
      <c r="J801" s="116">
        <f t="shared" si="513"/>
        <v>20</v>
      </c>
      <c r="K801" s="116">
        <f t="shared" si="502"/>
        <v>20</v>
      </c>
      <c r="L801" s="8">
        <f t="shared" si="514"/>
        <v>1.0011996999999999</v>
      </c>
      <c r="M801" s="117">
        <f t="shared" si="497"/>
        <v>0.99920032999999997</v>
      </c>
      <c r="N801" s="117">
        <f t="shared" si="522"/>
        <v>1.1554040661088991</v>
      </c>
      <c r="O801" s="110">
        <f t="shared" si="499"/>
        <v>1.1567902000000001</v>
      </c>
      <c r="P801" s="110">
        <f t="shared" si="506"/>
        <v>1113.6508196899999</v>
      </c>
      <c r="Q801" s="148">
        <f t="shared" si="517"/>
        <v>0</v>
      </c>
      <c r="R801" s="170">
        <f t="shared" si="515"/>
        <v>0</v>
      </c>
      <c r="S801" s="110">
        <f t="shared" si="507"/>
        <v>0</v>
      </c>
      <c r="T801" s="92">
        <v>0</v>
      </c>
      <c r="U801" s="180">
        <f t="shared" si="501"/>
        <v>0</v>
      </c>
      <c r="V801" s="120">
        <f t="shared" si="516"/>
        <v>0.12</v>
      </c>
      <c r="W801" s="118">
        <f t="shared" si="496"/>
        <v>20</v>
      </c>
      <c r="X801" s="118">
        <v>252</v>
      </c>
      <c r="Y801" s="117">
        <f t="shared" si="508"/>
        <v>1.0090349110000001</v>
      </c>
      <c r="Z801" s="110">
        <f t="shared" si="509"/>
        <v>10.06173604</v>
      </c>
      <c r="AA801" s="110">
        <f t="shared" si="510"/>
        <v>0</v>
      </c>
      <c r="AB801" s="121" t="str">
        <f t="shared" si="518"/>
        <v>A+J=</v>
      </c>
      <c r="AC801" s="115">
        <f t="shared" si="519"/>
        <v>45215</v>
      </c>
      <c r="AD801" s="199" t="s">
        <v>94</v>
      </c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2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5" x14ac:dyDescent="0.2">
      <c r="A802" s="109">
        <f t="shared" si="511"/>
        <v>45215</v>
      </c>
      <c r="B802" s="110">
        <f t="shared" si="503"/>
        <v>1123.7125557299998</v>
      </c>
      <c r="C802" s="110">
        <f t="shared" si="498"/>
        <v>962.70768865000002</v>
      </c>
      <c r="D802" s="111">
        <f t="shared" si="512"/>
        <v>6659.95</v>
      </c>
      <c r="E802" s="111">
        <f t="shared" si="500"/>
        <v>6667.94</v>
      </c>
      <c r="F802" s="161">
        <f t="shared" si="520"/>
        <v>45123</v>
      </c>
      <c r="G802" s="114">
        <f t="shared" si="504"/>
        <v>1.1997087065218626E-3</v>
      </c>
      <c r="H802" s="115">
        <f t="shared" si="521"/>
        <v>45215</v>
      </c>
      <c r="I802" s="115">
        <f t="shared" si="505"/>
        <v>45215</v>
      </c>
      <c r="J802" s="116">
        <f t="shared" si="513"/>
        <v>20</v>
      </c>
      <c r="K802" s="116">
        <f t="shared" si="502"/>
        <v>20</v>
      </c>
      <c r="L802" s="8">
        <f t="shared" si="514"/>
        <v>1.0011996999999999</v>
      </c>
      <c r="M802" s="117">
        <f t="shared" si="497"/>
        <v>0.99920032999999997</v>
      </c>
      <c r="N802" s="117">
        <f t="shared" si="522"/>
        <v>1.1554040661088991</v>
      </c>
      <c r="O802" s="110">
        <f t="shared" si="499"/>
        <v>1.1567902000000001</v>
      </c>
      <c r="P802" s="110">
        <f t="shared" si="506"/>
        <v>1113.6508196899999</v>
      </c>
      <c r="Q802" s="148">
        <f t="shared" si="517"/>
        <v>26</v>
      </c>
      <c r="R802" s="170">
        <f t="shared" si="515"/>
        <v>0</v>
      </c>
      <c r="S802" s="110">
        <f t="shared" si="507"/>
        <v>0</v>
      </c>
      <c r="T802" s="92">
        <v>0</v>
      </c>
      <c r="U802" s="180">
        <f t="shared" si="501"/>
        <v>0</v>
      </c>
      <c r="V802" s="120">
        <f t="shared" si="516"/>
        <v>0.12</v>
      </c>
      <c r="W802" s="118">
        <f t="shared" ref="W802:W865" si="523">IF(A801&lt;K$2,0,IF(Q801&gt;0,1,IF(K802=K801,W801,W801+1)))</f>
        <v>20</v>
      </c>
      <c r="X802" s="118">
        <v>252</v>
      </c>
      <c r="Y802" s="117">
        <f t="shared" si="508"/>
        <v>1.0090349110000001</v>
      </c>
      <c r="Z802" s="110">
        <f t="shared" si="509"/>
        <v>10.06173604</v>
      </c>
      <c r="AA802" s="110">
        <f t="shared" si="510"/>
        <v>10.06173604</v>
      </c>
      <c r="AB802" s="121" t="str">
        <f t="shared" si="518"/>
        <v>A+J=</v>
      </c>
      <c r="AC802" s="115">
        <f t="shared" si="519"/>
        <v>45215</v>
      </c>
      <c r="AD802" s="199" t="s">
        <v>95</v>
      </c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2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8.75" x14ac:dyDescent="0.2">
      <c r="A803" s="109">
        <f t="shared" si="511"/>
        <v>45216</v>
      </c>
      <c r="B803" s="110">
        <f t="shared" si="503"/>
        <v>1119.7930505500001</v>
      </c>
      <c r="C803" s="214">
        <f>C802+(AD812/O802)</f>
        <v>967.47629876616452</v>
      </c>
      <c r="D803" s="111">
        <f t="shared" si="512"/>
        <v>6667.94</v>
      </c>
      <c r="E803" s="111">
        <f t="shared" si="500"/>
        <v>6683.28</v>
      </c>
      <c r="F803" s="161">
        <f t="shared" si="520"/>
        <v>45154</v>
      </c>
      <c r="G803" s="114">
        <f t="shared" si="504"/>
        <v>2.3005605929267148E-3</v>
      </c>
      <c r="H803" s="115">
        <f t="shared" si="521"/>
        <v>45246</v>
      </c>
      <c r="I803" s="115">
        <f t="shared" si="505"/>
        <v>45246</v>
      </c>
      <c r="J803" s="116">
        <f t="shared" si="513"/>
        <v>21</v>
      </c>
      <c r="K803" s="116">
        <f t="shared" si="502"/>
        <v>1</v>
      </c>
      <c r="L803" s="8">
        <f t="shared" si="514"/>
        <v>1.00010943</v>
      </c>
      <c r="M803" s="117">
        <f t="shared" si="497"/>
        <v>1.0011996999999999</v>
      </c>
      <c r="N803" s="117">
        <f t="shared" si="522"/>
        <v>1.15679020436701</v>
      </c>
      <c r="O803" s="110">
        <f t="shared" si="499"/>
        <v>1.1569167899999999</v>
      </c>
      <c r="P803" s="110">
        <f t="shared" si="506"/>
        <v>1119.2895739600001</v>
      </c>
      <c r="Q803" s="148">
        <f t="shared" si="517"/>
        <v>0</v>
      </c>
      <c r="R803" s="170">
        <f t="shared" si="515"/>
        <v>0</v>
      </c>
      <c r="S803" s="110">
        <f t="shared" si="507"/>
        <v>0</v>
      </c>
      <c r="T803" s="92">
        <v>0</v>
      </c>
      <c r="U803" s="180">
        <f t="shared" si="501"/>
        <v>0</v>
      </c>
      <c r="V803" s="120">
        <f t="shared" si="516"/>
        <v>0.12</v>
      </c>
      <c r="W803" s="118">
        <f t="shared" si="523"/>
        <v>1</v>
      </c>
      <c r="X803" s="118">
        <v>252</v>
      </c>
      <c r="Y803" s="117">
        <f t="shared" si="508"/>
        <v>1.0004498180000001</v>
      </c>
      <c r="Z803" s="110">
        <f t="shared" si="509"/>
        <v>0.50347659</v>
      </c>
      <c r="AA803" s="110">
        <f t="shared" si="510"/>
        <v>0</v>
      </c>
      <c r="AB803" s="121" t="str">
        <f t="shared" si="518"/>
        <v>A+J=</v>
      </c>
      <c r="AC803" s="115">
        <f t="shared" si="519"/>
        <v>45246</v>
      </c>
      <c r="AD803" s="201">
        <v>150000</v>
      </c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2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5" x14ac:dyDescent="0.2">
      <c r="A804" s="109">
        <f t="shared" si="511"/>
        <v>45217</v>
      </c>
      <c r="B804" s="110">
        <f t="shared" si="503"/>
        <v>1120.4193470800001</v>
      </c>
      <c r="C804" s="110">
        <f t="shared" si="498"/>
        <v>967.47629875999996</v>
      </c>
      <c r="D804" s="111">
        <f t="shared" si="512"/>
        <v>6667.94</v>
      </c>
      <c r="E804" s="111">
        <f t="shared" si="500"/>
        <v>6683.28</v>
      </c>
      <c r="F804" s="161">
        <f t="shared" si="520"/>
        <v>45154</v>
      </c>
      <c r="G804" s="114">
        <f t="shared" si="504"/>
        <v>2.3005605929267148E-3</v>
      </c>
      <c r="H804" s="115">
        <f t="shared" si="521"/>
        <v>45246</v>
      </c>
      <c r="I804" s="115">
        <f t="shared" si="505"/>
        <v>45246</v>
      </c>
      <c r="J804" s="116">
        <f t="shared" si="513"/>
        <v>21</v>
      </c>
      <c r="K804" s="116">
        <f t="shared" si="502"/>
        <v>2</v>
      </c>
      <c r="L804" s="8">
        <f t="shared" si="514"/>
        <v>1.0002188700000001</v>
      </c>
      <c r="M804" s="117">
        <f t="shared" si="497"/>
        <v>1.0011996999999999</v>
      </c>
      <c r="N804" s="117">
        <f t="shared" si="522"/>
        <v>1.15679020436701</v>
      </c>
      <c r="O804" s="110">
        <f t="shared" si="499"/>
        <v>1.1570433899999999</v>
      </c>
      <c r="P804" s="110">
        <f t="shared" si="506"/>
        <v>1119.41205646</v>
      </c>
      <c r="Q804" s="148">
        <f t="shared" si="517"/>
        <v>0</v>
      </c>
      <c r="R804" s="170">
        <f t="shared" si="515"/>
        <v>0</v>
      </c>
      <c r="S804" s="110">
        <f t="shared" si="507"/>
        <v>0</v>
      </c>
      <c r="T804" s="92">
        <v>0</v>
      </c>
      <c r="U804" s="180">
        <f t="shared" si="501"/>
        <v>0</v>
      </c>
      <c r="V804" s="120">
        <f t="shared" si="516"/>
        <v>0.12</v>
      </c>
      <c r="W804" s="118">
        <f t="shared" si="523"/>
        <v>2</v>
      </c>
      <c r="X804" s="118">
        <v>252</v>
      </c>
      <c r="Y804" s="117">
        <f t="shared" si="508"/>
        <v>1.0008998389999999</v>
      </c>
      <c r="Z804" s="110">
        <f t="shared" si="509"/>
        <v>1.00729062</v>
      </c>
      <c r="AA804" s="110">
        <f t="shared" si="510"/>
        <v>0</v>
      </c>
      <c r="AB804" s="121" t="str">
        <f t="shared" si="518"/>
        <v>A+J=</v>
      </c>
      <c r="AC804" s="115">
        <f t="shared" si="519"/>
        <v>45246</v>
      </c>
      <c r="AD804" s="199" t="s">
        <v>96</v>
      </c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2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5" x14ac:dyDescent="0.2">
      <c r="A805" s="109">
        <f t="shared" si="511"/>
        <v>45218</v>
      </c>
      <c r="B805" s="110">
        <f t="shared" si="503"/>
        <v>1121.0459885600001</v>
      </c>
      <c r="C805" s="110">
        <f t="shared" ref="C805:C833" si="524">TRUNC(IF(Q804&gt;0,VLOOKUP(A804,$AF$13:$AG$141,2),C804),8)</f>
        <v>967.47629875999996</v>
      </c>
      <c r="D805" s="111">
        <f t="shared" si="512"/>
        <v>6667.94</v>
      </c>
      <c r="E805" s="111">
        <f t="shared" si="500"/>
        <v>6683.28</v>
      </c>
      <c r="F805" s="161">
        <f t="shared" si="520"/>
        <v>45154</v>
      </c>
      <c r="G805" s="114">
        <f t="shared" si="504"/>
        <v>2.3005605929267148E-3</v>
      </c>
      <c r="H805" s="115">
        <f t="shared" si="521"/>
        <v>45246</v>
      </c>
      <c r="I805" s="115">
        <f t="shared" si="505"/>
        <v>45246</v>
      </c>
      <c r="J805" s="116">
        <f t="shared" si="513"/>
        <v>21</v>
      </c>
      <c r="K805" s="116">
        <f t="shared" si="502"/>
        <v>3</v>
      </c>
      <c r="L805" s="8">
        <f t="shared" si="514"/>
        <v>1.0003283199999999</v>
      </c>
      <c r="M805" s="117">
        <f t="shared" ref="M805:M868" si="525">IF(I805&gt;I804,L804,M804)</f>
        <v>1.0011996999999999</v>
      </c>
      <c r="N805" s="117">
        <f t="shared" si="522"/>
        <v>1.15679020436701</v>
      </c>
      <c r="O805" s="110">
        <f t="shared" si="499"/>
        <v>1.15717</v>
      </c>
      <c r="P805" s="110">
        <f t="shared" si="506"/>
        <v>1119.53454863</v>
      </c>
      <c r="Q805" s="148">
        <f t="shared" si="517"/>
        <v>0</v>
      </c>
      <c r="R805" s="170">
        <f t="shared" si="515"/>
        <v>0</v>
      </c>
      <c r="S805" s="110">
        <f t="shared" si="507"/>
        <v>0</v>
      </c>
      <c r="T805" s="92">
        <v>0</v>
      </c>
      <c r="U805" s="180">
        <f t="shared" si="501"/>
        <v>0</v>
      </c>
      <c r="V805" s="120">
        <f t="shared" si="516"/>
        <v>0.12</v>
      </c>
      <c r="W805" s="118">
        <f t="shared" si="523"/>
        <v>3</v>
      </c>
      <c r="X805" s="118">
        <v>252</v>
      </c>
      <c r="Y805" s="117">
        <f t="shared" si="508"/>
        <v>1.0013500609999999</v>
      </c>
      <c r="Z805" s="110">
        <f t="shared" si="509"/>
        <v>1.5114399300000001</v>
      </c>
      <c r="AA805" s="110">
        <f t="shared" si="510"/>
        <v>0</v>
      </c>
      <c r="AB805" s="121" t="str">
        <f t="shared" si="518"/>
        <v>A+J=</v>
      </c>
      <c r="AC805" s="115">
        <f t="shared" si="519"/>
        <v>45246</v>
      </c>
      <c r="AD805" s="199" t="s">
        <v>90</v>
      </c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2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8.75" x14ac:dyDescent="0.2">
      <c r="A806" s="109">
        <f t="shared" si="511"/>
        <v>45219</v>
      </c>
      <c r="B806" s="110">
        <f t="shared" si="503"/>
        <v>1121.67298813</v>
      </c>
      <c r="C806" s="110">
        <f t="shared" si="524"/>
        <v>967.47629875999996</v>
      </c>
      <c r="D806" s="111">
        <f t="shared" si="512"/>
        <v>6667.94</v>
      </c>
      <c r="E806" s="111">
        <f t="shared" si="500"/>
        <v>6683.28</v>
      </c>
      <c r="F806" s="161">
        <f t="shared" si="520"/>
        <v>45154</v>
      </c>
      <c r="G806" s="114">
        <f t="shared" si="504"/>
        <v>2.3005605929267148E-3</v>
      </c>
      <c r="H806" s="115">
        <f t="shared" si="521"/>
        <v>45246</v>
      </c>
      <c r="I806" s="115">
        <f t="shared" si="505"/>
        <v>45246</v>
      </c>
      <c r="J806" s="116">
        <f t="shared" si="513"/>
        <v>21</v>
      </c>
      <c r="K806" s="116">
        <f t="shared" si="502"/>
        <v>4</v>
      </c>
      <c r="L806" s="8">
        <f t="shared" si="514"/>
        <v>1.0004377900000001</v>
      </c>
      <c r="M806" s="117">
        <f t="shared" si="525"/>
        <v>1.0011996999999999</v>
      </c>
      <c r="N806" s="117">
        <f t="shared" si="522"/>
        <v>1.15679020436701</v>
      </c>
      <c r="O806" s="110">
        <f t="shared" si="499"/>
        <v>1.15729663</v>
      </c>
      <c r="P806" s="110">
        <f t="shared" si="506"/>
        <v>1119.65706015</v>
      </c>
      <c r="Q806" s="148">
        <f t="shared" si="517"/>
        <v>0</v>
      </c>
      <c r="R806" s="170">
        <f t="shared" si="515"/>
        <v>0</v>
      </c>
      <c r="S806" s="110">
        <f t="shared" si="507"/>
        <v>0</v>
      </c>
      <c r="T806" s="92">
        <v>0</v>
      </c>
      <c r="U806" s="180">
        <f t="shared" si="501"/>
        <v>0</v>
      </c>
      <c r="V806" s="120">
        <f t="shared" si="516"/>
        <v>0.12</v>
      </c>
      <c r="W806" s="118">
        <f t="shared" si="523"/>
        <v>4</v>
      </c>
      <c r="X806" s="118">
        <v>252</v>
      </c>
      <c r="Y806" s="117">
        <f t="shared" si="508"/>
        <v>1.0018004869999999</v>
      </c>
      <c r="Z806" s="110">
        <f t="shared" si="509"/>
        <v>2.0159279799999998</v>
      </c>
      <c r="AA806" s="110">
        <f t="shared" si="510"/>
        <v>0</v>
      </c>
      <c r="AB806" s="121" t="str">
        <f t="shared" si="518"/>
        <v>A+J=</v>
      </c>
      <c r="AC806" s="115">
        <f t="shared" si="519"/>
        <v>45246</v>
      </c>
      <c r="AD806" s="216">
        <f>AD810*AD808</f>
        <v>91590.909988500003</v>
      </c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2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5" x14ac:dyDescent="0.2">
      <c r="A807" s="109">
        <f t="shared" si="511"/>
        <v>45220</v>
      </c>
      <c r="B807" s="110">
        <f t="shared" si="503"/>
        <v>1122.30034366</v>
      </c>
      <c r="C807" s="110">
        <f t="shared" si="524"/>
        <v>967.47629875999996</v>
      </c>
      <c r="D807" s="111">
        <f t="shared" si="512"/>
        <v>6667.94</v>
      </c>
      <c r="E807" s="111">
        <f t="shared" si="500"/>
        <v>6683.28</v>
      </c>
      <c r="F807" s="161">
        <f t="shared" si="520"/>
        <v>45154</v>
      </c>
      <c r="G807" s="114">
        <f t="shared" si="504"/>
        <v>2.3005605929267148E-3</v>
      </c>
      <c r="H807" s="115">
        <f t="shared" si="521"/>
        <v>45246</v>
      </c>
      <c r="I807" s="115">
        <f t="shared" si="505"/>
        <v>45246</v>
      </c>
      <c r="J807" s="116">
        <f t="shared" si="513"/>
        <v>21</v>
      </c>
      <c r="K807" s="116">
        <f t="shared" si="502"/>
        <v>5</v>
      </c>
      <c r="L807" s="8">
        <f t="shared" si="514"/>
        <v>1.00054727</v>
      </c>
      <c r="M807" s="117">
        <f t="shared" si="525"/>
        <v>1.0011996999999999</v>
      </c>
      <c r="N807" s="117">
        <f t="shared" si="522"/>
        <v>1.15679020436701</v>
      </c>
      <c r="O807" s="110">
        <f t="shared" si="499"/>
        <v>1.1574232799999999</v>
      </c>
      <c r="P807" s="110">
        <f t="shared" si="506"/>
        <v>1119.7795910299999</v>
      </c>
      <c r="Q807" s="148">
        <f t="shared" si="517"/>
        <v>0</v>
      </c>
      <c r="R807" s="170">
        <f t="shared" si="515"/>
        <v>0</v>
      </c>
      <c r="S807" s="110">
        <f t="shared" si="507"/>
        <v>0</v>
      </c>
      <c r="T807" s="92">
        <v>0</v>
      </c>
      <c r="U807" s="180">
        <f t="shared" si="501"/>
        <v>0</v>
      </c>
      <c r="V807" s="120">
        <f t="shared" si="516"/>
        <v>0.12</v>
      </c>
      <c r="W807" s="118">
        <f t="shared" si="523"/>
        <v>5</v>
      </c>
      <c r="X807" s="118">
        <v>252</v>
      </c>
      <c r="Y807" s="117">
        <f t="shared" si="508"/>
        <v>1.002251115</v>
      </c>
      <c r="Z807" s="110">
        <f t="shared" si="509"/>
        <v>2.52075263</v>
      </c>
      <c r="AA807" s="110">
        <f t="shared" si="510"/>
        <v>0</v>
      </c>
      <c r="AB807" s="121" t="str">
        <f t="shared" si="518"/>
        <v>A+J=</v>
      </c>
      <c r="AC807" s="115">
        <f t="shared" si="519"/>
        <v>45246</v>
      </c>
      <c r="AD807" s="199" t="s">
        <v>91</v>
      </c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2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5" x14ac:dyDescent="0.2">
      <c r="A808" s="109">
        <f t="shared" si="511"/>
        <v>45221</v>
      </c>
      <c r="B808" s="110">
        <f t="shared" si="503"/>
        <v>1122.30034366</v>
      </c>
      <c r="C808" s="110">
        <f t="shared" si="524"/>
        <v>967.47629875999996</v>
      </c>
      <c r="D808" s="111">
        <f t="shared" si="512"/>
        <v>6667.94</v>
      </c>
      <c r="E808" s="111">
        <f t="shared" si="500"/>
        <v>6683.28</v>
      </c>
      <c r="F808" s="161">
        <f t="shared" si="520"/>
        <v>45154</v>
      </c>
      <c r="G808" s="114">
        <f t="shared" si="504"/>
        <v>2.3005605929267148E-3</v>
      </c>
      <c r="H808" s="115">
        <f t="shared" si="521"/>
        <v>45246</v>
      </c>
      <c r="I808" s="115">
        <f t="shared" si="505"/>
        <v>45246</v>
      </c>
      <c r="J808" s="116">
        <f t="shared" si="513"/>
        <v>21</v>
      </c>
      <c r="K808" s="116">
        <f t="shared" si="502"/>
        <v>5</v>
      </c>
      <c r="L808" s="8">
        <f t="shared" si="514"/>
        <v>1.00054727</v>
      </c>
      <c r="M808" s="117">
        <f t="shared" si="525"/>
        <v>1.0011996999999999</v>
      </c>
      <c r="N808" s="117">
        <f t="shared" si="522"/>
        <v>1.15679020436701</v>
      </c>
      <c r="O808" s="110">
        <f t="shared" si="499"/>
        <v>1.1574232799999999</v>
      </c>
      <c r="P808" s="110">
        <f t="shared" si="506"/>
        <v>1119.7795910299999</v>
      </c>
      <c r="Q808" s="148">
        <f t="shared" si="517"/>
        <v>0</v>
      </c>
      <c r="R808" s="170">
        <f t="shared" si="515"/>
        <v>0</v>
      </c>
      <c r="S808" s="110">
        <f t="shared" si="507"/>
        <v>0</v>
      </c>
      <c r="T808" s="92">
        <v>0</v>
      </c>
      <c r="U808" s="180">
        <f t="shared" si="501"/>
        <v>0</v>
      </c>
      <c r="V808" s="120">
        <f t="shared" si="516"/>
        <v>0.12</v>
      </c>
      <c r="W808" s="118">
        <f t="shared" si="523"/>
        <v>5</v>
      </c>
      <c r="X808" s="118">
        <v>252</v>
      </c>
      <c r="Y808" s="117">
        <f t="shared" si="508"/>
        <v>1.002251115</v>
      </c>
      <c r="Z808" s="110">
        <f t="shared" si="509"/>
        <v>2.52075263</v>
      </c>
      <c r="AA808" s="110">
        <f t="shared" si="510"/>
        <v>0</v>
      </c>
      <c r="AB808" s="121" t="str">
        <f t="shared" si="518"/>
        <v>A+J=</v>
      </c>
      <c r="AC808" s="115">
        <f t="shared" si="519"/>
        <v>45246</v>
      </c>
      <c r="AD808" s="209">
        <v>20150</v>
      </c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2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5" x14ac:dyDescent="0.2">
      <c r="A809" s="109">
        <f t="shared" si="511"/>
        <v>45222</v>
      </c>
      <c r="B809" s="110">
        <f t="shared" si="503"/>
        <v>1122.30034366</v>
      </c>
      <c r="C809" s="110">
        <f t="shared" si="524"/>
        <v>967.47629875999996</v>
      </c>
      <c r="D809" s="111">
        <f t="shared" si="512"/>
        <v>6667.94</v>
      </c>
      <c r="E809" s="111">
        <f t="shared" si="500"/>
        <v>6683.28</v>
      </c>
      <c r="F809" s="161">
        <f t="shared" si="520"/>
        <v>45154</v>
      </c>
      <c r="G809" s="114">
        <f t="shared" si="504"/>
        <v>2.3005605929267148E-3</v>
      </c>
      <c r="H809" s="115">
        <f t="shared" si="521"/>
        <v>45246</v>
      </c>
      <c r="I809" s="115">
        <f t="shared" si="505"/>
        <v>45246</v>
      </c>
      <c r="J809" s="116">
        <f t="shared" si="513"/>
        <v>21</v>
      </c>
      <c r="K809" s="116">
        <f t="shared" si="502"/>
        <v>5</v>
      </c>
      <c r="L809" s="8">
        <f t="shared" si="514"/>
        <v>1.00054727</v>
      </c>
      <c r="M809" s="117">
        <f t="shared" si="525"/>
        <v>1.0011996999999999</v>
      </c>
      <c r="N809" s="117">
        <f t="shared" si="522"/>
        <v>1.15679020436701</v>
      </c>
      <c r="O809" s="110">
        <f t="shared" si="499"/>
        <v>1.1574232799999999</v>
      </c>
      <c r="P809" s="110">
        <f t="shared" si="506"/>
        <v>1119.7795910299999</v>
      </c>
      <c r="Q809" s="148">
        <f t="shared" si="517"/>
        <v>0</v>
      </c>
      <c r="R809" s="170">
        <f t="shared" si="515"/>
        <v>0</v>
      </c>
      <c r="S809" s="110">
        <f t="shared" si="507"/>
        <v>0</v>
      </c>
      <c r="T809" s="92">
        <v>0</v>
      </c>
      <c r="U809" s="180">
        <f t="shared" si="501"/>
        <v>0</v>
      </c>
      <c r="V809" s="120">
        <f t="shared" si="516"/>
        <v>0.12</v>
      </c>
      <c r="W809" s="118">
        <f t="shared" si="523"/>
        <v>5</v>
      </c>
      <c r="X809" s="118">
        <v>252</v>
      </c>
      <c r="Y809" s="117">
        <f t="shared" si="508"/>
        <v>1.002251115</v>
      </c>
      <c r="Z809" s="110">
        <f t="shared" si="509"/>
        <v>2.52075263</v>
      </c>
      <c r="AA809" s="110">
        <f t="shared" si="510"/>
        <v>0</v>
      </c>
      <c r="AB809" s="121" t="str">
        <f t="shared" si="518"/>
        <v>A+J=</v>
      </c>
      <c r="AC809" s="115">
        <f t="shared" si="519"/>
        <v>45246</v>
      </c>
      <c r="AD809" s="199" t="s">
        <v>92</v>
      </c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2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5" x14ac:dyDescent="0.2">
      <c r="A810" s="109">
        <f t="shared" si="511"/>
        <v>45223</v>
      </c>
      <c r="B810" s="110">
        <f t="shared" si="503"/>
        <v>1122.9280369500002</v>
      </c>
      <c r="C810" s="110">
        <f t="shared" si="524"/>
        <v>967.47629875999996</v>
      </c>
      <c r="D810" s="111">
        <f t="shared" si="512"/>
        <v>6667.94</v>
      </c>
      <c r="E810" s="111">
        <f t="shared" si="500"/>
        <v>6683.28</v>
      </c>
      <c r="F810" s="161">
        <f t="shared" si="520"/>
        <v>45154</v>
      </c>
      <c r="G810" s="114">
        <f t="shared" si="504"/>
        <v>2.3005605929267148E-3</v>
      </c>
      <c r="H810" s="115">
        <f t="shared" si="521"/>
        <v>45246</v>
      </c>
      <c r="I810" s="115">
        <f t="shared" si="505"/>
        <v>45246</v>
      </c>
      <c r="J810" s="116">
        <f t="shared" si="513"/>
        <v>21</v>
      </c>
      <c r="K810" s="116">
        <f t="shared" si="502"/>
        <v>6</v>
      </c>
      <c r="L810" s="8">
        <f t="shared" si="514"/>
        <v>1.00065676</v>
      </c>
      <c r="M810" s="117">
        <f t="shared" si="525"/>
        <v>1.0011996999999999</v>
      </c>
      <c r="N810" s="117">
        <f t="shared" si="522"/>
        <v>1.15679020436701</v>
      </c>
      <c r="O810" s="110">
        <f t="shared" ref="O810:O873" si="526">TRUNC(TRUNC((L810*N810),15),8)</f>
        <v>1.1575499300000001</v>
      </c>
      <c r="P810" s="110">
        <f t="shared" si="506"/>
        <v>1119.9021219000001</v>
      </c>
      <c r="Q810" s="148">
        <f t="shared" si="517"/>
        <v>0</v>
      </c>
      <c r="R810" s="170">
        <f t="shared" si="515"/>
        <v>0</v>
      </c>
      <c r="S810" s="110">
        <f t="shared" si="507"/>
        <v>0</v>
      </c>
      <c r="T810" s="92">
        <v>0</v>
      </c>
      <c r="U810" s="180">
        <f t="shared" si="501"/>
        <v>0</v>
      </c>
      <c r="V810" s="120">
        <f t="shared" si="516"/>
        <v>0.12</v>
      </c>
      <c r="W810" s="118">
        <f t="shared" si="523"/>
        <v>6</v>
      </c>
      <c r="X810" s="118">
        <v>252</v>
      </c>
      <c r="Y810" s="117">
        <f t="shared" si="508"/>
        <v>1.002701946</v>
      </c>
      <c r="Z810" s="110">
        <f t="shared" si="509"/>
        <v>3.0259150500000001</v>
      </c>
      <c r="AA810" s="110">
        <f t="shared" si="510"/>
        <v>0</v>
      </c>
      <c r="AB810" s="121" t="str">
        <f t="shared" si="518"/>
        <v>A+J=</v>
      </c>
      <c r="AC810" s="115">
        <f t="shared" si="519"/>
        <v>45246</v>
      </c>
      <c r="AD810" s="212">
        <v>4.5454545900000003</v>
      </c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2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5" x14ac:dyDescent="0.2">
      <c r="A811" s="109">
        <f t="shared" si="511"/>
        <v>45224</v>
      </c>
      <c r="B811" s="110">
        <f t="shared" si="503"/>
        <v>1123.55608639</v>
      </c>
      <c r="C811" s="110">
        <f t="shared" si="524"/>
        <v>967.47629875999996</v>
      </c>
      <c r="D811" s="111">
        <f t="shared" si="512"/>
        <v>6667.94</v>
      </c>
      <c r="E811" s="111">
        <f t="shared" ref="E811:E874" si="527">IF($K811=1,VLOOKUP($A810,AQ$11:AU$131,5),E810)</f>
        <v>6683.28</v>
      </c>
      <c r="F811" s="161">
        <f t="shared" si="520"/>
        <v>45154</v>
      </c>
      <c r="G811" s="114">
        <f t="shared" si="504"/>
        <v>2.3005605929267148E-3</v>
      </c>
      <c r="H811" s="115">
        <f t="shared" si="521"/>
        <v>45246</v>
      </c>
      <c r="I811" s="115">
        <f t="shared" si="505"/>
        <v>45246</v>
      </c>
      <c r="J811" s="116">
        <f t="shared" si="513"/>
        <v>21</v>
      </c>
      <c r="K811" s="116">
        <f t="shared" si="502"/>
        <v>7</v>
      </c>
      <c r="L811" s="8">
        <f t="shared" si="514"/>
        <v>1.00076626</v>
      </c>
      <c r="M811" s="117">
        <f t="shared" si="525"/>
        <v>1.0011996999999999</v>
      </c>
      <c r="N811" s="117">
        <f t="shared" si="522"/>
        <v>1.15679020436701</v>
      </c>
      <c r="O811" s="110">
        <f t="shared" si="526"/>
        <v>1.1576766000000001</v>
      </c>
      <c r="P811" s="110">
        <f t="shared" si="506"/>
        <v>1120.0246721200001</v>
      </c>
      <c r="Q811" s="148">
        <f t="shared" si="517"/>
        <v>0</v>
      </c>
      <c r="R811" s="170">
        <f t="shared" si="515"/>
        <v>0</v>
      </c>
      <c r="S811" s="110">
        <f t="shared" si="507"/>
        <v>0</v>
      </c>
      <c r="T811" s="92">
        <v>0</v>
      </c>
      <c r="U811" s="180">
        <f t="shared" si="501"/>
        <v>0</v>
      </c>
      <c r="V811" s="120">
        <f t="shared" si="516"/>
        <v>0.12</v>
      </c>
      <c r="W811" s="118">
        <f t="shared" si="523"/>
        <v>7</v>
      </c>
      <c r="X811" s="118">
        <v>252</v>
      </c>
      <c r="Y811" s="117">
        <f t="shared" si="508"/>
        <v>1.003152979</v>
      </c>
      <c r="Z811" s="110">
        <f t="shared" si="509"/>
        <v>3.53141427</v>
      </c>
      <c r="AA811" s="110">
        <f t="shared" si="510"/>
        <v>0</v>
      </c>
      <c r="AB811" s="121" t="str">
        <f t="shared" si="518"/>
        <v>A+J=</v>
      </c>
      <c r="AC811" s="115">
        <f t="shared" si="519"/>
        <v>45246</v>
      </c>
      <c r="AD811" s="199" t="s">
        <v>97</v>
      </c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2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5" x14ac:dyDescent="0.2">
      <c r="A812" s="109">
        <f t="shared" si="511"/>
        <v>45225</v>
      </c>
      <c r="B812" s="110">
        <f t="shared" si="503"/>
        <v>1124.18449431</v>
      </c>
      <c r="C812" s="110">
        <f t="shared" si="524"/>
        <v>967.47629875999996</v>
      </c>
      <c r="D812" s="111">
        <f t="shared" si="512"/>
        <v>6667.94</v>
      </c>
      <c r="E812" s="111">
        <f t="shared" si="527"/>
        <v>6683.28</v>
      </c>
      <c r="F812" s="161">
        <f t="shared" si="520"/>
        <v>45154</v>
      </c>
      <c r="G812" s="114">
        <f t="shared" si="504"/>
        <v>2.3005605929267148E-3</v>
      </c>
      <c r="H812" s="115">
        <f t="shared" si="521"/>
        <v>45246</v>
      </c>
      <c r="I812" s="115">
        <f t="shared" si="505"/>
        <v>45246</v>
      </c>
      <c r="J812" s="116">
        <f t="shared" si="513"/>
        <v>21</v>
      </c>
      <c r="K812" s="116">
        <f t="shared" si="502"/>
        <v>8</v>
      </c>
      <c r="L812" s="8">
        <f t="shared" si="514"/>
        <v>1.0008757800000001</v>
      </c>
      <c r="M812" s="117">
        <f t="shared" si="525"/>
        <v>1.0011996999999999</v>
      </c>
      <c r="N812" s="117">
        <f t="shared" si="522"/>
        <v>1.15679020436701</v>
      </c>
      <c r="O812" s="110">
        <f t="shared" si="526"/>
        <v>1.1578032899999999</v>
      </c>
      <c r="P812" s="110">
        <f t="shared" si="506"/>
        <v>1120.1472417</v>
      </c>
      <c r="Q812" s="148">
        <f t="shared" si="517"/>
        <v>0</v>
      </c>
      <c r="R812" s="170">
        <f t="shared" si="515"/>
        <v>0</v>
      </c>
      <c r="S812" s="110">
        <f t="shared" si="507"/>
        <v>0</v>
      </c>
      <c r="T812" s="92">
        <v>0</v>
      </c>
      <c r="U812" s="180">
        <f t="shared" ref="U812:U875" si="528">IF(Q812&gt;0,(S812+T812)/P812,0)</f>
        <v>0</v>
      </c>
      <c r="V812" s="120">
        <f t="shared" si="516"/>
        <v>0.12</v>
      </c>
      <c r="W812" s="118">
        <f t="shared" si="523"/>
        <v>8</v>
      </c>
      <c r="X812" s="118">
        <v>252</v>
      </c>
      <c r="Y812" s="117">
        <f t="shared" si="508"/>
        <v>1.003604216</v>
      </c>
      <c r="Z812" s="110">
        <f t="shared" si="509"/>
        <v>4.0372526100000004</v>
      </c>
      <c r="AA812" s="110">
        <f t="shared" si="510"/>
        <v>0</v>
      </c>
      <c r="AB812" s="121" t="str">
        <f t="shared" si="518"/>
        <v>A+J=</v>
      </c>
      <c r="AC812" s="115">
        <f t="shared" si="519"/>
        <v>45246</v>
      </c>
      <c r="AD812" s="212">
        <f>Z802-AD810</f>
        <v>5.5162814499999993</v>
      </c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2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109">
        <f t="shared" si="511"/>
        <v>45226</v>
      </c>
      <c r="B813" s="110">
        <f t="shared" si="503"/>
        <v>1124.8132391300001</v>
      </c>
      <c r="C813" s="110">
        <f t="shared" si="524"/>
        <v>967.47629875999996</v>
      </c>
      <c r="D813" s="111">
        <f t="shared" si="512"/>
        <v>6667.94</v>
      </c>
      <c r="E813" s="111">
        <f t="shared" si="527"/>
        <v>6683.28</v>
      </c>
      <c r="F813" s="161">
        <f t="shared" si="520"/>
        <v>45154</v>
      </c>
      <c r="G813" s="114">
        <f t="shared" si="504"/>
        <v>2.3005605929267148E-3</v>
      </c>
      <c r="H813" s="115">
        <f t="shared" si="521"/>
        <v>45246</v>
      </c>
      <c r="I813" s="115">
        <f t="shared" si="505"/>
        <v>45246</v>
      </c>
      <c r="J813" s="116">
        <f t="shared" si="513"/>
        <v>21</v>
      </c>
      <c r="K813" s="116">
        <f t="shared" si="502"/>
        <v>9</v>
      </c>
      <c r="L813" s="8">
        <f t="shared" si="514"/>
        <v>1.0009853</v>
      </c>
      <c r="M813" s="117">
        <f t="shared" si="525"/>
        <v>1.0011996999999999</v>
      </c>
      <c r="N813" s="117">
        <f t="shared" si="522"/>
        <v>1.15679020436701</v>
      </c>
      <c r="O813" s="110">
        <f t="shared" si="526"/>
        <v>1.15792998</v>
      </c>
      <c r="P813" s="110">
        <f t="shared" si="506"/>
        <v>1120.26981127</v>
      </c>
      <c r="Q813" s="148">
        <f t="shared" si="517"/>
        <v>0</v>
      </c>
      <c r="R813" s="170">
        <f t="shared" si="515"/>
        <v>0</v>
      </c>
      <c r="S813" s="110">
        <f t="shared" si="507"/>
        <v>0</v>
      </c>
      <c r="T813" s="92">
        <v>0</v>
      </c>
      <c r="U813" s="180">
        <f t="shared" si="528"/>
        <v>0</v>
      </c>
      <c r="V813" s="120">
        <f t="shared" si="516"/>
        <v>0.12</v>
      </c>
      <c r="W813" s="118">
        <f t="shared" si="523"/>
        <v>9</v>
      </c>
      <c r="X813" s="118">
        <v>252</v>
      </c>
      <c r="Y813" s="117">
        <f t="shared" si="508"/>
        <v>1.0040556549999999</v>
      </c>
      <c r="Z813" s="110">
        <f t="shared" si="509"/>
        <v>4.5434278600000004</v>
      </c>
      <c r="AA813" s="110">
        <f t="shared" si="510"/>
        <v>0</v>
      </c>
      <c r="AB813" s="121" t="str">
        <f t="shared" si="518"/>
        <v>A+J=</v>
      </c>
      <c r="AC813" s="115">
        <f t="shared" si="519"/>
        <v>45246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2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109">
        <f t="shared" si="511"/>
        <v>45227</v>
      </c>
      <c r="B814" s="110">
        <f t="shared" si="503"/>
        <v>1125.44235121</v>
      </c>
      <c r="C814" s="110">
        <f t="shared" si="524"/>
        <v>967.47629875999996</v>
      </c>
      <c r="D814" s="111">
        <f t="shared" si="512"/>
        <v>6667.94</v>
      </c>
      <c r="E814" s="111">
        <f t="shared" si="527"/>
        <v>6683.28</v>
      </c>
      <c r="F814" s="161">
        <f t="shared" si="520"/>
        <v>45154</v>
      </c>
      <c r="G814" s="114">
        <f t="shared" si="504"/>
        <v>2.3005605929267148E-3</v>
      </c>
      <c r="H814" s="115">
        <f t="shared" si="521"/>
        <v>45246</v>
      </c>
      <c r="I814" s="115">
        <f t="shared" si="505"/>
        <v>45246</v>
      </c>
      <c r="J814" s="116">
        <f t="shared" si="513"/>
        <v>21</v>
      </c>
      <c r="K814" s="116">
        <f t="shared" si="502"/>
        <v>10</v>
      </c>
      <c r="L814" s="8">
        <f t="shared" si="514"/>
        <v>1.0010948399999999</v>
      </c>
      <c r="M814" s="117">
        <f t="shared" si="525"/>
        <v>1.0011996999999999</v>
      </c>
      <c r="N814" s="117">
        <f t="shared" si="522"/>
        <v>1.15679020436701</v>
      </c>
      <c r="O814" s="110">
        <f t="shared" si="526"/>
        <v>1.1580566999999999</v>
      </c>
      <c r="P814" s="110">
        <f t="shared" si="506"/>
        <v>1120.3924098699999</v>
      </c>
      <c r="Q814" s="148">
        <f t="shared" si="517"/>
        <v>0</v>
      </c>
      <c r="R814" s="170">
        <f t="shared" si="515"/>
        <v>0</v>
      </c>
      <c r="S814" s="110">
        <f t="shared" si="507"/>
        <v>0</v>
      </c>
      <c r="T814" s="92">
        <v>0</v>
      </c>
      <c r="U814" s="180">
        <f t="shared" si="528"/>
        <v>0</v>
      </c>
      <c r="V814" s="120">
        <f t="shared" si="516"/>
        <v>0.12</v>
      </c>
      <c r="W814" s="118">
        <f t="shared" si="523"/>
        <v>10</v>
      </c>
      <c r="X814" s="118">
        <v>252</v>
      </c>
      <c r="Y814" s="117">
        <f t="shared" si="508"/>
        <v>1.004507297</v>
      </c>
      <c r="Z814" s="110">
        <f t="shared" si="509"/>
        <v>5.0499413400000002</v>
      </c>
      <c r="AA814" s="110">
        <f t="shared" si="510"/>
        <v>0</v>
      </c>
      <c r="AB814" s="121" t="str">
        <f t="shared" si="518"/>
        <v>A+J=</v>
      </c>
      <c r="AC814" s="115">
        <f t="shared" si="519"/>
        <v>45246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2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109">
        <f t="shared" si="511"/>
        <v>45228</v>
      </c>
      <c r="B815" s="110">
        <f t="shared" si="503"/>
        <v>1125.44235121</v>
      </c>
      <c r="C815" s="110">
        <f t="shared" si="524"/>
        <v>967.47629875999996</v>
      </c>
      <c r="D815" s="111">
        <f t="shared" si="512"/>
        <v>6667.94</v>
      </c>
      <c r="E815" s="111">
        <f t="shared" si="527"/>
        <v>6683.28</v>
      </c>
      <c r="F815" s="161">
        <f t="shared" si="520"/>
        <v>45154</v>
      </c>
      <c r="G815" s="114">
        <f t="shared" si="504"/>
        <v>2.3005605929267148E-3</v>
      </c>
      <c r="H815" s="115">
        <f t="shared" si="521"/>
        <v>45246</v>
      </c>
      <c r="I815" s="115">
        <f t="shared" si="505"/>
        <v>45246</v>
      </c>
      <c r="J815" s="116">
        <f t="shared" si="513"/>
        <v>21</v>
      </c>
      <c r="K815" s="116">
        <f t="shared" ref="K815:K878" si="529">(J815-(NETWORKDAYS(A815,I815,AF$149:AF$503)-1))</f>
        <v>10</v>
      </c>
      <c r="L815" s="8">
        <f t="shared" si="514"/>
        <v>1.0010948399999999</v>
      </c>
      <c r="M815" s="117">
        <f t="shared" si="525"/>
        <v>1.0011996999999999</v>
      </c>
      <c r="N815" s="117">
        <f t="shared" si="522"/>
        <v>1.15679020436701</v>
      </c>
      <c r="O815" s="110">
        <f t="shared" si="526"/>
        <v>1.1580566999999999</v>
      </c>
      <c r="P815" s="110">
        <f t="shared" si="506"/>
        <v>1120.3924098699999</v>
      </c>
      <c r="Q815" s="148">
        <f t="shared" si="517"/>
        <v>0</v>
      </c>
      <c r="R815" s="170">
        <f t="shared" si="515"/>
        <v>0</v>
      </c>
      <c r="S815" s="110">
        <f t="shared" si="507"/>
        <v>0</v>
      </c>
      <c r="T815" s="92">
        <v>0</v>
      </c>
      <c r="U815" s="180">
        <f t="shared" si="528"/>
        <v>0</v>
      </c>
      <c r="V815" s="120">
        <f t="shared" si="516"/>
        <v>0.12</v>
      </c>
      <c r="W815" s="118">
        <f t="shared" si="523"/>
        <v>10</v>
      </c>
      <c r="X815" s="118">
        <v>252</v>
      </c>
      <c r="Y815" s="117">
        <f t="shared" si="508"/>
        <v>1.004507297</v>
      </c>
      <c r="Z815" s="110">
        <f t="shared" si="509"/>
        <v>5.0499413400000002</v>
      </c>
      <c r="AA815" s="110">
        <f t="shared" si="510"/>
        <v>0</v>
      </c>
      <c r="AB815" s="121" t="str">
        <f t="shared" si="518"/>
        <v>A+J=</v>
      </c>
      <c r="AC815" s="115">
        <f t="shared" si="519"/>
        <v>45246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2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109">
        <f t="shared" si="511"/>
        <v>45229</v>
      </c>
      <c r="B816" s="110">
        <f t="shared" si="503"/>
        <v>1125.44235121</v>
      </c>
      <c r="C816" s="110">
        <f t="shared" si="524"/>
        <v>967.47629875999996</v>
      </c>
      <c r="D816" s="111">
        <f t="shared" si="512"/>
        <v>6667.94</v>
      </c>
      <c r="E816" s="111">
        <f t="shared" si="527"/>
        <v>6683.28</v>
      </c>
      <c r="F816" s="161">
        <f t="shared" si="520"/>
        <v>45154</v>
      </c>
      <c r="G816" s="114">
        <f t="shared" si="504"/>
        <v>2.3005605929267148E-3</v>
      </c>
      <c r="H816" s="115">
        <f t="shared" si="521"/>
        <v>45246</v>
      </c>
      <c r="I816" s="115">
        <f t="shared" si="505"/>
        <v>45246</v>
      </c>
      <c r="J816" s="116">
        <f t="shared" si="513"/>
        <v>21</v>
      </c>
      <c r="K816" s="116">
        <f t="shared" si="529"/>
        <v>10</v>
      </c>
      <c r="L816" s="8">
        <f t="shared" si="514"/>
        <v>1.0010948399999999</v>
      </c>
      <c r="M816" s="117">
        <f t="shared" si="525"/>
        <v>1.0011996999999999</v>
      </c>
      <c r="N816" s="117">
        <f t="shared" si="522"/>
        <v>1.15679020436701</v>
      </c>
      <c r="O816" s="110">
        <f t="shared" si="526"/>
        <v>1.1580566999999999</v>
      </c>
      <c r="P816" s="110">
        <f t="shared" si="506"/>
        <v>1120.3924098699999</v>
      </c>
      <c r="Q816" s="148">
        <f t="shared" si="517"/>
        <v>0</v>
      </c>
      <c r="R816" s="170">
        <f t="shared" si="515"/>
        <v>0</v>
      </c>
      <c r="S816" s="110">
        <f t="shared" si="507"/>
        <v>0</v>
      </c>
      <c r="T816" s="92">
        <v>0</v>
      </c>
      <c r="U816" s="180">
        <f t="shared" si="528"/>
        <v>0</v>
      </c>
      <c r="V816" s="120">
        <f t="shared" si="516"/>
        <v>0.12</v>
      </c>
      <c r="W816" s="118">
        <f t="shared" si="523"/>
        <v>10</v>
      </c>
      <c r="X816" s="118">
        <v>252</v>
      </c>
      <c r="Y816" s="117">
        <f t="shared" si="508"/>
        <v>1.004507297</v>
      </c>
      <c r="Z816" s="110">
        <f t="shared" si="509"/>
        <v>5.0499413400000002</v>
      </c>
      <c r="AA816" s="110">
        <f t="shared" si="510"/>
        <v>0</v>
      </c>
      <c r="AB816" s="121" t="str">
        <f t="shared" si="518"/>
        <v>A+J=</v>
      </c>
      <c r="AC816" s="115">
        <f t="shared" si="519"/>
        <v>45246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2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109">
        <f t="shared" si="511"/>
        <v>45230</v>
      </c>
      <c r="B817" s="110">
        <f t="shared" si="503"/>
        <v>1126.07181234</v>
      </c>
      <c r="C817" s="110">
        <f t="shared" si="524"/>
        <v>967.47629875999996</v>
      </c>
      <c r="D817" s="111">
        <f t="shared" si="512"/>
        <v>6667.94</v>
      </c>
      <c r="E817" s="111">
        <f t="shared" si="527"/>
        <v>6683.28</v>
      </c>
      <c r="F817" s="161">
        <f t="shared" si="520"/>
        <v>45154</v>
      </c>
      <c r="G817" s="114">
        <f t="shared" si="504"/>
        <v>2.3005605929267148E-3</v>
      </c>
      <c r="H817" s="115">
        <f t="shared" si="521"/>
        <v>45246</v>
      </c>
      <c r="I817" s="115">
        <f t="shared" si="505"/>
        <v>45246</v>
      </c>
      <c r="J817" s="116">
        <f t="shared" si="513"/>
        <v>21</v>
      </c>
      <c r="K817" s="116">
        <f t="shared" si="529"/>
        <v>11</v>
      </c>
      <c r="L817" s="8">
        <f t="shared" si="514"/>
        <v>1.0012043900000001</v>
      </c>
      <c r="M817" s="117">
        <f t="shared" si="525"/>
        <v>1.0011996999999999</v>
      </c>
      <c r="N817" s="117">
        <f t="shared" si="522"/>
        <v>1.15679020436701</v>
      </c>
      <c r="O817" s="110">
        <f t="shared" si="526"/>
        <v>1.15818343</v>
      </c>
      <c r="P817" s="110">
        <f t="shared" si="506"/>
        <v>1120.5150181399999</v>
      </c>
      <c r="Q817" s="148">
        <f t="shared" si="517"/>
        <v>0</v>
      </c>
      <c r="R817" s="170">
        <f t="shared" si="515"/>
        <v>0</v>
      </c>
      <c r="S817" s="110">
        <f t="shared" si="507"/>
        <v>0</v>
      </c>
      <c r="T817" s="92">
        <v>0</v>
      </c>
      <c r="U817" s="180">
        <f t="shared" si="528"/>
        <v>0</v>
      </c>
      <c r="V817" s="120">
        <f t="shared" si="516"/>
        <v>0.12</v>
      </c>
      <c r="W817" s="118">
        <f t="shared" si="523"/>
        <v>11</v>
      </c>
      <c r="X817" s="118">
        <v>252</v>
      </c>
      <c r="Y817" s="117">
        <f t="shared" si="508"/>
        <v>1.004959143</v>
      </c>
      <c r="Z817" s="110">
        <f t="shared" si="509"/>
        <v>5.5567941999999997</v>
      </c>
      <c r="AA817" s="110">
        <f t="shared" si="510"/>
        <v>0</v>
      </c>
      <c r="AB817" s="121" t="str">
        <f t="shared" si="518"/>
        <v>A+J=</v>
      </c>
      <c r="AC817" s="115">
        <f t="shared" si="519"/>
        <v>45246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2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109">
        <f t="shared" si="511"/>
        <v>45231</v>
      </c>
      <c r="B818" s="110">
        <f t="shared" si="503"/>
        <v>1126.7016117599999</v>
      </c>
      <c r="C818" s="110">
        <f t="shared" si="524"/>
        <v>967.47629875999996</v>
      </c>
      <c r="D818" s="111">
        <f t="shared" si="512"/>
        <v>6667.94</v>
      </c>
      <c r="E818" s="111">
        <f t="shared" si="527"/>
        <v>6683.28</v>
      </c>
      <c r="F818" s="161">
        <f t="shared" si="520"/>
        <v>45154</v>
      </c>
      <c r="G818" s="114">
        <f t="shared" si="504"/>
        <v>2.3005605929267148E-3</v>
      </c>
      <c r="H818" s="115">
        <f t="shared" si="521"/>
        <v>45246</v>
      </c>
      <c r="I818" s="115">
        <f t="shared" si="505"/>
        <v>45246</v>
      </c>
      <c r="J818" s="116">
        <f t="shared" si="513"/>
        <v>21</v>
      </c>
      <c r="K818" s="116">
        <f t="shared" si="529"/>
        <v>12</v>
      </c>
      <c r="L818" s="8">
        <f t="shared" si="514"/>
        <v>1.0013139499999999</v>
      </c>
      <c r="M818" s="117">
        <f t="shared" si="525"/>
        <v>1.0011996999999999</v>
      </c>
      <c r="N818" s="117">
        <f t="shared" si="522"/>
        <v>1.15679020436701</v>
      </c>
      <c r="O818" s="110">
        <f t="shared" si="526"/>
        <v>1.1583101600000001</v>
      </c>
      <c r="P818" s="110">
        <f t="shared" si="506"/>
        <v>1120.6376264099999</v>
      </c>
      <c r="Q818" s="148">
        <f t="shared" si="517"/>
        <v>0</v>
      </c>
      <c r="R818" s="170">
        <f t="shared" si="515"/>
        <v>0</v>
      </c>
      <c r="S818" s="110">
        <f t="shared" si="507"/>
        <v>0</v>
      </c>
      <c r="T818" s="92">
        <v>0</v>
      </c>
      <c r="U818" s="180">
        <f t="shared" si="528"/>
        <v>0</v>
      </c>
      <c r="V818" s="120">
        <f t="shared" si="516"/>
        <v>0.12</v>
      </c>
      <c r="W818" s="118">
        <f t="shared" si="523"/>
        <v>12</v>
      </c>
      <c r="X818" s="118">
        <v>252</v>
      </c>
      <c r="Y818" s="117">
        <f t="shared" si="508"/>
        <v>1.005411192</v>
      </c>
      <c r="Z818" s="110">
        <f t="shared" si="509"/>
        <v>6.0639853500000003</v>
      </c>
      <c r="AA818" s="110">
        <f t="shared" si="510"/>
        <v>0</v>
      </c>
      <c r="AB818" s="121" t="str">
        <f t="shared" si="518"/>
        <v>A+J=</v>
      </c>
      <c r="AC818" s="115">
        <f t="shared" si="519"/>
        <v>45246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2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109">
        <f t="shared" si="511"/>
        <v>45232</v>
      </c>
      <c r="B819" s="110">
        <f t="shared" si="503"/>
        <v>1127.3317787399999</v>
      </c>
      <c r="C819" s="110">
        <f t="shared" si="524"/>
        <v>967.47629875999996</v>
      </c>
      <c r="D819" s="111">
        <f t="shared" si="512"/>
        <v>6667.94</v>
      </c>
      <c r="E819" s="111">
        <f t="shared" si="527"/>
        <v>6683.28</v>
      </c>
      <c r="F819" s="161">
        <f t="shared" si="520"/>
        <v>45154</v>
      </c>
      <c r="G819" s="114">
        <f t="shared" si="504"/>
        <v>2.3005605929267148E-3</v>
      </c>
      <c r="H819" s="115">
        <f t="shared" si="521"/>
        <v>45246</v>
      </c>
      <c r="I819" s="115">
        <f t="shared" si="505"/>
        <v>45246</v>
      </c>
      <c r="J819" s="116">
        <f t="shared" si="513"/>
        <v>21</v>
      </c>
      <c r="K819" s="116">
        <f t="shared" si="529"/>
        <v>13</v>
      </c>
      <c r="L819" s="8">
        <f t="shared" si="514"/>
        <v>1.0014235300000001</v>
      </c>
      <c r="M819" s="117">
        <f t="shared" si="525"/>
        <v>1.0011996999999999</v>
      </c>
      <c r="N819" s="117">
        <f t="shared" si="522"/>
        <v>1.15679020436701</v>
      </c>
      <c r="O819" s="110">
        <f t="shared" si="526"/>
        <v>1.15843692</v>
      </c>
      <c r="P819" s="110">
        <f t="shared" si="506"/>
        <v>1120.7602637</v>
      </c>
      <c r="Q819" s="148">
        <f t="shared" si="517"/>
        <v>0</v>
      </c>
      <c r="R819" s="170">
        <f t="shared" si="515"/>
        <v>0</v>
      </c>
      <c r="S819" s="110">
        <f t="shared" si="507"/>
        <v>0</v>
      </c>
      <c r="T819" s="92">
        <v>0</v>
      </c>
      <c r="U819" s="180">
        <f t="shared" si="528"/>
        <v>0</v>
      </c>
      <c r="V819" s="120">
        <f t="shared" si="516"/>
        <v>0.12</v>
      </c>
      <c r="W819" s="118">
        <f t="shared" si="523"/>
        <v>13</v>
      </c>
      <c r="X819" s="118">
        <v>252</v>
      </c>
      <c r="Y819" s="117">
        <f t="shared" si="508"/>
        <v>1.0058634440000001</v>
      </c>
      <c r="Z819" s="110">
        <f t="shared" si="509"/>
        <v>6.5715150400000004</v>
      </c>
      <c r="AA819" s="110">
        <f t="shared" si="510"/>
        <v>0</v>
      </c>
      <c r="AB819" s="121" t="str">
        <f t="shared" si="518"/>
        <v>A+J=</v>
      </c>
      <c r="AC819" s="115">
        <f t="shared" si="519"/>
        <v>45246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2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109">
        <f t="shared" si="511"/>
        <v>45233</v>
      </c>
      <c r="B820" s="110">
        <f t="shared" si="503"/>
        <v>1127.3317787399999</v>
      </c>
      <c r="C820" s="110">
        <f t="shared" si="524"/>
        <v>967.47629875999996</v>
      </c>
      <c r="D820" s="111">
        <f t="shared" si="512"/>
        <v>6667.94</v>
      </c>
      <c r="E820" s="111">
        <f t="shared" si="527"/>
        <v>6683.28</v>
      </c>
      <c r="F820" s="161">
        <f t="shared" si="520"/>
        <v>45154</v>
      </c>
      <c r="G820" s="114">
        <f t="shared" si="504"/>
        <v>2.3005605929267148E-3</v>
      </c>
      <c r="H820" s="115">
        <f t="shared" si="521"/>
        <v>45246</v>
      </c>
      <c r="I820" s="115">
        <f t="shared" si="505"/>
        <v>45246</v>
      </c>
      <c r="J820" s="116">
        <f t="shared" si="513"/>
        <v>21</v>
      </c>
      <c r="K820" s="116">
        <f t="shared" si="529"/>
        <v>13</v>
      </c>
      <c r="L820" s="8">
        <f t="shared" si="514"/>
        <v>1.0014235300000001</v>
      </c>
      <c r="M820" s="117">
        <f t="shared" si="525"/>
        <v>1.0011996999999999</v>
      </c>
      <c r="N820" s="117">
        <f t="shared" si="522"/>
        <v>1.15679020436701</v>
      </c>
      <c r="O820" s="110">
        <f t="shared" si="526"/>
        <v>1.15843692</v>
      </c>
      <c r="P820" s="110">
        <f t="shared" si="506"/>
        <v>1120.7602637</v>
      </c>
      <c r="Q820" s="148">
        <f t="shared" si="517"/>
        <v>0</v>
      </c>
      <c r="R820" s="170">
        <f t="shared" si="515"/>
        <v>0</v>
      </c>
      <c r="S820" s="110">
        <f t="shared" si="507"/>
        <v>0</v>
      </c>
      <c r="T820" s="92">
        <v>0</v>
      </c>
      <c r="U820" s="180">
        <f t="shared" si="528"/>
        <v>0</v>
      </c>
      <c r="V820" s="120">
        <f t="shared" si="516"/>
        <v>0.12</v>
      </c>
      <c r="W820" s="118">
        <f t="shared" si="523"/>
        <v>13</v>
      </c>
      <c r="X820" s="118">
        <v>252</v>
      </c>
      <c r="Y820" s="117">
        <f t="shared" si="508"/>
        <v>1.0058634440000001</v>
      </c>
      <c r="Z820" s="110">
        <f t="shared" si="509"/>
        <v>6.5715150400000004</v>
      </c>
      <c r="AA820" s="110">
        <f t="shared" si="510"/>
        <v>0</v>
      </c>
      <c r="AB820" s="121" t="str">
        <f t="shared" si="518"/>
        <v>A+J=</v>
      </c>
      <c r="AC820" s="115">
        <f t="shared" si="519"/>
        <v>45246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2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109">
        <f t="shared" si="511"/>
        <v>45234</v>
      </c>
      <c r="B821" s="110">
        <f t="shared" si="503"/>
        <v>1127.9622950400001</v>
      </c>
      <c r="C821" s="110">
        <f t="shared" si="524"/>
        <v>967.47629875999996</v>
      </c>
      <c r="D821" s="111">
        <f t="shared" si="512"/>
        <v>6667.94</v>
      </c>
      <c r="E821" s="111">
        <f t="shared" si="527"/>
        <v>6683.28</v>
      </c>
      <c r="F821" s="161">
        <f t="shared" si="520"/>
        <v>45154</v>
      </c>
      <c r="G821" s="114">
        <f t="shared" si="504"/>
        <v>2.3005605929267148E-3</v>
      </c>
      <c r="H821" s="115">
        <f t="shared" si="521"/>
        <v>45246</v>
      </c>
      <c r="I821" s="115">
        <f t="shared" si="505"/>
        <v>45246</v>
      </c>
      <c r="J821" s="116">
        <f t="shared" si="513"/>
        <v>21</v>
      </c>
      <c r="K821" s="116">
        <f t="shared" si="529"/>
        <v>14</v>
      </c>
      <c r="L821" s="8">
        <f t="shared" si="514"/>
        <v>1.00153311</v>
      </c>
      <c r="M821" s="117">
        <f t="shared" si="525"/>
        <v>1.0011996999999999</v>
      </c>
      <c r="N821" s="117">
        <f t="shared" si="522"/>
        <v>1.15679020436701</v>
      </c>
      <c r="O821" s="110">
        <f t="shared" si="526"/>
        <v>1.15856369</v>
      </c>
      <c r="P821" s="110">
        <f t="shared" si="506"/>
        <v>1120.88291067</v>
      </c>
      <c r="Q821" s="148">
        <f t="shared" si="517"/>
        <v>0</v>
      </c>
      <c r="R821" s="170">
        <f t="shared" si="515"/>
        <v>0</v>
      </c>
      <c r="S821" s="110">
        <f t="shared" si="507"/>
        <v>0</v>
      </c>
      <c r="T821" s="92">
        <v>0</v>
      </c>
      <c r="U821" s="180">
        <f t="shared" si="528"/>
        <v>0</v>
      </c>
      <c r="V821" s="120">
        <f t="shared" si="516"/>
        <v>0.12</v>
      </c>
      <c r="W821" s="118">
        <f t="shared" si="523"/>
        <v>14</v>
      </c>
      <c r="X821" s="118">
        <v>252</v>
      </c>
      <c r="Y821" s="117">
        <f t="shared" si="508"/>
        <v>1.0063158999999999</v>
      </c>
      <c r="Z821" s="110">
        <f t="shared" si="509"/>
        <v>7.0793843699999996</v>
      </c>
      <c r="AA821" s="110">
        <f t="shared" si="510"/>
        <v>0</v>
      </c>
      <c r="AB821" s="121" t="str">
        <f t="shared" si="518"/>
        <v>A+J=</v>
      </c>
      <c r="AC821" s="115">
        <f t="shared" si="519"/>
        <v>45246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2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109">
        <f t="shared" si="511"/>
        <v>45235</v>
      </c>
      <c r="B822" s="110">
        <f t="shared" si="503"/>
        <v>1127.9622950400001</v>
      </c>
      <c r="C822" s="110">
        <f t="shared" si="524"/>
        <v>967.47629875999996</v>
      </c>
      <c r="D822" s="111">
        <f t="shared" si="512"/>
        <v>6667.94</v>
      </c>
      <c r="E822" s="111">
        <f t="shared" si="527"/>
        <v>6683.28</v>
      </c>
      <c r="F822" s="161">
        <f t="shared" si="520"/>
        <v>45154</v>
      </c>
      <c r="G822" s="114">
        <f t="shared" si="504"/>
        <v>2.3005605929267148E-3</v>
      </c>
      <c r="H822" s="115">
        <f t="shared" si="521"/>
        <v>45246</v>
      </c>
      <c r="I822" s="115">
        <f t="shared" si="505"/>
        <v>45246</v>
      </c>
      <c r="J822" s="116">
        <f t="shared" si="513"/>
        <v>21</v>
      </c>
      <c r="K822" s="116">
        <f t="shared" si="529"/>
        <v>14</v>
      </c>
      <c r="L822" s="8">
        <f t="shared" si="514"/>
        <v>1.00153311</v>
      </c>
      <c r="M822" s="117">
        <f t="shared" si="525"/>
        <v>1.0011996999999999</v>
      </c>
      <c r="N822" s="117">
        <f t="shared" si="522"/>
        <v>1.15679020436701</v>
      </c>
      <c r="O822" s="110">
        <f t="shared" si="526"/>
        <v>1.15856369</v>
      </c>
      <c r="P822" s="110">
        <f t="shared" si="506"/>
        <v>1120.88291067</v>
      </c>
      <c r="Q822" s="148">
        <f t="shared" si="517"/>
        <v>0</v>
      </c>
      <c r="R822" s="170">
        <f t="shared" si="515"/>
        <v>0</v>
      </c>
      <c r="S822" s="110">
        <f t="shared" si="507"/>
        <v>0</v>
      </c>
      <c r="T822" s="92">
        <v>0</v>
      </c>
      <c r="U822" s="180">
        <f t="shared" si="528"/>
        <v>0</v>
      </c>
      <c r="V822" s="120">
        <f t="shared" si="516"/>
        <v>0.12</v>
      </c>
      <c r="W822" s="118">
        <f t="shared" si="523"/>
        <v>14</v>
      </c>
      <c r="X822" s="118">
        <v>252</v>
      </c>
      <c r="Y822" s="117">
        <f t="shared" si="508"/>
        <v>1.0063158999999999</v>
      </c>
      <c r="Z822" s="110">
        <f t="shared" si="509"/>
        <v>7.0793843699999996</v>
      </c>
      <c r="AA822" s="110">
        <f t="shared" si="510"/>
        <v>0</v>
      </c>
      <c r="AB822" s="121" t="str">
        <f t="shared" si="518"/>
        <v>A+J=</v>
      </c>
      <c r="AC822" s="115">
        <f t="shared" si="519"/>
        <v>45246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2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109">
        <f t="shared" si="511"/>
        <v>45236</v>
      </c>
      <c r="B823" s="110">
        <f t="shared" si="503"/>
        <v>1127.9622950400001</v>
      </c>
      <c r="C823" s="110">
        <f t="shared" si="524"/>
        <v>967.47629875999996</v>
      </c>
      <c r="D823" s="111">
        <f t="shared" si="512"/>
        <v>6667.94</v>
      </c>
      <c r="E823" s="111">
        <f t="shared" si="527"/>
        <v>6683.28</v>
      </c>
      <c r="F823" s="161">
        <f t="shared" si="520"/>
        <v>45154</v>
      </c>
      <c r="G823" s="114">
        <f t="shared" si="504"/>
        <v>2.3005605929267148E-3</v>
      </c>
      <c r="H823" s="115">
        <f t="shared" si="521"/>
        <v>45246</v>
      </c>
      <c r="I823" s="115">
        <f t="shared" si="505"/>
        <v>45246</v>
      </c>
      <c r="J823" s="116">
        <f t="shared" si="513"/>
        <v>21</v>
      </c>
      <c r="K823" s="116">
        <f t="shared" si="529"/>
        <v>14</v>
      </c>
      <c r="L823" s="8">
        <f t="shared" si="514"/>
        <v>1.00153311</v>
      </c>
      <c r="M823" s="117">
        <f t="shared" si="525"/>
        <v>1.0011996999999999</v>
      </c>
      <c r="N823" s="117">
        <f t="shared" si="522"/>
        <v>1.15679020436701</v>
      </c>
      <c r="O823" s="110">
        <f t="shared" si="526"/>
        <v>1.15856369</v>
      </c>
      <c r="P823" s="110">
        <f t="shared" si="506"/>
        <v>1120.88291067</v>
      </c>
      <c r="Q823" s="148">
        <f t="shared" si="517"/>
        <v>0</v>
      </c>
      <c r="R823" s="170">
        <f t="shared" si="515"/>
        <v>0</v>
      </c>
      <c r="S823" s="110">
        <f t="shared" si="507"/>
        <v>0</v>
      </c>
      <c r="T823" s="92">
        <v>0</v>
      </c>
      <c r="U823" s="180">
        <f t="shared" si="528"/>
        <v>0</v>
      </c>
      <c r="V823" s="120">
        <f t="shared" si="516"/>
        <v>0.12</v>
      </c>
      <c r="W823" s="118">
        <f t="shared" si="523"/>
        <v>14</v>
      </c>
      <c r="X823" s="118">
        <v>252</v>
      </c>
      <c r="Y823" s="117">
        <f t="shared" si="508"/>
        <v>1.0063158999999999</v>
      </c>
      <c r="Z823" s="110">
        <f t="shared" si="509"/>
        <v>7.0793843699999996</v>
      </c>
      <c r="AA823" s="110">
        <f t="shared" si="510"/>
        <v>0</v>
      </c>
      <c r="AB823" s="121" t="str">
        <f t="shared" si="518"/>
        <v>A+J=</v>
      </c>
      <c r="AC823" s="115">
        <f t="shared" si="519"/>
        <v>45246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2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109">
        <f t="shared" si="511"/>
        <v>45237</v>
      </c>
      <c r="B824" s="110">
        <f t="shared" si="503"/>
        <v>1128.5931596400001</v>
      </c>
      <c r="C824" s="110">
        <f t="shared" si="524"/>
        <v>967.47629875999996</v>
      </c>
      <c r="D824" s="111">
        <f t="shared" si="512"/>
        <v>6667.94</v>
      </c>
      <c r="E824" s="111">
        <f t="shared" si="527"/>
        <v>6683.28</v>
      </c>
      <c r="F824" s="161">
        <f t="shared" si="520"/>
        <v>45154</v>
      </c>
      <c r="G824" s="114">
        <f t="shared" si="504"/>
        <v>2.3005605929267148E-3</v>
      </c>
      <c r="H824" s="115">
        <f t="shared" si="521"/>
        <v>45246</v>
      </c>
      <c r="I824" s="115">
        <f t="shared" si="505"/>
        <v>45246</v>
      </c>
      <c r="J824" s="116">
        <f t="shared" si="513"/>
        <v>21</v>
      </c>
      <c r="K824" s="116">
        <f t="shared" si="529"/>
        <v>15</v>
      </c>
      <c r="L824" s="8">
        <f t="shared" si="514"/>
        <v>1.00164271</v>
      </c>
      <c r="M824" s="117">
        <f t="shared" si="525"/>
        <v>1.0011996999999999</v>
      </c>
      <c r="N824" s="117">
        <f t="shared" si="522"/>
        <v>1.15679020436701</v>
      </c>
      <c r="O824" s="110">
        <f t="shared" si="526"/>
        <v>1.15869047</v>
      </c>
      <c r="P824" s="110">
        <f t="shared" si="506"/>
        <v>1121.00556732</v>
      </c>
      <c r="Q824" s="148">
        <f t="shared" si="517"/>
        <v>0</v>
      </c>
      <c r="R824" s="170">
        <f t="shared" si="515"/>
        <v>0</v>
      </c>
      <c r="S824" s="110">
        <f t="shared" si="507"/>
        <v>0</v>
      </c>
      <c r="T824" s="92">
        <v>0</v>
      </c>
      <c r="U824" s="180">
        <f t="shared" si="528"/>
        <v>0</v>
      </c>
      <c r="V824" s="120">
        <f t="shared" si="516"/>
        <v>0.12</v>
      </c>
      <c r="W824" s="118">
        <f t="shared" si="523"/>
        <v>15</v>
      </c>
      <c r="X824" s="118">
        <v>252</v>
      </c>
      <c r="Y824" s="117">
        <f t="shared" si="508"/>
        <v>1.006768559</v>
      </c>
      <c r="Z824" s="110">
        <f t="shared" si="509"/>
        <v>7.5875923199999997</v>
      </c>
      <c r="AA824" s="110">
        <f t="shared" si="510"/>
        <v>0</v>
      </c>
      <c r="AB824" s="121" t="str">
        <f t="shared" si="518"/>
        <v>A+J=</v>
      </c>
      <c r="AC824" s="115">
        <f t="shared" si="519"/>
        <v>45246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2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109">
        <f t="shared" si="511"/>
        <v>45238</v>
      </c>
      <c r="B825" s="110">
        <f t="shared" si="503"/>
        <v>1129.22438347</v>
      </c>
      <c r="C825" s="110">
        <f t="shared" si="524"/>
        <v>967.47629875999996</v>
      </c>
      <c r="D825" s="111">
        <f t="shared" si="512"/>
        <v>6667.94</v>
      </c>
      <c r="E825" s="111">
        <f t="shared" si="527"/>
        <v>6683.28</v>
      </c>
      <c r="F825" s="161">
        <f t="shared" si="520"/>
        <v>45154</v>
      </c>
      <c r="G825" s="114">
        <f t="shared" si="504"/>
        <v>2.3005605929267148E-3</v>
      </c>
      <c r="H825" s="115">
        <f t="shared" si="521"/>
        <v>45246</v>
      </c>
      <c r="I825" s="115">
        <f t="shared" si="505"/>
        <v>45246</v>
      </c>
      <c r="J825" s="116">
        <f t="shared" si="513"/>
        <v>21</v>
      </c>
      <c r="K825" s="116">
        <f t="shared" si="529"/>
        <v>16</v>
      </c>
      <c r="L825" s="8">
        <f t="shared" si="514"/>
        <v>1.00175232</v>
      </c>
      <c r="M825" s="117">
        <f t="shared" si="525"/>
        <v>1.0011996999999999</v>
      </c>
      <c r="N825" s="117">
        <f t="shared" si="522"/>
        <v>1.15679020436701</v>
      </c>
      <c r="O825" s="110">
        <f t="shared" si="526"/>
        <v>1.1588172699999999</v>
      </c>
      <c r="P825" s="110">
        <f t="shared" si="506"/>
        <v>1121.12824331</v>
      </c>
      <c r="Q825" s="148">
        <f t="shared" si="517"/>
        <v>0</v>
      </c>
      <c r="R825" s="170">
        <f t="shared" si="515"/>
        <v>0</v>
      </c>
      <c r="S825" s="110">
        <f t="shared" si="507"/>
        <v>0</v>
      </c>
      <c r="T825" s="92">
        <v>0</v>
      </c>
      <c r="U825" s="180">
        <f t="shared" si="528"/>
        <v>0</v>
      </c>
      <c r="V825" s="120">
        <f t="shared" si="516"/>
        <v>0.12</v>
      </c>
      <c r="W825" s="118">
        <f t="shared" si="523"/>
        <v>16</v>
      </c>
      <c r="X825" s="118">
        <v>252</v>
      </c>
      <c r="Y825" s="117">
        <f t="shared" si="508"/>
        <v>1.007221422</v>
      </c>
      <c r="Z825" s="110">
        <f t="shared" si="509"/>
        <v>8.0961401599999991</v>
      </c>
      <c r="AA825" s="110">
        <f t="shared" si="510"/>
        <v>0</v>
      </c>
      <c r="AB825" s="121" t="str">
        <f t="shared" si="518"/>
        <v>A+J=</v>
      </c>
      <c r="AC825" s="115">
        <f t="shared" si="519"/>
        <v>45246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2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109">
        <f t="shared" si="511"/>
        <v>45239</v>
      </c>
      <c r="B826" s="110">
        <f t="shared" si="503"/>
        <v>1129.85595577</v>
      </c>
      <c r="C826" s="110">
        <f t="shared" si="524"/>
        <v>967.47629875999996</v>
      </c>
      <c r="D826" s="111">
        <f t="shared" si="512"/>
        <v>6667.94</v>
      </c>
      <c r="E826" s="111">
        <f t="shared" si="527"/>
        <v>6683.28</v>
      </c>
      <c r="F826" s="161">
        <f t="shared" si="520"/>
        <v>45154</v>
      </c>
      <c r="G826" s="114">
        <f t="shared" si="504"/>
        <v>2.3005605929267148E-3</v>
      </c>
      <c r="H826" s="115">
        <f t="shared" si="521"/>
        <v>45246</v>
      </c>
      <c r="I826" s="115">
        <f t="shared" si="505"/>
        <v>45246</v>
      </c>
      <c r="J826" s="116">
        <f t="shared" si="513"/>
        <v>21</v>
      </c>
      <c r="K826" s="116">
        <f t="shared" si="529"/>
        <v>17</v>
      </c>
      <c r="L826" s="8">
        <f t="shared" si="514"/>
        <v>1.0018619499999999</v>
      </c>
      <c r="M826" s="117">
        <f t="shared" si="525"/>
        <v>1.0011996999999999</v>
      </c>
      <c r="N826" s="117">
        <f t="shared" si="522"/>
        <v>1.15679020436701</v>
      </c>
      <c r="O826" s="110">
        <f t="shared" si="526"/>
        <v>1.1589440799999999</v>
      </c>
      <c r="P826" s="110">
        <f t="shared" si="506"/>
        <v>1121.25092898</v>
      </c>
      <c r="Q826" s="148">
        <f t="shared" si="517"/>
        <v>0</v>
      </c>
      <c r="R826" s="170">
        <f t="shared" si="515"/>
        <v>0</v>
      </c>
      <c r="S826" s="110">
        <f t="shared" si="507"/>
        <v>0</v>
      </c>
      <c r="T826" s="92">
        <v>0</v>
      </c>
      <c r="U826" s="180">
        <f t="shared" si="528"/>
        <v>0</v>
      </c>
      <c r="V826" s="120">
        <f t="shared" si="516"/>
        <v>0.12</v>
      </c>
      <c r="W826" s="118">
        <f t="shared" si="523"/>
        <v>17</v>
      </c>
      <c r="X826" s="118">
        <v>252</v>
      </c>
      <c r="Y826" s="117">
        <f t="shared" si="508"/>
        <v>1.0076744879999999</v>
      </c>
      <c r="Z826" s="110">
        <f t="shared" si="509"/>
        <v>8.6050267900000001</v>
      </c>
      <c r="AA826" s="110">
        <f t="shared" si="510"/>
        <v>0</v>
      </c>
      <c r="AB826" s="121" t="str">
        <f t="shared" si="518"/>
        <v>A+J=</v>
      </c>
      <c r="AC826" s="115">
        <f t="shared" si="519"/>
        <v>45246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2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109">
        <f t="shared" si="511"/>
        <v>45240</v>
      </c>
      <c r="B827" s="110">
        <f t="shared" si="503"/>
        <v>1130.4878777700001</v>
      </c>
      <c r="C827" s="110">
        <f t="shared" si="524"/>
        <v>967.47629875999996</v>
      </c>
      <c r="D827" s="111">
        <f t="shared" si="512"/>
        <v>6667.94</v>
      </c>
      <c r="E827" s="111">
        <f t="shared" si="527"/>
        <v>6683.28</v>
      </c>
      <c r="F827" s="161">
        <f t="shared" si="520"/>
        <v>45154</v>
      </c>
      <c r="G827" s="114">
        <f t="shared" si="504"/>
        <v>2.3005605929267148E-3</v>
      </c>
      <c r="H827" s="115">
        <f t="shared" si="521"/>
        <v>45246</v>
      </c>
      <c r="I827" s="115">
        <f t="shared" si="505"/>
        <v>45246</v>
      </c>
      <c r="J827" s="116">
        <f t="shared" si="513"/>
        <v>21</v>
      </c>
      <c r="K827" s="116">
        <f t="shared" si="529"/>
        <v>18</v>
      </c>
      <c r="L827" s="8">
        <f t="shared" si="514"/>
        <v>1.00197158</v>
      </c>
      <c r="M827" s="117">
        <f t="shared" si="525"/>
        <v>1.0011996999999999</v>
      </c>
      <c r="N827" s="117">
        <f t="shared" si="522"/>
        <v>1.15679020436701</v>
      </c>
      <c r="O827" s="110">
        <f t="shared" si="526"/>
        <v>1.1590708999999999</v>
      </c>
      <c r="P827" s="110">
        <f t="shared" si="506"/>
        <v>1121.37362433</v>
      </c>
      <c r="Q827" s="148">
        <f t="shared" si="517"/>
        <v>0</v>
      </c>
      <c r="R827" s="170">
        <f t="shared" si="515"/>
        <v>0</v>
      </c>
      <c r="S827" s="110">
        <f t="shared" si="507"/>
        <v>0</v>
      </c>
      <c r="T827" s="92">
        <v>0</v>
      </c>
      <c r="U827" s="180">
        <f t="shared" si="528"/>
        <v>0</v>
      </c>
      <c r="V827" s="120">
        <f t="shared" si="516"/>
        <v>0.12</v>
      </c>
      <c r="W827" s="118">
        <f t="shared" si="523"/>
        <v>18</v>
      </c>
      <c r="X827" s="118">
        <v>252</v>
      </c>
      <c r="Y827" s="117">
        <f t="shared" si="508"/>
        <v>1.0081277580000001</v>
      </c>
      <c r="Z827" s="110">
        <f t="shared" si="509"/>
        <v>9.1142534400000006</v>
      </c>
      <c r="AA827" s="110">
        <f t="shared" si="510"/>
        <v>0</v>
      </c>
      <c r="AB827" s="121" t="str">
        <f t="shared" si="518"/>
        <v>A+J=</v>
      </c>
      <c r="AC827" s="115">
        <f t="shared" si="519"/>
        <v>45246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2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109">
        <f t="shared" si="511"/>
        <v>45241</v>
      </c>
      <c r="B828" s="110">
        <f t="shared" si="503"/>
        <v>1131.1201701699999</v>
      </c>
      <c r="C828" s="110">
        <f t="shared" si="524"/>
        <v>967.47629875999996</v>
      </c>
      <c r="D828" s="111">
        <f t="shared" si="512"/>
        <v>6667.94</v>
      </c>
      <c r="E828" s="111">
        <f t="shared" si="527"/>
        <v>6683.28</v>
      </c>
      <c r="F828" s="161">
        <f t="shared" si="520"/>
        <v>45154</v>
      </c>
      <c r="G828" s="114">
        <f t="shared" si="504"/>
        <v>2.3005605929267148E-3</v>
      </c>
      <c r="H828" s="115">
        <f t="shared" si="521"/>
        <v>45246</v>
      </c>
      <c r="I828" s="115">
        <f t="shared" si="505"/>
        <v>45246</v>
      </c>
      <c r="J828" s="116">
        <f t="shared" si="513"/>
        <v>21</v>
      </c>
      <c r="K828" s="116">
        <f t="shared" si="529"/>
        <v>19</v>
      </c>
      <c r="L828" s="8">
        <f t="shared" si="514"/>
        <v>1.0020812299999999</v>
      </c>
      <c r="M828" s="117">
        <f t="shared" si="525"/>
        <v>1.0011996999999999</v>
      </c>
      <c r="N828" s="117">
        <f t="shared" si="522"/>
        <v>1.15679020436701</v>
      </c>
      <c r="O828" s="110">
        <f t="shared" si="526"/>
        <v>1.1591977499999999</v>
      </c>
      <c r="P828" s="110">
        <f t="shared" si="506"/>
        <v>1121.4963487</v>
      </c>
      <c r="Q828" s="148">
        <f t="shared" si="517"/>
        <v>0</v>
      </c>
      <c r="R828" s="170">
        <f t="shared" si="515"/>
        <v>0</v>
      </c>
      <c r="S828" s="110">
        <f t="shared" si="507"/>
        <v>0</v>
      </c>
      <c r="T828" s="92">
        <v>0</v>
      </c>
      <c r="U828" s="180">
        <f t="shared" si="528"/>
        <v>0</v>
      </c>
      <c r="V828" s="120">
        <f t="shared" si="516"/>
        <v>0.12</v>
      </c>
      <c r="W828" s="118">
        <f t="shared" si="523"/>
        <v>19</v>
      </c>
      <c r="X828" s="118">
        <v>252</v>
      </c>
      <c r="Y828" s="117">
        <f t="shared" si="508"/>
        <v>1.0085812329999999</v>
      </c>
      <c r="Z828" s="110">
        <f t="shared" si="509"/>
        <v>9.6238214699999993</v>
      </c>
      <c r="AA828" s="110">
        <f t="shared" si="510"/>
        <v>0</v>
      </c>
      <c r="AB828" s="121" t="str">
        <f t="shared" si="518"/>
        <v>A+J=</v>
      </c>
      <c r="AC828" s="115">
        <f t="shared" si="519"/>
        <v>45246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2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109">
        <f t="shared" si="511"/>
        <v>45242</v>
      </c>
      <c r="B829" s="110">
        <f t="shared" si="503"/>
        <v>1131.1201701699999</v>
      </c>
      <c r="C829" s="110">
        <f t="shared" si="524"/>
        <v>967.47629875999996</v>
      </c>
      <c r="D829" s="111">
        <f t="shared" si="512"/>
        <v>6667.94</v>
      </c>
      <c r="E829" s="111">
        <f t="shared" si="527"/>
        <v>6683.28</v>
      </c>
      <c r="F829" s="161">
        <f t="shared" si="520"/>
        <v>45154</v>
      </c>
      <c r="G829" s="114">
        <f t="shared" si="504"/>
        <v>2.3005605929267148E-3</v>
      </c>
      <c r="H829" s="115">
        <f t="shared" si="521"/>
        <v>45246</v>
      </c>
      <c r="I829" s="115">
        <f t="shared" si="505"/>
        <v>45246</v>
      </c>
      <c r="J829" s="116">
        <f t="shared" si="513"/>
        <v>21</v>
      </c>
      <c r="K829" s="116">
        <f t="shared" si="529"/>
        <v>19</v>
      </c>
      <c r="L829" s="8">
        <f t="shared" si="514"/>
        <v>1.0020812299999999</v>
      </c>
      <c r="M829" s="117">
        <f t="shared" si="525"/>
        <v>1.0011996999999999</v>
      </c>
      <c r="N829" s="117">
        <f t="shared" si="522"/>
        <v>1.15679020436701</v>
      </c>
      <c r="O829" s="110">
        <f t="shared" si="526"/>
        <v>1.1591977499999999</v>
      </c>
      <c r="P829" s="110">
        <f t="shared" si="506"/>
        <v>1121.4963487</v>
      </c>
      <c r="Q829" s="148">
        <f t="shared" si="517"/>
        <v>0</v>
      </c>
      <c r="R829" s="170">
        <f t="shared" si="515"/>
        <v>0</v>
      </c>
      <c r="S829" s="110">
        <f t="shared" si="507"/>
        <v>0</v>
      </c>
      <c r="T829" s="92">
        <v>0</v>
      </c>
      <c r="U829" s="180">
        <f t="shared" si="528"/>
        <v>0</v>
      </c>
      <c r="V829" s="120">
        <f t="shared" si="516"/>
        <v>0.12</v>
      </c>
      <c r="W829" s="118">
        <f t="shared" si="523"/>
        <v>19</v>
      </c>
      <c r="X829" s="118">
        <v>252</v>
      </c>
      <c r="Y829" s="117">
        <f t="shared" si="508"/>
        <v>1.0085812329999999</v>
      </c>
      <c r="Z829" s="110">
        <f t="shared" si="509"/>
        <v>9.6238214699999993</v>
      </c>
      <c r="AA829" s="110">
        <f t="shared" si="510"/>
        <v>0</v>
      </c>
      <c r="AB829" s="121" t="str">
        <f t="shared" si="518"/>
        <v>A+J=</v>
      </c>
      <c r="AC829" s="115">
        <f t="shared" si="519"/>
        <v>45246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2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109">
        <f t="shared" si="511"/>
        <v>45243</v>
      </c>
      <c r="B830" s="110">
        <f t="shared" si="503"/>
        <v>1131.1201701699999</v>
      </c>
      <c r="C830" s="110">
        <f t="shared" si="524"/>
        <v>967.47629875999996</v>
      </c>
      <c r="D830" s="111">
        <f t="shared" si="512"/>
        <v>6667.94</v>
      </c>
      <c r="E830" s="111">
        <f t="shared" si="527"/>
        <v>6683.28</v>
      </c>
      <c r="F830" s="161">
        <f t="shared" si="520"/>
        <v>45154</v>
      </c>
      <c r="G830" s="114">
        <f t="shared" si="504"/>
        <v>2.3005605929267148E-3</v>
      </c>
      <c r="H830" s="115">
        <f t="shared" si="521"/>
        <v>45246</v>
      </c>
      <c r="I830" s="115">
        <f t="shared" si="505"/>
        <v>45246</v>
      </c>
      <c r="J830" s="116">
        <f t="shared" si="513"/>
        <v>21</v>
      </c>
      <c r="K830" s="116">
        <f t="shared" si="529"/>
        <v>19</v>
      </c>
      <c r="L830" s="8">
        <f t="shared" si="514"/>
        <v>1.0020812299999999</v>
      </c>
      <c r="M830" s="117">
        <f t="shared" si="525"/>
        <v>1.0011996999999999</v>
      </c>
      <c r="N830" s="117">
        <f t="shared" si="522"/>
        <v>1.15679020436701</v>
      </c>
      <c r="O830" s="110">
        <f t="shared" si="526"/>
        <v>1.1591977499999999</v>
      </c>
      <c r="P830" s="110">
        <f t="shared" si="506"/>
        <v>1121.4963487</v>
      </c>
      <c r="Q830" s="148">
        <f t="shared" si="517"/>
        <v>0</v>
      </c>
      <c r="R830" s="170">
        <f t="shared" si="515"/>
        <v>0</v>
      </c>
      <c r="S830" s="110">
        <f t="shared" si="507"/>
        <v>0</v>
      </c>
      <c r="T830" s="92">
        <v>0</v>
      </c>
      <c r="U830" s="180">
        <f t="shared" si="528"/>
        <v>0</v>
      </c>
      <c r="V830" s="120">
        <f t="shared" si="516"/>
        <v>0.12</v>
      </c>
      <c r="W830" s="118">
        <f t="shared" si="523"/>
        <v>19</v>
      </c>
      <c r="X830" s="118">
        <v>252</v>
      </c>
      <c r="Y830" s="117">
        <f t="shared" si="508"/>
        <v>1.0085812329999999</v>
      </c>
      <c r="Z830" s="110">
        <f t="shared" si="509"/>
        <v>9.6238214699999993</v>
      </c>
      <c r="AA830" s="110">
        <f t="shared" si="510"/>
        <v>0</v>
      </c>
      <c r="AB830" s="121" t="str">
        <f t="shared" si="518"/>
        <v>A+J=</v>
      </c>
      <c r="AC830" s="115">
        <f t="shared" si="519"/>
        <v>45246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2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109">
        <f t="shared" si="511"/>
        <v>45244</v>
      </c>
      <c r="B831" s="110">
        <f t="shared" si="503"/>
        <v>1131.7528015599999</v>
      </c>
      <c r="C831" s="110">
        <f t="shared" si="524"/>
        <v>967.47629875999996</v>
      </c>
      <c r="D831" s="111">
        <f t="shared" si="512"/>
        <v>6667.94</v>
      </c>
      <c r="E831" s="111">
        <f t="shared" si="527"/>
        <v>6683.28</v>
      </c>
      <c r="F831" s="161">
        <f t="shared" si="520"/>
        <v>45154</v>
      </c>
      <c r="G831" s="114">
        <f t="shared" si="504"/>
        <v>2.3005605929267148E-3</v>
      </c>
      <c r="H831" s="115">
        <f t="shared" si="521"/>
        <v>45246</v>
      </c>
      <c r="I831" s="115">
        <f t="shared" si="505"/>
        <v>45246</v>
      </c>
      <c r="J831" s="116">
        <f t="shared" si="513"/>
        <v>21</v>
      </c>
      <c r="K831" s="116">
        <f t="shared" si="529"/>
        <v>20</v>
      </c>
      <c r="L831" s="8">
        <f t="shared" si="514"/>
        <v>1.0021908900000001</v>
      </c>
      <c r="M831" s="117">
        <f t="shared" si="525"/>
        <v>1.0011996999999999</v>
      </c>
      <c r="N831" s="117">
        <f t="shared" si="522"/>
        <v>1.15679020436701</v>
      </c>
      <c r="O831" s="110">
        <f t="shared" si="526"/>
        <v>1.1593245999999999</v>
      </c>
      <c r="P831" s="110">
        <f t="shared" si="506"/>
        <v>1121.6190730599999</v>
      </c>
      <c r="Q831" s="148">
        <f t="shared" si="517"/>
        <v>0</v>
      </c>
      <c r="R831" s="170">
        <f t="shared" si="515"/>
        <v>0</v>
      </c>
      <c r="S831" s="110">
        <f t="shared" si="507"/>
        <v>0</v>
      </c>
      <c r="T831" s="92">
        <v>0</v>
      </c>
      <c r="U831" s="180">
        <f t="shared" si="528"/>
        <v>0</v>
      </c>
      <c r="V831" s="120">
        <f t="shared" si="516"/>
        <v>0.12</v>
      </c>
      <c r="W831" s="118">
        <f t="shared" si="523"/>
        <v>20</v>
      </c>
      <c r="X831" s="118">
        <v>252</v>
      </c>
      <c r="Y831" s="117">
        <f t="shared" si="508"/>
        <v>1.0090349110000001</v>
      </c>
      <c r="Z831" s="110">
        <f t="shared" si="509"/>
        <v>10.1337285</v>
      </c>
      <c r="AA831" s="110">
        <f t="shared" si="510"/>
        <v>0</v>
      </c>
      <c r="AB831" s="121" t="str">
        <f t="shared" si="518"/>
        <v>A+J=</v>
      </c>
      <c r="AC831" s="115">
        <f t="shared" si="519"/>
        <v>45246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2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109">
        <f t="shared" si="511"/>
        <v>45245</v>
      </c>
      <c r="B832" s="110">
        <f t="shared" si="503"/>
        <v>1132.38578291</v>
      </c>
      <c r="C832" s="110">
        <f t="shared" si="524"/>
        <v>967.47629875999996</v>
      </c>
      <c r="D832" s="111">
        <f t="shared" si="512"/>
        <v>6667.94</v>
      </c>
      <c r="E832" s="111">
        <f t="shared" si="527"/>
        <v>6683.28</v>
      </c>
      <c r="F832" s="161">
        <f t="shared" si="520"/>
        <v>45154</v>
      </c>
      <c r="G832" s="114">
        <f t="shared" si="504"/>
        <v>2.3005605929267148E-3</v>
      </c>
      <c r="H832" s="115">
        <f t="shared" si="521"/>
        <v>45246</v>
      </c>
      <c r="I832" s="115">
        <f t="shared" si="505"/>
        <v>45246</v>
      </c>
      <c r="J832" s="116">
        <f t="shared" si="513"/>
        <v>21</v>
      </c>
      <c r="K832" s="116">
        <f t="shared" si="529"/>
        <v>21</v>
      </c>
      <c r="L832" s="8">
        <f t="shared" si="514"/>
        <v>1.0023005599999999</v>
      </c>
      <c r="M832" s="117">
        <f t="shared" si="525"/>
        <v>1.0011996999999999</v>
      </c>
      <c r="N832" s="117">
        <f t="shared" si="522"/>
        <v>1.15679020436701</v>
      </c>
      <c r="O832" s="110">
        <f t="shared" si="526"/>
        <v>1.1594514600000001</v>
      </c>
      <c r="P832" s="110">
        <f t="shared" si="506"/>
        <v>1121.7418071100001</v>
      </c>
      <c r="Q832" s="148">
        <f t="shared" si="517"/>
        <v>0</v>
      </c>
      <c r="R832" s="170">
        <f t="shared" si="515"/>
        <v>0</v>
      </c>
      <c r="S832" s="110">
        <f t="shared" si="507"/>
        <v>0</v>
      </c>
      <c r="T832" s="92">
        <v>0</v>
      </c>
      <c r="U832" s="180">
        <f t="shared" si="528"/>
        <v>0</v>
      </c>
      <c r="V832" s="120">
        <f t="shared" si="516"/>
        <v>0.12</v>
      </c>
      <c r="W832" s="118">
        <f t="shared" si="523"/>
        <v>21</v>
      </c>
      <c r="X832" s="118">
        <v>252</v>
      </c>
      <c r="Y832" s="117">
        <f t="shared" si="508"/>
        <v>1.0094887930000001</v>
      </c>
      <c r="Z832" s="110">
        <f t="shared" si="509"/>
        <v>10.6439758</v>
      </c>
      <c r="AA832" s="110">
        <f t="shared" si="510"/>
        <v>0</v>
      </c>
      <c r="AB832" s="121" t="str">
        <f t="shared" si="518"/>
        <v>A+J=</v>
      </c>
      <c r="AC832" s="115">
        <f t="shared" si="519"/>
        <v>45246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2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109">
        <f t="shared" si="511"/>
        <v>45246</v>
      </c>
      <c r="B833" s="110">
        <f t="shared" si="503"/>
        <v>1132.38578291</v>
      </c>
      <c r="C833" s="110">
        <f t="shared" si="524"/>
        <v>967.47629875999996</v>
      </c>
      <c r="D833" s="111">
        <f t="shared" si="512"/>
        <v>6667.94</v>
      </c>
      <c r="E833" s="111">
        <f t="shared" si="527"/>
        <v>6683.28</v>
      </c>
      <c r="F833" s="161">
        <f t="shared" si="520"/>
        <v>45154</v>
      </c>
      <c r="G833" s="114">
        <f t="shared" si="504"/>
        <v>2.3005605929267148E-3</v>
      </c>
      <c r="H833" s="115">
        <f t="shared" si="521"/>
        <v>45246</v>
      </c>
      <c r="I833" s="115">
        <f t="shared" si="505"/>
        <v>45246</v>
      </c>
      <c r="J833" s="116">
        <f t="shared" si="513"/>
        <v>21</v>
      </c>
      <c r="K833" s="116">
        <f t="shared" si="529"/>
        <v>21</v>
      </c>
      <c r="L833" s="8">
        <f t="shared" si="514"/>
        <v>1.0023005599999999</v>
      </c>
      <c r="M833" s="117">
        <f t="shared" si="525"/>
        <v>1.0011996999999999</v>
      </c>
      <c r="N833" s="117">
        <f t="shared" si="522"/>
        <v>1.15679020436701</v>
      </c>
      <c r="O833" s="110">
        <f t="shared" si="526"/>
        <v>1.1594514600000001</v>
      </c>
      <c r="P833" s="110">
        <f t="shared" si="506"/>
        <v>1121.7418071100001</v>
      </c>
      <c r="Q833" s="148">
        <f t="shared" si="517"/>
        <v>27</v>
      </c>
      <c r="R833" s="170">
        <f t="shared" si="515"/>
        <v>3.5000000000000001E-3</v>
      </c>
      <c r="S833" s="110">
        <f t="shared" si="507"/>
        <v>3.9260963200000001</v>
      </c>
      <c r="T833" s="92">
        <v>0</v>
      </c>
      <c r="U833" s="180">
        <f t="shared" si="528"/>
        <v>3.4999999956451654E-3</v>
      </c>
      <c r="V833" s="120">
        <f t="shared" si="516"/>
        <v>0.12</v>
      </c>
      <c r="W833" s="118">
        <f t="shared" si="523"/>
        <v>21</v>
      </c>
      <c r="X833" s="118">
        <v>252</v>
      </c>
      <c r="Y833" s="117">
        <f t="shared" si="508"/>
        <v>1.0094887930000001</v>
      </c>
      <c r="Z833" s="110">
        <f t="shared" si="509"/>
        <v>10.6439758</v>
      </c>
      <c r="AA833" s="110">
        <f t="shared" si="510"/>
        <v>14.570072119999999</v>
      </c>
      <c r="AB833" s="121" t="str">
        <f t="shared" si="518"/>
        <v>A+J=</v>
      </c>
      <c r="AC833" s="115">
        <f t="shared" si="519"/>
        <v>45246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2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5" x14ac:dyDescent="0.2">
      <c r="A834" s="109">
        <f t="shared" si="511"/>
        <v>45247</v>
      </c>
      <c r="B834" s="110">
        <f t="shared" si="503"/>
        <v>1118.45684676</v>
      </c>
      <c r="C834" s="204">
        <f>C833-((S833+T833)/O833)</f>
        <v>964.09013171856122</v>
      </c>
      <c r="D834" s="111">
        <f t="shared" si="512"/>
        <v>6683.28</v>
      </c>
      <c r="E834" s="111">
        <f t="shared" si="527"/>
        <v>6700.66</v>
      </c>
      <c r="F834" s="161">
        <f t="shared" si="520"/>
        <v>45184</v>
      </c>
      <c r="G834" s="114">
        <f t="shared" si="504"/>
        <v>2.60051950539264E-3</v>
      </c>
      <c r="H834" s="115">
        <f t="shared" si="521"/>
        <v>45275</v>
      </c>
      <c r="I834" s="115">
        <f t="shared" si="505"/>
        <v>45275</v>
      </c>
      <c r="J834" s="116">
        <f t="shared" si="513"/>
        <v>21</v>
      </c>
      <c r="K834" s="116">
        <f t="shared" si="529"/>
        <v>1</v>
      </c>
      <c r="L834" s="8">
        <f t="shared" si="514"/>
        <v>1.00012368</v>
      </c>
      <c r="M834" s="117">
        <f t="shared" si="525"/>
        <v>1.0023005599999999</v>
      </c>
      <c r="N834" s="117">
        <f t="shared" si="522"/>
        <v>1.1594514696395684</v>
      </c>
      <c r="O834" s="110">
        <f t="shared" si="526"/>
        <v>1.1595948700000001</v>
      </c>
      <c r="P834" s="110">
        <f t="shared" si="506"/>
        <v>1117.95397095</v>
      </c>
      <c r="Q834" s="148">
        <f t="shared" si="517"/>
        <v>0</v>
      </c>
      <c r="R834" s="170">
        <f t="shared" si="515"/>
        <v>0</v>
      </c>
      <c r="S834" s="110">
        <f t="shared" si="507"/>
        <v>0</v>
      </c>
      <c r="T834" s="92">
        <v>0</v>
      </c>
      <c r="U834" s="180">
        <f t="shared" si="528"/>
        <v>0</v>
      </c>
      <c r="V834" s="120">
        <f t="shared" si="516"/>
        <v>0.12</v>
      </c>
      <c r="W834" s="118">
        <f t="shared" si="523"/>
        <v>1</v>
      </c>
      <c r="X834" s="118">
        <v>252</v>
      </c>
      <c r="Y834" s="117">
        <f t="shared" si="508"/>
        <v>1.0004498180000001</v>
      </c>
      <c r="Z834" s="110">
        <f t="shared" si="509"/>
        <v>0.50287581000000003</v>
      </c>
      <c r="AA834" s="110">
        <f t="shared" si="510"/>
        <v>0</v>
      </c>
      <c r="AB834" s="121" t="str">
        <f t="shared" si="518"/>
        <v>A+J=</v>
      </c>
      <c r="AC834" s="115">
        <f t="shared" si="519"/>
        <v>45275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2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5" x14ac:dyDescent="0.2">
      <c r="A835" s="109">
        <f t="shared" si="511"/>
        <v>45248</v>
      </c>
      <c r="B835" s="110">
        <f t="shared" si="503"/>
        <v>1119.09833411</v>
      </c>
      <c r="C835" s="204">
        <f t="shared" ref="C835:C898" si="530">C834-((S834+T834)/O834)</f>
        <v>964.09013171856122</v>
      </c>
      <c r="D835" s="111">
        <f t="shared" si="512"/>
        <v>6683.28</v>
      </c>
      <c r="E835" s="111">
        <f t="shared" si="527"/>
        <v>6700.66</v>
      </c>
      <c r="F835" s="161">
        <f t="shared" si="520"/>
        <v>45184</v>
      </c>
      <c r="G835" s="114">
        <f t="shared" si="504"/>
        <v>2.60051950539264E-3</v>
      </c>
      <c r="H835" s="115">
        <f t="shared" si="521"/>
        <v>45275</v>
      </c>
      <c r="I835" s="115">
        <f t="shared" si="505"/>
        <v>45275</v>
      </c>
      <c r="J835" s="116">
        <f t="shared" si="513"/>
        <v>21</v>
      </c>
      <c r="K835" s="116">
        <f t="shared" si="529"/>
        <v>2</v>
      </c>
      <c r="L835" s="8">
        <f t="shared" si="514"/>
        <v>1.0002473700000001</v>
      </c>
      <c r="M835" s="117">
        <f t="shared" si="525"/>
        <v>1.0023005599999999</v>
      </c>
      <c r="N835" s="117">
        <f t="shared" si="522"/>
        <v>1.1594514696395684</v>
      </c>
      <c r="O835" s="110">
        <f t="shared" si="526"/>
        <v>1.15973828</v>
      </c>
      <c r="P835" s="110">
        <f t="shared" si="506"/>
        <v>1118.09223112</v>
      </c>
      <c r="Q835" s="148">
        <f t="shared" si="517"/>
        <v>0</v>
      </c>
      <c r="R835" s="170">
        <f t="shared" si="515"/>
        <v>0</v>
      </c>
      <c r="S835" s="110">
        <f t="shared" si="507"/>
        <v>0</v>
      </c>
      <c r="T835" s="92">
        <v>0</v>
      </c>
      <c r="U835" s="180">
        <f t="shared" si="528"/>
        <v>0</v>
      </c>
      <c r="V835" s="120">
        <f t="shared" si="516"/>
        <v>0.12</v>
      </c>
      <c r="W835" s="118">
        <f t="shared" si="523"/>
        <v>2</v>
      </c>
      <c r="X835" s="118">
        <v>252</v>
      </c>
      <c r="Y835" s="117">
        <f t="shared" si="508"/>
        <v>1.0008998389999999</v>
      </c>
      <c r="Z835" s="110">
        <f t="shared" si="509"/>
        <v>1.00610299</v>
      </c>
      <c r="AA835" s="110">
        <f t="shared" si="510"/>
        <v>0</v>
      </c>
      <c r="AB835" s="121" t="str">
        <f t="shared" si="518"/>
        <v>A+J=</v>
      </c>
      <c r="AC835" s="115">
        <f t="shared" si="519"/>
        <v>45275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2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5" x14ac:dyDescent="0.2">
      <c r="A836" s="109">
        <f t="shared" si="511"/>
        <v>45249</v>
      </c>
      <c r="B836" s="110">
        <f t="shared" si="503"/>
        <v>1119.09833411</v>
      </c>
      <c r="C836" s="204">
        <f t="shared" si="530"/>
        <v>964.09013171856122</v>
      </c>
      <c r="D836" s="111">
        <f t="shared" si="512"/>
        <v>6683.28</v>
      </c>
      <c r="E836" s="111">
        <f t="shared" si="527"/>
        <v>6700.66</v>
      </c>
      <c r="F836" s="161">
        <f t="shared" si="520"/>
        <v>45184</v>
      </c>
      <c r="G836" s="114">
        <f t="shared" si="504"/>
        <v>2.60051950539264E-3</v>
      </c>
      <c r="H836" s="115">
        <f t="shared" si="521"/>
        <v>45275</v>
      </c>
      <c r="I836" s="115">
        <f t="shared" si="505"/>
        <v>45275</v>
      </c>
      <c r="J836" s="116">
        <f t="shared" si="513"/>
        <v>21</v>
      </c>
      <c r="K836" s="116">
        <f t="shared" si="529"/>
        <v>2</v>
      </c>
      <c r="L836" s="8">
        <f t="shared" si="514"/>
        <v>1.0002473700000001</v>
      </c>
      <c r="M836" s="117">
        <f t="shared" si="525"/>
        <v>1.0023005599999999</v>
      </c>
      <c r="N836" s="117">
        <f t="shared" si="522"/>
        <v>1.1594514696395684</v>
      </c>
      <c r="O836" s="110">
        <f t="shared" si="526"/>
        <v>1.15973828</v>
      </c>
      <c r="P836" s="110">
        <f t="shared" si="506"/>
        <v>1118.09223112</v>
      </c>
      <c r="Q836" s="148">
        <f t="shared" si="517"/>
        <v>0</v>
      </c>
      <c r="R836" s="170">
        <f t="shared" si="515"/>
        <v>0</v>
      </c>
      <c r="S836" s="110">
        <f t="shared" si="507"/>
        <v>0</v>
      </c>
      <c r="T836" s="92">
        <v>0</v>
      </c>
      <c r="U836" s="180">
        <f t="shared" si="528"/>
        <v>0</v>
      </c>
      <c r="V836" s="120">
        <f t="shared" si="516"/>
        <v>0.12</v>
      </c>
      <c r="W836" s="118">
        <f t="shared" si="523"/>
        <v>2</v>
      </c>
      <c r="X836" s="118">
        <v>252</v>
      </c>
      <c r="Y836" s="117">
        <f t="shared" si="508"/>
        <v>1.0008998389999999</v>
      </c>
      <c r="Z836" s="110">
        <f t="shared" si="509"/>
        <v>1.00610299</v>
      </c>
      <c r="AA836" s="110">
        <f t="shared" si="510"/>
        <v>0</v>
      </c>
      <c r="AB836" s="121" t="str">
        <f t="shared" si="518"/>
        <v>A+J=</v>
      </c>
      <c r="AC836" s="115">
        <f t="shared" si="519"/>
        <v>45275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2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5" x14ac:dyDescent="0.2">
      <c r="A837" s="109">
        <f t="shared" si="511"/>
        <v>45250</v>
      </c>
      <c r="B837" s="110">
        <f t="shared" si="503"/>
        <v>1119.09833411</v>
      </c>
      <c r="C837" s="204">
        <f t="shared" si="530"/>
        <v>964.09013171856122</v>
      </c>
      <c r="D837" s="111">
        <f t="shared" si="512"/>
        <v>6683.28</v>
      </c>
      <c r="E837" s="111">
        <f t="shared" si="527"/>
        <v>6700.66</v>
      </c>
      <c r="F837" s="161">
        <f t="shared" si="520"/>
        <v>45184</v>
      </c>
      <c r="G837" s="114">
        <f t="shared" si="504"/>
        <v>2.60051950539264E-3</v>
      </c>
      <c r="H837" s="115">
        <f t="shared" si="521"/>
        <v>45275</v>
      </c>
      <c r="I837" s="115">
        <f t="shared" si="505"/>
        <v>45275</v>
      </c>
      <c r="J837" s="116">
        <f t="shared" si="513"/>
        <v>21</v>
      </c>
      <c r="K837" s="116">
        <f t="shared" si="529"/>
        <v>2</v>
      </c>
      <c r="L837" s="8">
        <f t="shared" si="514"/>
        <v>1.0002473700000001</v>
      </c>
      <c r="M837" s="117">
        <f t="shared" si="525"/>
        <v>1.0023005599999999</v>
      </c>
      <c r="N837" s="117">
        <f t="shared" si="522"/>
        <v>1.1594514696395684</v>
      </c>
      <c r="O837" s="110">
        <f t="shared" si="526"/>
        <v>1.15973828</v>
      </c>
      <c r="P837" s="110">
        <f t="shared" si="506"/>
        <v>1118.09223112</v>
      </c>
      <c r="Q837" s="148">
        <f t="shared" si="517"/>
        <v>0</v>
      </c>
      <c r="R837" s="170">
        <f t="shared" si="515"/>
        <v>0</v>
      </c>
      <c r="S837" s="110">
        <f t="shared" si="507"/>
        <v>0</v>
      </c>
      <c r="T837" s="92">
        <v>0</v>
      </c>
      <c r="U837" s="180">
        <f t="shared" si="528"/>
        <v>0</v>
      </c>
      <c r="V837" s="120">
        <f t="shared" si="516"/>
        <v>0.12</v>
      </c>
      <c r="W837" s="118">
        <f t="shared" si="523"/>
        <v>2</v>
      </c>
      <c r="X837" s="118">
        <v>252</v>
      </c>
      <c r="Y837" s="117">
        <f t="shared" si="508"/>
        <v>1.0008998389999999</v>
      </c>
      <c r="Z837" s="110">
        <f t="shared" si="509"/>
        <v>1.00610299</v>
      </c>
      <c r="AA837" s="110">
        <f t="shared" si="510"/>
        <v>0</v>
      </c>
      <c r="AB837" s="121" t="str">
        <f t="shared" si="518"/>
        <v>A+J=</v>
      </c>
      <c r="AC837" s="115">
        <f t="shared" si="519"/>
        <v>45275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2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5" x14ac:dyDescent="0.2">
      <c r="A838" s="109">
        <f t="shared" si="511"/>
        <v>45251</v>
      </c>
      <c r="B838" s="110">
        <f t="shared" si="503"/>
        <v>1119.7401899700001</v>
      </c>
      <c r="C838" s="204">
        <f t="shared" si="530"/>
        <v>964.09013171856122</v>
      </c>
      <c r="D838" s="111">
        <f t="shared" si="512"/>
        <v>6683.28</v>
      </c>
      <c r="E838" s="111">
        <f t="shared" si="527"/>
        <v>6700.66</v>
      </c>
      <c r="F838" s="161">
        <f t="shared" si="520"/>
        <v>45184</v>
      </c>
      <c r="G838" s="114">
        <f t="shared" si="504"/>
        <v>2.60051950539264E-3</v>
      </c>
      <c r="H838" s="115">
        <f t="shared" si="521"/>
        <v>45275</v>
      </c>
      <c r="I838" s="115">
        <f t="shared" si="505"/>
        <v>45275</v>
      </c>
      <c r="J838" s="116">
        <f t="shared" si="513"/>
        <v>21</v>
      </c>
      <c r="K838" s="116">
        <f t="shared" si="529"/>
        <v>3</v>
      </c>
      <c r="L838" s="8">
        <f t="shared" si="514"/>
        <v>1.0003710800000001</v>
      </c>
      <c r="M838" s="117">
        <f t="shared" si="525"/>
        <v>1.0023005599999999</v>
      </c>
      <c r="N838" s="117">
        <f t="shared" si="522"/>
        <v>1.1594514696395684</v>
      </c>
      <c r="O838" s="110">
        <f t="shared" si="526"/>
        <v>1.1598817100000001</v>
      </c>
      <c r="P838" s="110">
        <f t="shared" si="506"/>
        <v>1118.23051057</v>
      </c>
      <c r="Q838" s="148">
        <f t="shared" si="517"/>
        <v>0</v>
      </c>
      <c r="R838" s="170">
        <f t="shared" si="515"/>
        <v>0</v>
      </c>
      <c r="S838" s="110">
        <f t="shared" si="507"/>
        <v>0</v>
      </c>
      <c r="T838" s="92">
        <v>0</v>
      </c>
      <c r="U838" s="180">
        <f t="shared" si="528"/>
        <v>0</v>
      </c>
      <c r="V838" s="120">
        <f t="shared" si="516"/>
        <v>0.12</v>
      </c>
      <c r="W838" s="118">
        <f t="shared" si="523"/>
        <v>3</v>
      </c>
      <c r="X838" s="118">
        <v>252</v>
      </c>
      <c r="Y838" s="117">
        <f t="shared" si="508"/>
        <v>1.0013500609999999</v>
      </c>
      <c r="Z838" s="110">
        <f t="shared" si="509"/>
        <v>1.5096794</v>
      </c>
      <c r="AA838" s="110">
        <f t="shared" si="510"/>
        <v>0</v>
      </c>
      <c r="AB838" s="121" t="str">
        <f t="shared" si="518"/>
        <v>A+J=</v>
      </c>
      <c r="AC838" s="115">
        <f t="shared" si="519"/>
        <v>45275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2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5" x14ac:dyDescent="0.2">
      <c r="A839" s="109">
        <f t="shared" si="511"/>
        <v>45252</v>
      </c>
      <c r="B839" s="110">
        <f t="shared" si="503"/>
        <v>1120.38242745</v>
      </c>
      <c r="C839" s="204">
        <f t="shared" si="530"/>
        <v>964.09013171856122</v>
      </c>
      <c r="D839" s="111">
        <f t="shared" si="512"/>
        <v>6683.28</v>
      </c>
      <c r="E839" s="111">
        <f t="shared" si="527"/>
        <v>6700.66</v>
      </c>
      <c r="F839" s="161">
        <f t="shared" si="520"/>
        <v>45184</v>
      </c>
      <c r="G839" s="114">
        <f t="shared" si="504"/>
        <v>2.60051950539264E-3</v>
      </c>
      <c r="H839" s="115">
        <f t="shared" si="521"/>
        <v>45275</v>
      </c>
      <c r="I839" s="115">
        <f t="shared" si="505"/>
        <v>45275</v>
      </c>
      <c r="J839" s="116">
        <f t="shared" si="513"/>
        <v>21</v>
      </c>
      <c r="K839" s="116">
        <f t="shared" si="529"/>
        <v>4</v>
      </c>
      <c r="L839" s="8">
        <f t="shared" si="514"/>
        <v>1.00049481</v>
      </c>
      <c r="M839" s="117">
        <f t="shared" si="525"/>
        <v>1.0023005599999999</v>
      </c>
      <c r="N839" s="117">
        <f t="shared" si="522"/>
        <v>1.1594514696395684</v>
      </c>
      <c r="O839" s="110">
        <f t="shared" si="526"/>
        <v>1.1600251699999999</v>
      </c>
      <c r="P839" s="110">
        <f t="shared" si="506"/>
        <v>1118.36881894</v>
      </c>
      <c r="Q839" s="148">
        <f t="shared" si="517"/>
        <v>0</v>
      </c>
      <c r="R839" s="170">
        <f t="shared" si="515"/>
        <v>0</v>
      </c>
      <c r="S839" s="110">
        <f t="shared" si="507"/>
        <v>0</v>
      </c>
      <c r="T839" s="92">
        <v>0</v>
      </c>
      <c r="U839" s="180">
        <f t="shared" si="528"/>
        <v>0</v>
      </c>
      <c r="V839" s="120">
        <f t="shared" si="516"/>
        <v>0.12</v>
      </c>
      <c r="W839" s="118">
        <f t="shared" si="523"/>
        <v>4</v>
      </c>
      <c r="X839" s="118">
        <v>252</v>
      </c>
      <c r="Y839" s="117">
        <f t="shared" si="508"/>
        <v>1.0018004869999999</v>
      </c>
      <c r="Z839" s="110">
        <f t="shared" si="509"/>
        <v>2.0136085100000001</v>
      </c>
      <c r="AA839" s="110">
        <f t="shared" si="510"/>
        <v>0</v>
      </c>
      <c r="AB839" s="121" t="str">
        <f t="shared" si="518"/>
        <v>A+J=</v>
      </c>
      <c r="AC839" s="115">
        <f t="shared" si="519"/>
        <v>45275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2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" x14ac:dyDescent="0.2">
      <c r="A840" s="109">
        <f t="shared" si="511"/>
        <v>45253</v>
      </c>
      <c r="B840" s="110">
        <f t="shared" si="503"/>
        <v>1121.0250251399998</v>
      </c>
      <c r="C840" s="204">
        <f t="shared" si="530"/>
        <v>964.09013171856122</v>
      </c>
      <c r="D840" s="111">
        <f t="shared" si="512"/>
        <v>6683.28</v>
      </c>
      <c r="E840" s="111">
        <f t="shared" si="527"/>
        <v>6700.66</v>
      </c>
      <c r="F840" s="161">
        <f t="shared" si="520"/>
        <v>45184</v>
      </c>
      <c r="G840" s="114">
        <f t="shared" si="504"/>
        <v>2.60051950539264E-3</v>
      </c>
      <c r="H840" s="115">
        <f t="shared" si="521"/>
        <v>45275</v>
      </c>
      <c r="I840" s="115">
        <f t="shared" si="505"/>
        <v>45275</v>
      </c>
      <c r="J840" s="116">
        <f t="shared" si="513"/>
        <v>21</v>
      </c>
      <c r="K840" s="116">
        <f t="shared" si="529"/>
        <v>5</v>
      </c>
      <c r="L840" s="8">
        <f t="shared" si="514"/>
        <v>1.00061855</v>
      </c>
      <c r="M840" s="117">
        <f t="shared" si="525"/>
        <v>1.0023005599999999</v>
      </c>
      <c r="N840" s="117">
        <f t="shared" si="522"/>
        <v>1.1594514696395684</v>
      </c>
      <c r="O840" s="110">
        <f t="shared" si="526"/>
        <v>1.16016864</v>
      </c>
      <c r="P840" s="110">
        <f t="shared" si="506"/>
        <v>1118.5071369499999</v>
      </c>
      <c r="Q840" s="148">
        <f t="shared" si="517"/>
        <v>0</v>
      </c>
      <c r="R840" s="170">
        <f t="shared" si="515"/>
        <v>0</v>
      </c>
      <c r="S840" s="110">
        <f t="shared" si="507"/>
        <v>0</v>
      </c>
      <c r="T840" s="92">
        <v>0</v>
      </c>
      <c r="U840" s="180">
        <f t="shared" si="528"/>
        <v>0</v>
      </c>
      <c r="V840" s="120">
        <f t="shared" si="516"/>
        <v>0.12</v>
      </c>
      <c r="W840" s="118">
        <f t="shared" si="523"/>
        <v>5</v>
      </c>
      <c r="X840" s="118">
        <v>252</v>
      </c>
      <c r="Y840" s="117">
        <f t="shared" si="508"/>
        <v>1.002251115</v>
      </c>
      <c r="Z840" s="110">
        <f t="shared" si="509"/>
        <v>2.5178881899999999</v>
      </c>
      <c r="AA840" s="110">
        <f t="shared" si="510"/>
        <v>0</v>
      </c>
      <c r="AB840" s="121" t="str">
        <f t="shared" si="518"/>
        <v>A+J=</v>
      </c>
      <c r="AC840" s="115">
        <f t="shared" si="519"/>
        <v>45275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2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5" x14ac:dyDescent="0.2">
      <c r="A841" s="109">
        <f t="shared" si="511"/>
        <v>45254</v>
      </c>
      <c r="B841" s="110">
        <f t="shared" si="503"/>
        <v>1121.6680035700001</v>
      </c>
      <c r="C841" s="204">
        <f t="shared" si="530"/>
        <v>964.09013171856122</v>
      </c>
      <c r="D841" s="111">
        <f t="shared" si="512"/>
        <v>6683.28</v>
      </c>
      <c r="E841" s="111">
        <f t="shared" si="527"/>
        <v>6700.66</v>
      </c>
      <c r="F841" s="161">
        <f t="shared" si="520"/>
        <v>45184</v>
      </c>
      <c r="G841" s="114">
        <f t="shared" si="504"/>
        <v>2.60051950539264E-3</v>
      </c>
      <c r="H841" s="115">
        <f t="shared" si="521"/>
        <v>45275</v>
      </c>
      <c r="I841" s="115">
        <f t="shared" si="505"/>
        <v>45275</v>
      </c>
      <c r="J841" s="116">
        <f t="shared" si="513"/>
        <v>21</v>
      </c>
      <c r="K841" s="116">
        <f t="shared" si="529"/>
        <v>6</v>
      </c>
      <c r="L841" s="8">
        <f t="shared" si="514"/>
        <v>1.0007423099999999</v>
      </c>
      <c r="M841" s="117">
        <f t="shared" si="525"/>
        <v>1.0023005599999999</v>
      </c>
      <c r="N841" s="117">
        <f t="shared" si="522"/>
        <v>1.1594514696395684</v>
      </c>
      <c r="O841" s="110">
        <f t="shared" si="526"/>
        <v>1.16031214</v>
      </c>
      <c r="P841" s="110">
        <f t="shared" si="506"/>
        <v>1118.64548388</v>
      </c>
      <c r="Q841" s="148">
        <f t="shared" si="517"/>
        <v>0</v>
      </c>
      <c r="R841" s="170">
        <f t="shared" si="515"/>
        <v>0</v>
      </c>
      <c r="S841" s="110">
        <f t="shared" si="507"/>
        <v>0</v>
      </c>
      <c r="T841" s="92">
        <v>0</v>
      </c>
      <c r="U841" s="180">
        <f t="shared" si="528"/>
        <v>0</v>
      </c>
      <c r="V841" s="120">
        <f t="shared" si="516"/>
        <v>0.12</v>
      </c>
      <c r="W841" s="118">
        <f t="shared" si="523"/>
        <v>6</v>
      </c>
      <c r="X841" s="118">
        <v>252</v>
      </c>
      <c r="Y841" s="117">
        <f t="shared" si="508"/>
        <v>1.002701946</v>
      </c>
      <c r="Z841" s="110">
        <f t="shared" si="509"/>
        <v>3.0225196900000002</v>
      </c>
      <c r="AA841" s="110">
        <f t="shared" si="510"/>
        <v>0</v>
      </c>
      <c r="AB841" s="121" t="str">
        <f t="shared" si="518"/>
        <v>A+J=</v>
      </c>
      <c r="AC841" s="115">
        <f t="shared" si="519"/>
        <v>45275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2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5" x14ac:dyDescent="0.2">
      <c r="A842" s="109">
        <f t="shared" si="511"/>
        <v>45255</v>
      </c>
      <c r="B842" s="110">
        <f t="shared" si="503"/>
        <v>1122.3113327400001</v>
      </c>
      <c r="C842" s="204">
        <f t="shared" si="530"/>
        <v>964.09013171856122</v>
      </c>
      <c r="D842" s="111">
        <f t="shared" si="512"/>
        <v>6683.28</v>
      </c>
      <c r="E842" s="111">
        <f t="shared" si="527"/>
        <v>6700.66</v>
      </c>
      <c r="F842" s="161">
        <f t="shared" si="520"/>
        <v>45184</v>
      </c>
      <c r="G842" s="114">
        <f t="shared" si="504"/>
        <v>2.60051950539264E-3</v>
      </c>
      <c r="H842" s="115">
        <f t="shared" si="521"/>
        <v>45275</v>
      </c>
      <c r="I842" s="115">
        <f t="shared" si="505"/>
        <v>45275</v>
      </c>
      <c r="J842" s="116">
        <f t="shared" si="513"/>
        <v>21</v>
      </c>
      <c r="K842" s="116">
        <f t="shared" si="529"/>
        <v>7</v>
      </c>
      <c r="L842" s="8">
        <f t="shared" si="514"/>
        <v>1.00086608</v>
      </c>
      <c r="M842" s="117">
        <f t="shared" si="525"/>
        <v>1.0023005599999999</v>
      </c>
      <c r="N842" s="117">
        <f t="shared" si="522"/>
        <v>1.1594514696395684</v>
      </c>
      <c r="O842" s="110">
        <f t="shared" si="526"/>
        <v>1.1604556399999999</v>
      </c>
      <c r="P842" s="110">
        <f t="shared" si="506"/>
        <v>1118.78383082</v>
      </c>
      <c r="Q842" s="148">
        <f t="shared" si="517"/>
        <v>0</v>
      </c>
      <c r="R842" s="170">
        <f t="shared" si="515"/>
        <v>0</v>
      </c>
      <c r="S842" s="110">
        <f t="shared" si="507"/>
        <v>0</v>
      </c>
      <c r="T842" s="92">
        <v>0</v>
      </c>
      <c r="U842" s="180">
        <f t="shared" si="528"/>
        <v>0</v>
      </c>
      <c r="V842" s="120">
        <f t="shared" si="516"/>
        <v>0.12</v>
      </c>
      <c r="W842" s="118">
        <f t="shared" si="523"/>
        <v>7</v>
      </c>
      <c r="X842" s="118">
        <v>252</v>
      </c>
      <c r="Y842" s="117">
        <f t="shared" si="508"/>
        <v>1.003152979</v>
      </c>
      <c r="Z842" s="110">
        <f t="shared" si="509"/>
        <v>3.5275019200000002</v>
      </c>
      <c r="AA842" s="110">
        <f t="shared" si="510"/>
        <v>0</v>
      </c>
      <c r="AB842" s="121" t="str">
        <f t="shared" si="518"/>
        <v>A+J=</v>
      </c>
      <c r="AC842" s="115">
        <f t="shared" si="519"/>
        <v>45275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2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5" x14ac:dyDescent="0.2">
      <c r="A843" s="109">
        <f t="shared" si="511"/>
        <v>45256</v>
      </c>
      <c r="B843" s="110">
        <f t="shared" ref="B843:B906" si="531">(P843+Z843)</f>
        <v>1122.3113327400001</v>
      </c>
      <c r="C843" s="204">
        <f t="shared" si="530"/>
        <v>964.09013171856122</v>
      </c>
      <c r="D843" s="111">
        <f t="shared" si="512"/>
        <v>6683.28</v>
      </c>
      <c r="E843" s="111">
        <f t="shared" si="527"/>
        <v>6700.66</v>
      </c>
      <c r="F843" s="161">
        <f t="shared" si="520"/>
        <v>45184</v>
      </c>
      <c r="G843" s="114">
        <f t="shared" ref="G843:G906" si="532">(E843/D843)-1</f>
        <v>2.60051950539264E-3</v>
      </c>
      <c r="H843" s="115">
        <f t="shared" si="521"/>
        <v>45275</v>
      </c>
      <c r="I843" s="115">
        <f t="shared" ref="I843:I906" si="533">IF(A843&gt;I842,H843,I842)</f>
        <v>45275</v>
      </c>
      <c r="J843" s="116">
        <f t="shared" si="513"/>
        <v>21</v>
      </c>
      <c r="K843" s="116">
        <f t="shared" si="529"/>
        <v>7</v>
      </c>
      <c r="L843" s="8">
        <f t="shared" si="514"/>
        <v>1.00086608</v>
      </c>
      <c r="M843" s="117">
        <f t="shared" si="525"/>
        <v>1.0023005599999999</v>
      </c>
      <c r="N843" s="117">
        <f t="shared" si="522"/>
        <v>1.1594514696395684</v>
      </c>
      <c r="O843" s="110">
        <f t="shared" si="526"/>
        <v>1.1604556399999999</v>
      </c>
      <c r="P843" s="110">
        <f t="shared" ref="P843:P906" si="534">TRUNC(C843*O843,8)</f>
        <v>1118.78383082</v>
      </c>
      <c r="Q843" s="148">
        <f t="shared" si="517"/>
        <v>0</v>
      </c>
      <c r="R843" s="170">
        <f t="shared" si="515"/>
        <v>0</v>
      </c>
      <c r="S843" s="110">
        <f t="shared" ref="S843:S906" si="535">IF(R843&gt;0,TRUNC(R843*P843,8),0)</f>
        <v>0</v>
      </c>
      <c r="T843" s="92">
        <v>0</v>
      </c>
      <c r="U843" s="180">
        <f t="shared" si="528"/>
        <v>0</v>
      </c>
      <c r="V843" s="120">
        <f t="shared" si="516"/>
        <v>0.12</v>
      </c>
      <c r="W843" s="118">
        <f t="shared" si="523"/>
        <v>7</v>
      </c>
      <c r="X843" s="118">
        <v>252</v>
      </c>
      <c r="Y843" s="117">
        <f t="shared" ref="Y843:Y906" si="536">ROUND((1+V843)^TRUNC((W843/X843),9),9)</f>
        <v>1.003152979</v>
      </c>
      <c r="Z843" s="110">
        <f t="shared" ref="Z843:Z906" si="537">TRUNC((P843*(Y843-1)),8)</f>
        <v>3.5275019200000002</v>
      </c>
      <c r="AA843" s="110">
        <f t="shared" ref="AA843:AA906" si="538">IF(Q843&gt;0,S843+Z843,0)</f>
        <v>0</v>
      </c>
      <c r="AB843" s="121" t="str">
        <f t="shared" si="518"/>
        <v>A+J=</v>
      </c>
      <c r="AC843" s="115">
        <f t="shared" si="519"/>
        <v>45275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2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5" x14ac:dyDescent="0.2">
      <c r="A844" s="109">
        <f t="shared" ref="A844:A907" si="539">(A843+1)</f>
        <v>45257</v>
      </c>
      <c r="B844" s="110">
        <f t="shared" si="531"/>
        <v>1122.3113327400001</v>
      </c>
      <c r="C844" s="204">
        <f t="shared" si="530"/>
        <v>964.09013171856122</v>
      </c>
      <c r="D844" s="111">
        <f t="shared" ref="D844:D907" si="540">IF(E844=E843,D843,E843)</f>
        <v>6683.28</v>
      </c>
      <c r="E844" s="111">
        <f t="shared" si="527"/>
        <v>6700.66</v>
      </c>
      <c r="F844" s="161">
        <f t="shared" si="520"/>
        <v>45184</v>
      </c>
      <c r="G844" s="114">
        <f t="shared" si="532"/>
        <v>2.60051950539264E-3</v>
      </c>
      <c r="H844" s="115">
        <f t="shared" si="521"/>
        <v>45275</v>
      </c>
      <c r="I844" s="115">
        <f t="shared" si="533"/>
        <v>45275</v>
      </c>
      <c r="J844" s="116">
        <f t="shared" ref="J844:J907" si="541">IF(I844=I843,J843,NETWORKDAYS(I843,I844,$AF$149:$AF$503)-1)</f>
        <v>21</v>
      </c>
      <c r="K844" s="116">
        <f t="shared" si="529"/>
        <v>7</v>
      </c>
      <c r="L844" s="8">
        <f t="shared" ref="L844:L907" si="542">TRUNC((E844/D844)^TRUNC((K844/J844),9),8)</f>
        <v>1.00086608</v>
      </c>
      <c r="M844" s="117">
        <f t="shared" si="525"/>
        <v>1.0023005599999999</v>
      </c>
      <c r="N844" s="117">
        <f t="shared" si="522"/>
        <v>1.1594514696395684</v>
      </c>
      <c r="O844" s="110">
        <f t="shared" si="526"/>
        <v>1.1604556399999999</v>
      </c>
      <c r="P844" s="110">
        <f t="shared" si="534"/>
        <v>1118.78383082</v>
      </c>
      <c r="Q844" s="148">
        <f t="shared" si="517"/>
        <v>0</v>
      </c>
      <c r="R844" s="170">
        <f t="shared" ref="R844:R907" si="543">IF(Q844&gt;0,VLOOKUP($A844,$AF$11:$AK$141,6),0)</f>
        <v>0</v>
      </c>
      <c r="S844" s="110">
        <f t="shared" si="535"/>
        <v>0</v>
      </c>
      <c r="T844" s="92">
        <v>0</v>
      </c>
      <c r="U844" s="180">
        <f t="shared" si="528"/>
        <v>0</v>
      </c>
      <c r="V844" s="120">
        <f t="shared" ref="V844:V907" si="544">(V843)</f>
        <v>0.12</v>
      </c>
      <c r="W844" s="118">
        <f t="shared" si="523"/>
        <v>7</v>
      </c>
      <c r="X844" s="118">
        <v>252</v>
      </c>
      <c r="Y844" s="117">
        <f t="shared" si="536"/>
        <v>1.003152979</v>
      </c>
      <c r="Z844" s="110">
        <f t="shared" si="537"/>
        <v>3.5275019200000002</v>
      </c>
      <c r="AA844" s="110">
        <f t="shared" si="538"/>
        <v>0</v>
      </c>
      <c r="AB844" s="121" t="str">
        <f t="shared" si="518"/>
        <v>A+J=</v>
      </c>
      <c r="AC844" s="115">
        <f t="shared" si="519"/>
        <v>45275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2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5" x14ac:dyDescent="0.2">
      <c r="A845" s="109">
        <f t="shared" si="539"/>
        <v>45258</v>
      </c>
      <c r="B845" s="110">
        <f t="shared" si="531"/>
        <v>1122.9550439899999</v>
      </c>
      <c r="C845" s="204">
        <f t="shared" si="530"/>
        <v>964.09013171856122</v>
      </c>
      <c r="D845" s="111">
        <f t="shared" si="540"/>
        <v>6683.28</v>
      </c>
      <c r="E845" s="111">
        <f t="shared" si="527"/>
        <v>6700.66</v>
      </c>
      <c r="F845" s="161">
        <f t="shared" si="520"/>
        <v>45184</v>
      </c>
      <c r="G845" s="114">
        <f t="shared" si="532"/>
        <v>2.60051950539264E-3</v>
      </c>
      <c r="H845" s="115">
        <f t="shared" si="521"/>
        <v>45275</v>
      </c>
      <c r="I845" s="115">
        <f t="shared" si="533"/>
        <v>45275</v>
      </c>
      <c r="J845" s="116">
        <f t="shared" si="541"/>
        <v>21</v>
      </c>
      <c r="K845" s="116">
        <f t="shared" si="529"/>
        <v>8</v>
      </c>
      <c r="L845" s="8">
        <f t="shared" si="542"/>
        <v>1.0009898699999999</v>
      </c>
      <c r="M845" s="117">
        <f t="shared" si="525"/>
        <v>1.0023005599999999</v>
      </c>
      <c r="N845" s="117">
        <f t="shared" si="522"/>
        <v>1.1594514696395684</v>
      </c>
      <c r="O845" s="110">
        <f t="shared" si="526"/>
        <v>1.16059917</v>
      </c>
      <c r="P845" s="110">
        <f t="shared" si="534"/>
        <v>1118.9222066699999</v>
      </c>
      <c r="Q845" s="148">
        <f t="shared" ref="Q845:Q908" si="545">IF(VLOOKUP(A845,AF$11:AM$141,8)=VLOOKUP(A844,AF$11:AM$141,8),0,VLOOKUP(A845,AF$11:AM$141,8))</f>
        <v>0</v>
      </c>
      <c r="R845" s="170">
        <f t="shared" si="543"/>
        <v>0</v>
      </c>
      <c r="S845" s="110">
        <f t="shared" si="535"/>
        <v>0</v>
      </c>
      <c r="T845" s="92">
        <v>0</v>
      </c>
      <c r="U845" s="180">
        <f t="shared" si="528"/>
        <v>0</v>
      </c>
      <c r="V845" s="120">
        <f t="shared" si="544"/>
        <v>0.12</v>
      </c>
      <c r="W845" s="118">
        <f t="shared" si="523"/>
        <v>8</v>
      </c>
      <c r="X845" s="118">
        <v>252</v>
      </c>
      <c r="Y845" s="117">
        <f t="shared" si="536"/>
        <v>1.003604216</v>
      </c>
      <c r="Z845" s="110">
        <f t="shared" si="537"/>
        <v>4.0328373199999996</v>
      </c>
      <c r="AA845" s="110">
        <f t="shared" si="538"/>
        <v>0</v>
      </c>
      <c r="AB845" s="121" t="str">
        <f t="shared" ref="AB845:AB908" si="546">IF($Q844&gt;0,VLOOKUP($A844,$AF$11:$AO$141,9),AB844)</f>
        <v>A+J=</v>
      </c>
      <c r="AC845" s="115">
        <f t="shared" ref="AC845:AC908" si="547">IF($Q844&gt;0,VLOOKUP($A844,$AF$11:$AO$141,10),AC844)</f>
        <v>45275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2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5" x14ac:dyDescent="0.2">
      <c r="A846" s="109">
        <f t="shared" si="539"/>
        <v>45259</v>
      </c>
      <c r="B846" s="110">
        <f t="shared" si="531"/>
        <v>1123.59912553</v>
      </c>
      <c r="C846" s="204">
        <f t="shared" si="530"/>
        <v>964.09013171856122</v>
      </c>
      <c r="D846" s="111">
        <f t="shared" si="540"/>
        <v>6683.28</v>
      </c>
      <c r="E846" s="111">
        <f t="shared" si="527"/>
        <v>6700.66</v>
      </c>
      <c r="F846" s="161">
        <f t="shared" si="520"/>
        <v>45184</v>
      </c>
      <c r="G846" s="114">
        <f t="shared" si="532"/>
        <v>2.60051950539264E-3</v>
      </c>
      <c r="H846" s="115">
        <f t="shared" si="521"/>
        <v>45275</v>
      </c>
      <c r="I846" s="115">
        <f t="shared" si="533"/>
        <v>45275</v>
      </c>
      <c r="J846" s="116">
        <f t="shared" si="541"/>
        <v>21</v>
      </c>
      <c r="K846" s="116">
        <f t="shared" si="529"/>
        <v>9</v>
      </c>
      <c r="L846" s="8">
        <f t="shared" si="542"/>
        <v>1.00111368</v>
      </c>
      <c r="M846" s="117">
        <f t="shared" si="525"/>
        <v>1.0023005599999999</v>
      </c>
      <c r="N846" s="117">
        <f t="shared" si="522"/>
        <v>1.1594514696395684</v>
      </c>
      <c r="O846" s="110">
        <f t="shared" si="526"/>
        <v>1.16074272</v>
      </c>
      <c r="P846" s="110">
        <f t="shared" si="534"/>
        <v>1119.06060181</v>
      </c>
      <c r="Q846" s="148">
        <f t="shared" si="545"/>
        <v>0</v>
      </c>
      <c r="R846" s="170">
        <f t="shared" si="543"/>
        <v>0</v>
      </c>
      <c r="S846" s="110">
        <f t="shared" si="535"/>
        <v>0</v>
      </c>
      <c r="T846" s="92">
        <v>0</v>
      </c>
      <c r="U846" s="180">
        <f t="shared" si="528"/>
        <v>0</v>
      </c>
      <c r="V846" s="120">
        <f t="shared" si="544"/>
        <v>0.12</v>
      </c>
      <c r="W846" s="118">
        <f t="shared" si="523"/>
        <v>9</v>
      </c>
      <c r="X846" s="118">
        <v>252</v>
      </c>
      <c r="Y846" s="117">
        <f t="shared" si="536"/>
        <v>1.0040556549999999</v>
      </c>
      <c r="Z846" s="110">
        <f t="shared" si="537"/>
        <v>4.5385237199999997</v>
      </c>
      <c r="AA846" s="110">
        <f t="shared" si="538"/>
        <v>0</v>
      </c>
      <c r="AB846" s="121" t="str">
        <f t="shared" si="546"/>
        <v>A+J=</v>
      </c>
      <c r="AC846" s="115">
        <f t="shared" si="547"/>
        <v>45275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2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5" x14ac:dyDescent="0.2">
      <c r="A847" s="109">
        <f t="shared" si="539"/>
        <v>45260</v>
      </c>
      <c r="B847" s="110">
        <f t="shared" si="531"/>
        <v>1124.2435785900002</v>
      </c>
      <c r="C847" s="204">
        <f t="shared" si="530"/>
        <v>964.09013171856122</v>
      </c>
      <c r="D847" s="111">
        <f t="shared" si="540"/>
        <v>6683.28</v>
      </c>
      <c r="E847" s="111">
        <f t="shared" si="527"/>
        <v>6700.66</v>
      </c>
      <c r="F847" s="161">
        <f t="shared" si="520"/>
        <v>45184</v>
      </c>
      <c r="G847" s="114">
        <f t="shared" si="532"/>
        <v>2.60051950539264E-3</v>
      </c>
      <c r="H847" s="115">
        <f t="shared" si="521"/>
        <v>45275</v>
      </c>
      <c r="I847" s="115">
        <f t="shared" si="533"/>
        <v>45275</v>
      </c>
      <c r="J847" s="116">
        <f t="shared" si="541"/>
        <v>21</v>
      </c>
      <c r="K847" s="116">
        <f t="shared" si="529"/>
        <v>10</v>
      </c>
      <c r="L847" s="8">
        <f t="shared" si="542"/>
        <v>1.0012375</v>
      </c>
      <c r="M847" s="117">
        <f t="shared" si="525"/>
        <v>1.0023005599999999</v>
      </c>
      <c r="N847" s="117">
        <f t="shared" si="522"/>
        <v>1.1594514696395684</v>
      </c>
      <c r="O847" s="110">
        <f t="shared" si="526"/>
        <v>1.1608862900000001</v>
      </c>
      <c r="P847" s="110">
        <f t="shared" si="534"/>
        <v>1119.1990162300001</v>
      </c>
      <c r="Q847" s="148">
        <f t="shared" si="545"/>
        <v>0</v>
      </c>
      <c r="R847" s="170">
        <f t="shared" si="543"/>
        <v>0</v>
      </c>
      <c r="S847" s="110">
        <f t="shared" si="535"/>
        <v>0</v>
      </c>
      <c r="T847" s="92">
        <v>0</v>
      </c>
      <c r="U847" s="180">
        <f t="shared" si="528"/>
        <v>0</v>
      </c>
      <c r="V847" s="120">
        <f t="shared" si="544"/>
        <v>0.12</v>
      </c>
      <c r="W847" s="118">
        <f t="shared" si="523"/>
        <v>10</v>
      </c>
      <c r="X847" s="118">
        <v>252</v>
      </c>
      <c r="Y847" s="117">
        <f t="shared" si="536"/>
        <v>1.004507297</v>
      </c>
      <c r="Z847" s="110">
        <f t="shared" si="537"/>
        <v>5.0445623599999996</v>
      </c>
      <c r="AA847" s="110">
        <f t="shared" si="538"/>
        <v>0</v>
      </c>
      <c r="AB847" s="121" t="str">
        <f t="shared" si="546"/>
        <v>A+J=</v>
      </c>
      <c r="AC847" s="115">
        <f t="shared" si="547"/>
        <v>45275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2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5" x14ac:dyDescent="0.2">
      <c r="A848" s="109">
        <f t="shared" si="539"/>
        <v>45261</v>
      </c>
      <c r="B848" s="110">
        <f t="shared" si="531"/>
        <v>1124.8883850299999</v>
      </c>
      <c r="C848" s="204">
        <f t="shared" si="530"/>
        <v>964.09013171856122</v>
      </c>
      <c r="D848" s="111">
        <f t="shared" si="540"/>
        <v>6683.28</v>
      </c>
      <c r="E848" s="111">
        <f t="shared" si="527"/>
        <v>6700.66</v>
      </c>
      <c r="F848" s="161">
        <f t="shared" si="520"/>
        <v>45184</v>
      </c>
      <c r="G848" s="114">
        <f t="shared" si="532"/>
        <v>2.60051950539264E-3</v>
      </c>
      <c r="H848" s="115">
        <f t="shared" si="521"/>
        <v>45275</v>
      </c>
      <c r="I848" s="115">
        <f t="shared" si="533"/>
        <v>45275</v>
      </c>
      <c r="J848" s="116">
        <f t="shared" si="541"/>
        <v>21</v>
      </c>
      <c r="K848" s="116">
        <f t="shared" si="529"/>
        <v>11</v>
      </c>
      <c r="L848" s="8">
        <f t="shared" si="542"/>
        <v>1.0013613299999999</v>
      </c>
      <c r="M848" s="117">
        <f t="shared" si="525"/>
        <v>1.0023005599999999</v>
      </c>
      <c r="N848" s="117">
        <f t="shared" si="522"/>
        <v>1.1594514696395684</v>
      </c>
      <c r="O848" s="110">
        <f t="shared" si="526"/>
        <v>1.16102986</v>
      </c>
      <c r="P848" s="110">
        <f t="shared" si="534"/>
        <v>1119.33743065</v>
      </c>
      <c r="Q848" s="148">
        <f t="shared" si="545"/>
        <v>0</v>
      </c>
      <c r="R848" s="170">
        <f t="shared" si="543"/>
        <v>0</v>
      </c>
      <c r="S848" s="110">
        <f t="shared" si="535"/>
        <v>0</v>
      </c>
      <c r="T848" s="92">
        <v>0</v>
      </c>
      <c r="U848" s="180">
        <f t="shared" si="528"/>
        <v>0</v>
      </c>
      <c r="V848" s="120">
        <f t="shared" si="544"/>
        <v>0.12</v>
      </c>
      <c r="W848" s="118">
        <f t="shared" si="523"/>
        <v>11</v>
      </c>
      <c r="X848" s="118">
        <v>252</v>
      </c>
      <c r="Y848" s="117">
        <f t="shared" si="536"/>
        <v>1.004959143</v>
      </c>
      <c r="Z848" s="110">
        <f t="shared" si="537"/>
        <v>5.5509543800000003</v>
      </c>
      <c r="AA848" s="110">
        <f t="shared" si="538"/>
        <v>0</v>
      </c>
      <c r="AB848" s="121" t="str">
        <f t="shared" si="546"/>
        <v>A+J=</v>
      </c>
      <c r="AC848" s="115">
        <f t="shared" si="547"/>
        <v>45275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2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5" x14ac:dyDescent="0.2">
      <c r="A849" s="109">
        <f t="shared" si="539"/>
        <v>45262</v>
      </c>
      <c r="B849" s="110">
        <f t="shared" si="531"/>
        <v>1125.5335728800001</v>
      </c>
      <c r="C849" s="204">
        <f t="shared" si="530"/>
        <v>964.09013171856122</v>
      </c>
      <c r="D849" s="111">
        <f t="shared" si="540"/>
        <v>6683.28</v>
      </c>
      <c r="E849" s="111">
        <f t="shared" si="527"/>
        <v>6700.66</v>
      </c>
      <c r="F849" s="161">
        <f t="shared" si="520"/>
        <v>45184</v>
      </c>
      <c r="G849" s="114">
        <f t="shared" si="532"/>
        <v>2.60051950539264E-3</v>
      </c>
      <c r="H849" s="115">
        <f t="shared" si="521"/>
        <v>45275</v>
      </c>
      <c r="I849" s="115">
        <f t="shared" si="533"/>
        <v>45275</v>
      </c>
      <c r="J849" s="116">
        <f t="shared" si="541"/>
        <v>21</v>
      </c>
      <c r="K849" s="116">
        <f t="shared" si="529"/>
        <v>12</v>
      </c>
      <c r="L849" s="8">
        <f t="shared" si="542"/>
        <v>1.00148518</v>
      </c>
      <c r="M849" s="117">
        <f t="shared" si="525"/>
        <v>1.0023005599999999</v>
      </c>
      <c r="N849" s="117">
        <f t="shared" si="522"/>
        <v>1.1594514696395684</v>
      </c>
      <c r="O849" s="110">
        <f t="shared" si="526"/>
        <v>1.1611734600000001</v>
      </c>
      <c r="P849" s="110">
        <f t="shared" si="534"/>
        <v>1119.4758739900001</v>
      </c>
      <c r="Q849" s="148">
        <f t="shared" si="545"/>
        <v>0</v>
      </c>
      <c r="R849" s="170">
        <f t="shared" si="543"/>
        <v>0</v>
      </c>
      <c r="S849" s="110">
        <f t="shared" si="535"/>
        <v>0</v>
      </c>
      <c r="T849" s="92">
        <v>0</v>
      </c>
      <c r="U849" s="180">
        <f t="shared" si="528"/>
        <v>0</v>
      </c>
      <c r="V849" s="120">
        <f t="shared" si="544"/>
        <v>0.12</v>
      </c>
      <c r="W849" s="118">
        <f t="shared" si="523"/>
        <v>12</v>
      </c>
      <c r="X849" s="118">
        <v>252</v>
      </c>
      <c r="Y849" s="117">
        <f t="shared" si="536"/>
        <v>1.005411192</v>
      </c>
      <c r="Z849" s="110">
        <f t="shared" si="537"/>
        <v>6.0576988900000002</v>
      </c>
      <c r="AA849" s="110">
        <f t="shared" si="538"/>
        <v>0</v>
      </c>
      <c r="AB849" s="121" t="str">
        <f t="shared" si="546"/>
        <v>A+J=</v>
      </c>
      <c r="AC849" s="115">
        <f t="shared" si="547"/>
        <v>45275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2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5" x14ac:dyDescent="0.2">
      <c r="A850" s="109">
        <f t="shared" si="539"/>
        <v>45263</v>
      </c>
      <c r="B850" s="110">
        <f t="shared" si="531"/>
        <v>1125.5335728800001</v>
      </c>
      <c r="C850" s="204">
        <f t="shared" si="530"/>
        <v>964.09013171856122</v>
      </c>
      <c r="D850" s="111">
        <f t="shared" si="540"/>
        <v>6683.28</v>
      </c>
      <c r="E850" s="111">
        <f t="shared" si="527"/>
        <v>6700.66</v>
      </c>
      <c r="F850" s="161">
        <f t="shared" si="520"/>
        <v>45184</v>
      </c>
      <c r="G850" s="114">
        <f t="shared" si="532"/>
        <v>2.60051950539264E-3</v>
      </c>
      <c r="H850" s="115">
        <f t="shared" si="521"/>
        <v>45275</v>
      </c>
      <c r="I850" s="115">
        <f t="shared" si="533"/>
        <v>45275</v>
      </c>
      <c r="J850" s="116">
        <f t="shared" si="541"/>
        <v>21</v>
      </c>
      <c r="K850" s="116">
        <f t="shared" si="529"/>
        <v>12</v>
      </c>
      <c r="L850" s="8">
        <f t="shared" si="542"/>
        <v>1.00148518</v>
      </c>
      <c r="M850" s="117">
        <f t="shared" si="525"/>
        <v>1.0023005599999999</v>
      </c>
      <c r="N850" s="117">
        <f t="shared" si="522"/>
        <v>1.1594514696395684</v>
      </c>
      <c r="O850" s="110">
        <f t="shared" si="526"/>
        <v>1.1611734600000001</v>
      </c>
      <c r="P850" s="110">
        <f t="shared" si="534"/>
        <v>1119.4758739900001</v>
      </c>
      <c r="Q850" s="148">
        <f t="shared" si="545"/>
        <v>0</v>
      </c>
      <c r="R850" s="170">
        <f t="shared" si="543"/>
        <v>0</v>
      </c>
      <c r="S850" s="110">
        <f t="shared" si="535"/>
        <v>0</v>
      </c>
      <c r="T850" s="92">
        <v>0</v>
      </c>
      <c r="U850" s="180">
        <f t="shared" si="528"/>
        <v>0</v>
      </c>
      <c r="V850" s="120">
        <f t="shared" si="544"/>
        <v>0.12</v>
      </c>
      <c r="W850" s="118">
        <f t="shared" si="523"/>
        <v>12</v>
      </c>
      <c r="X850" s="118">
        <v>252</v>
      </c>
      <c r="Y850" s="117">
        <f t="shared" si="536"/>
        <v>1.005411192</v>
      </c>
      <c r="Z850" s="110">
        <f t="shared" si="537"/>
        <v>6.0576988900000002</v>
      </c>
      <c r="AA850" s="110">
        <f t="shared" si="538"/>
        <v>0</v>
      </c>
      <c r="AB850" s="121" t="str">
        <f t="shared" si="546"/>
        <v>A+J=</v>
      </c>
      <c r="AC850" s="115">
        <f t="shared" si="547"/>
        <v>45275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2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5" x14ac:dyDescent="0.2">
      <c r="A851" s="109">
        <f t="shared" si="539"/>
        <v>45264</v>
      </c>
      <c r="B851" s="110">
        <f t="shared" si="531"/>
        <v>1125.5335728800001</v>
      </c>
      <c r="C851" s="204">
        <f t="shared" si="530"/>
        <v>964.09013171856122</v>
      </c>
      <c r="D851" s="111">
        <f t="shared" si="540"/>
        <v>6683.28</v>
      </c>
      <c r="E851" s="111">
        <f t="shared" si="527"/>
        <v>6700.66</v>
      </c>
      <c r="F851" s="161">
        <f t="shared" ref="F851:F914" si="548">IF($K851=1,VLOOKUP($A850,$AQ$11:$AV$47,6),F850)</f>
        <v>45184</v>
      </c>
      <c r="G851" s="114">
        <f t="shared" si="532"/>
        <v>2.60051950539264E-3</v>
      </c>
      <c r="H851" s="115">
        <f t="shared" ref="H851:H914" si="549">IF(Q850&gt;0,VLOOKUP(A851,AJ$119:AP$451,4),H850)</f>
        <v>45275</v>
      </c>
      <c r="I851" s="115">
        <f t="shared" si="533"/>
        <v>45275</v>
      </c>
      <c r="J851" s="116">
        <f t="shared" si="541"/>
        <v>21</v>
      </c>
      <c r="K851" s="116">
        <f t="shared" si="529"/>
        <v>12</v>
      </c>
      <c r="L851" s="8">
        <f t="shared" si="542"/>
        <v>1.00148518</v>
      </c>
      <c r="M851" s="117">
        <f t="shared" si="525"/>
        <v>1.0023005599999999</v>
      </c>
      <c r="N851" s="117">
        <f t="shared" si="522"/>
        <v>1.1594514696395684</v>
      </c>
      <c r="O851" s="110">
        <f t="shared" si="526"/>
        <v>1.1611734600000001</v>
      </c>
      <c r="P851" s="110">
        <f t="shared" si="534"/>
        <v>1119.4758739900001</v>
      </c>
      <c r="Q851" s="148">
        <f t="shared" si="545"/>
        <v>0</v>
      </c>
      <c r="R851" s="170">
        <f t="shared" si="543"/>
        <v>0</v>
      </c>
      <c r="S851" s="110">
        <f t="shared" si="535"/>
        <v>0</v>
      </c>
      <c r="T851" s="92">
        <v>0</v>
      </c>
      <c r="U851" s="180">
        <f t="shared" si="528"/>
        <v>0</v>
      </c>
      <c r="V851" s="120">
        <f t="shared" si="544"/>
        <v>0.12</v>
      </c>
      <c r="W851" s="118">
        <f t="shared" si="523"/>
        <v>12</v>
      </c>
      <c r="X851" s="118">
        <v>252</v>
      </c>
      <c r="Y851" s="117">
        <f t="shared" si="536"/>
        <v>1.005411192</v>
      </c>
      <c r="Z851" s="110">
        <f t="shared" si="537"/>
        <v>6.0576988900000002</v>
      </c>
      <c r="AA851" s="110">
        <f t="shared" si="538"/>
        <v>0</v>
      </c>
      <c r="AB851" s="121" t="str">
        <f t="shared" si="546"/>
        <v>A+J=</v>
      </c>
      <c r="AC851" s="115">
        <f t="shared" si="547"/>
        <v>45275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2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5" x14ac:dyDescent="0.2">
      <c r="A852" s="109">
        <f t="shared" si="539"/>
        <v>45265</v>
      </c>
      <c r="B852" s="110">
        <f t="shared" si="531"/>
        <v>1126.17912288</v>
      </c>
      <c r="C852" s="204">
        <f t="shared" si="530"/>
        <v>964.09013171856122</v>
      </c>
      <c r="D852" s="111">
        <f t="shared" si="540"/>
        <v>6683.28</v>
      </c>
      <c r="E852" s="111">
        <f t="shared" si="527"/>
        <v>6700.66</v>
      </c>
      <c r="F852" s="161">
        <f t="shared" si="548"/>
        <v>45184</v>
      </c>
      <c r="G852" s="114">
        <f t="shared" si="532"/>
        <v>2.60051950539264E-3</v>
      </c>
      <c r="H852" s="115">
        <f t="shared" si="549"/>
        <v>45275</v>
      </c>
      <c r="I852" s="115">
        <f t="shared" si="533"/>
        <v>45275</v>
      </c>
      <c r="J852" s="116">
        <f t="shared" si="541"/>
        <v>21</v>
      </c>
      <c r="K852" s="116">
        <f t="shared" si="529"/>
        <v>13</v>
      </c>
      <c r="L852" s="8">
        <f t="shared" si="542"/>
        <v>1.00160904</v>
      </c>
      <c r="M852" s="117">
        <f t="shared" si="525"/>
        <v>1.0023005599999999</v>
      </c>
      <c r="N852" s="117">
        <f t="shared" si="522"/>
        <v>1.1594514696395684</v>
      </c>
      <c r="O852" s="110">
        <f t="shared" si="526"/>
        <v>1.16131707</v>
      </c>
      <c r="P852" s="110">
        <f t="shared" si="534"/>
        <v>1119.61432698</v>
      </c>
      <c r="Q852" s="148">
        <f t="shared" si="545"/>
        <v>0</v>
      </c>
      <c r="R852" s="170">
        <f t="shared" si="543"/>
        <v>0</v>
      </c>
      <c r="S852" s="110">
        <f t="shared" si="535"/>
        <v>0</v>
      </c>
      <c r="T852" s="92">
        <v>0</v>
      </c>
      <c r="U852" s="180">
        <f t="shared" si="528"/>
        <v>0</v>
      </c>
      <c r="V852" s="120">
        <f t="shared" si="544"/>
        <v>0.12</v>
      </c>
      <c r="W852" s="118">
        <f t="shared" si="523"/>
        <v>13</v>
      </c>
      <c r="X852" s="118">
        <v>252</v>
      </c>
      <c r="Y852" s="117">
        <f t="shared" si="536"/>
        <v>1.0058634440000001</v>
      </c>
      <c r="Z852" s="110">
        <f t="shared" si="537"/>
        <v>6.5647959</v>
      </c>
      <c r="AA852" s="110">
        <f t="shared" si="538"/>
        <v>0</v>
      </c>
      <c r="AB852" s="121" t="str">
        <f t="shared" si="546"/>
        <v>A+J=</v>
      </c>
      <c r="AC852" s="115">
        <f t="shared" si="547"/>
        <v>45275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2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5" x14ac:dyDescent="0.2">
      <c r="A853" s="109">
        <f t="shared" si="539"/>
        <v>45266</v>
      </c>
      <c r="B853" s="110">
        <f t="shared" si="531"/>
        <v>1126.8250459400001</v>
      </c>
      <c r="C853" s="204">
        <f t="shared" si="530"/>
        <v>964.09013171856122</v>
      </c>
      <c r="D853" s="111">
        <f t="shared" si="540"/>
        <v>6683.28</v>
      </c>
      <c r="E853" s="111">
        <f t="shared" si="527"/>
        <v>6700.66</v>
      </c>
      <c r="F853" s="161">
        <f t="shared" si="548"/>
        <v>45184</v>
      </c>
      <c r="G853" s="114">
        <f t="shared" si="532"/>
        <v>2.60051950539264E-3</v>
      </c>
      <c r="H853" s="115">
        <f t="shared" si="549"/>
        <v>45275</v>
      </c>
      <c r="I853" s="115">
        <f t="shared" si="533"/>
        <v>45275</v>
      </c>
      <c r="J853" s="116">
        <f t="shared" si="541"/>
        <v>21</v>
      </c>
      <c r="K853" s="116">
        <f t="shared" si="529"/>
        <v>14</v>
      </c>
      <c r="L853" s="8">
        <f t="shared" si="542"/>
        <v>1.00173292</v>
      </c>
      <c r="M853" s="117">
        <f t="shared" si="525"/>
        <v>1.0023005599999999</v>
      </c>
      <c r="N853" s="117">
        <f t="shared" si="522"/>
        <v>1.1594514696395684</v>
      </c>
      <c r="O853" s="110">
        <f t="shared" si="526"/>
        <v>1.1614606999999999</v>
      </c>
      <c r="P853" s="110">
        <f t="shared" si="534"/>
        <v>1119.7527992400001</v>
      </c>
      <c r="Q853" s="148">
        <f t="shared" si="545"/>
        <v>0</v>
      </c>
      <c r="R853" s="170">
        <f t="shared" si="543"/>
        <v>0</v>
      </c>
      <c r="S853" s="110">
        <f t="shared" si="535"/>
        <v>0</v>
      </c>
      <c r="T853" s="92">
        <v>0</v>
      </c>
      <c r="U853" s="180">
        <f t="shared" si="528"/>
        <v>0</v>
      </c>
      <c r="V853" s="120">
        <f t="shared" si="544"/>
        <v>0.12</v>
      </c>
      <c r="W853" s="118">
        <f t="shared" si="523"/>
        <v>14</v>
      </c>
      <c r="X853" s="118">
        <v>252</v>
      </c>
      <c r="Y853" s="117">
        <f t="shared" si="536"/>
        <v>1.0063158999999999</v>
      </c>
      <c r="Z853" s="110">
        <f t="shared" si="537"/>
        <v>7.0722467</v>
      </c>
      <c r="AA853" s="110">
        <f t="shared" si="538"/>
        <v>0</v>
      </c>
      <c r="AB853" s="121" t="str">
        <f t="shared" si="546"/>
        <v>A+J=</v>
      </c>
      <c r="AC853" s="115">
        <f t="shared" si="547"/>
        <v>45275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2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5" x14ac:dyDescent="0.2">
      <c r="A854" s="109">
        <f t="shared" si="539"/>
        <v>45267</v>
      </c>
      <c r="B854" s="110">
        <f t="shared" si="531"/>
        <v>1127.4713507700001</v>
      </c>
      <c r="C854" s="204">
        <f t="shared" si="530"/>
        <v>964.09013171856122</v>
      </c>
      <c r="D854" s="111">
        <f t="shared" si="540"/>
        <v>6683.28</v>
      </c>
      <c r="E854" s="111">
        <f t="shared" si="527"/>
        <v>6700.66</v>
      </c>
      <c r="F854" s="161">
        <f t="shared" si="548"/>
        <v>45184</v>
      </c>
      <c r="G854" s="114">
        <f t="shared" si="532"/>
        <v>2.60051950539264E-3</v>
      </c>
      <c r="H854" s="115">
        <f t="shared" si="549"/>
        <v>45275</v>
      </c>
      <c r="I854" s="115">
        <f t="shared" si="533"/>
        <v>45275</v>
      </c>
      <c r="J854" s="116">
        <f t="shared" si="541"/>
        <v>21</v>
      </c>
      <c r="K854" s="116">
        <f t="shared" si="529"/>
        <v>15</v>
      </c>
      <c r="L854" s="8">
        <f t="shared" si="542"/>
        <v>1.00185682</v>
      </c>
      <c r="M854" s="117">
        <f t="shared" si="525"/>
        <v>1.0023005599999999</v>
      </c>
      <c r="N854" s="117">
        <f t="shared" si="522"/>
        <v>1.1594514696395684</v>
      </c>
      <c r="O854" s="110">
        <f t="shared" si="526"/>
        <v>1.1616043599999999</v>
      </c>
      <c r="P854" s="110">
        <f t="shared" si="534"/>
        <v>1119.89130043</v>
      </c>
      <c r="Q854" s="148">
        <f t="shared" si="545"/>
        <v>0</v>
      </c>
      <c r="R854" s="170">
        <f t="shared" si="543"/>
        <v>0</v>
      </c>
      <c r="S854" s="110">
        <f t="shared" si="535"/>
        <v>0</v>
      </c>
      <c r="T854" s="92">
        <v>0</v>
      </c>
      <c r="U854" s="180">
        <f t="shared" si="528"/>
        <v>0</v>
      </c>
      <c r="V854" s="120">
        <f t="shared" si="544"/>
        <v>0.12</v>
      </c>
      <c r="W854" s="118">
        <f t="shared" si="523"/>
        <v>15</v>
      </c>
      <c r="X854" s="118">
        <v>252</v>
      </c>
      <c r="Y854" s="117">
        <f t="shared" si="536"/>
        <v>1.006768559</v>
      </c>
      <c r="Z854" s="110">
        <f t="shared" si="537"/>
        <v>7.5800503399999997</v>
      </c>
      <c r="AA854" s="110">
        <f t="shared" si="538"/>
        <v>0</v>
      </c>
      <c r="AB854" s="121" t="str">
        <f t="shared" si="546"/>
        <v>A+J=</v>
      </c>
      <c r="AC854" s="115">
        <f t="shared" si="547"/>
        <v>45275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2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5" x14ac:dyDescent="0.2">
      <c r="A855" s="109">
        <f t="shared" si="539"/>
        <v>45268</v>
      </c>
      <c r="B855" s="110">
        <f t="shared" si="531"/>
        <v>1128.1180094699998</v>
      </c>
      <c r="C855" s="204">
        <f t="shared" si="530"/>
        <v>964.09013171856122</v>
      </c>
      <c r="D855" s="111">
        <f t="shared" si="540"/>
        <v>6683.28</v>
      </c>
      <c r="E855" s="111">
        <f t="shared" si="527"/>
        <v>6700.66</v>
      </c>
      <c r="F855" s="161">
        <f t="shared" si="548"/>
        <v>45184</v>
      </c>
      <c r="G855" s="114">
        <f t="shared" si="532"/>
        <v>2.60051950539264E-3</v>
      </c>
      <c r="H855" s="115">
        <f t="shared" si="549"/>
        <v>45275</v>
      </c>
      <c r="I855" s="115">
        <f t="shared" si="533"/>
        <v>45275</v>
      </c>
      <c r="J855" s="116">
        <f t="shared" si="541"/>
        <v>21</v>
      </c>
      <c r="K855" s="116">
        <f t="shared" si="529"/>
        <v>16</v>
      </c>
      <c r="L855" s="8">
        <f t="shared" si="542"/>
        <v>1.0019807300000001</v>
      </c>
      <c r="M855" s="117">
        <f t="shared" si="525"/>
        <v>1.0023005599999999</v>
      </c>
      <c r="N855" s="117">
        <f t="shared" si="522"/>
        <v>1.1594514696395684</v>
      </c>
      <c r="O855" s="110">
        <f t="shared" si="526"/>
        <v>1.1617480200000001</v>
      </c>
      <c r="P855" s="110">
        <f t="shared" si="534"/>
        <v>1120.0298016199999</v>
      </c>
      <c r="Q855" s="148">
        <f t="shared" si="545"/>
        <v>0</v>
      </c>
      <c r="R855" s="170">
        <f t="shared" si="543"/>
        <v>0</v>
      </c>
      <c r="S855" s="110">
        <f t="shared" si="535"/>
        <v>0</v>
      </c>
      <c r="T855" s="92">
        <v>0</v>
      </c>
      <c r="U855" s="180">
        <f t="shared" si="528"/>
        <v>0</v>
      </c>
      <c r="V855" s="120">
        <f t="shared" si="544"/>
        <v>0.12</v>
      </c>
      <c r="W855" s="118">
        <f t="shared" si="523"/>
        <v>16</v>
      </c>
      <c r="X855" s="118">
        <v>252</v>
      </c>
      <c r="Y855" s="117">
        <f t="shared" si="536"/>
        <v>1.007221422</v>
      </c>
      <c r="Z855" s="110">
        <f t="shared" si="537"/>
        <v>8.0882078499999999</v>
      </c>
      <c r="AA855" s="110">
        <f t="shared" si="538"/>
        <v>0</v>
      </c>
      <c r="AB855" s="121" t="str">
        <f t="shared" si="546"/>
        <v>A+J=</v>
      </c>
      <c r="AC855" s="115">
        <f t="shared" si="547"/>
        <v>45275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2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5" x14ac:dyDescent="0.2">
      <c r="A856" s="109">
        <f t="shared" si="539"/>
        <v>45269</v>
      </c>
      <c r="B856" s="110">
        <f t="shared" si="531"/>
        <v>1128.7650598600001</v>
      </c>
      <c r="C856" s="204">
        <f t="shared" si="530"/>
        <v>964.09013171856122</v>
      </c>
      <c r="D856" s="111">
        <f t="shared" si="540"/>
        <v>6683.28</v>
      </c>
      <c r="E856" s="111">
        <f t="shared" si="527"/>
        <v>6700.66</v>
      </c>
      <c r="F856" s="161">
        <f t="shared" si="548"/>
        <v>45184</v>
      </c>
      <c r="G856" s="114">
        <f t="shared" si="532"/>
        <v>2.60051950539264E-3</v>
      </c>
      <c r="H856" s="115">
        <f t="shared" si="549"/>
        <v>45275</v>
      </c>
      <c r="I856" s="115">
        <f t="shared" si="533"/>
        <v>45275</v>
      </c>
      <c r="J856" s="116">
        <f t="shared" si="541"/>
        <v>21</v>
      </c>
      <c r="K856" s="116">
        <f t="shared" si="529"/>
        <v>17</v>
      </c>
      <c r="L856" s="8">
        <f t="shared" si="542"/>
        <v>1.0021046600000001</v>
      </c>
      <c r="M856" s="117">
        <f t="shared" si="525"/>
        <v>1.0023005599999999</v>
      </c>
      <c r="N856" s="117">
        <f t="shared" si="522"/>
        <v>1.1594514696395684</v>
      </c>
      <c r="O856" s="110">
        <f t="shared" si="526"/>
        <v>1.1618917200000001</v>
      </c>
      <c r="P856" s="110">
        <f t="shared" si="534"/>
        <v>1120.16834137</v>
      </c>
      <c r="Q856" s="148">
        <f t="shared" si="545"/>
        <v>0</v>
      </c>
      <c r="R856" s="170">
        <f t="shared" si="543"/>
        <v>0</v>
      </c>
      <c r="S856" s="110">
        <f t="shared" si="535"/>
        <v>0</v>
      </c>
      <c r="T856" s="92">
        <v>0</v>
      </c>
      <c r="U856" s="180">
        <f t="shared" si="528"/>
        <v>0</v>
      </c>
      <c r="V856" s="120">
        <f t="shared" si="544"/>
        <v>0.12</v>
      </c>
      <c r="W856" s="118">
        <f t="shared" si="523"/>
        <v>17</v>
      </c>
      <c r="X856" s="118">
        <v>252</v>
      </c>
      <c r="Y856" s="117">
        <f t="shared" si="536"/>
        <v>1.0076744879999999</v>
      </c>
      <c r="Z856" s="110">
        <f t="shared" si="537"/>
        <v>8.5967184900000007</v>
      </c>
      <c r="AA856" s="110">
        <f t="shared" si="538"/>
        <v>0</v>
      </c>
      <c r="AB856" s="121" t="str">
        <f t="shared" si="546"/>
        <v>A+J=</v>
      </c>
      <c r="AC856" s="115">
        <f t="shared" si="547"/>
        <v>45275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2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5" x14ac:dyDescent="0.2">
      <c r="A857" s="109">
        <f t="shared" si="539"/>
        <v>45270</v>
      </c>
      <c r="B857" s="110">
        <f t="shared" si="531"/>
        <v>1128.7650598600001</v>
      </c>
      <c r="C857" s="204">
        <f t="shared" si="530"/>
        <v>964.09013171856122</v>
      </c>
      <c r="D857" s="111">
        <f t="shared" si="540"/>
        <v>6683.28</v>
      </c>
      <c r="E857" s="111">
        <f t="shared" si="527"/>
        <v>6700.66</v>
      </c>
      <c r="F857" s="161">
        <f t="shared" si="548"/>
        <v>45184</v>
      </c>
      <c r="G857" s="114">
        <f t="shared" si="532"/>
        <v>2.60051950539264E-3</v>
      </c>
      <c r="H857" s="115">
        <f t="shared" si="549"/>
        <v>45275</v>
      </c>
      <c r="I857" s="115">
        <f t="shared" si="533"/>
        <v>45275</v>
      </c>
      <c r="J857" s="116">
        <f t="shared" si="541"/>
        <v>21</v>
      </c>
      <c r="K857" s="116">
        <f t="shared" si="529"/>
        <v>17</v>
      </c>
      <c r="L857" s="8">
        <f t="shared" si="542"/>
        <v>1.0021046600000001</v>
      </c>
      <c r="M857" s="117">
        <f t="shared" si="525"/>
        <v>1.0023005599999999</v>
      </c>
      <c r="N857" s="117">
        <f t="shared" si="522"/>
        <v>1.1594514696395684</v>
      </c>
      <c r="O857" s="110">
        <f t="shared" si="526"/>
        <v>1.1618917200000001</v>
      </c>
      <c r="P857" s="110">
        <f t="shared" si="534"/>
        <v>1120.16834137</v>
      </c>
      <c r="Q857" s="148">
        <f t="shared" si="545"/>
        <v>0</v>
      </c>
      <c r="R857" s="170">
        <f t="shared" si="543"/>
        <v>0</v>
      </c>
      <c r="S857" s="110">
        <f t="shared" si="535"/>
        <v>0</v>
      </c>
      <c r="T857" s="92">
        <v>0</v>
      </c>
      <c r="U857" s="180">
        <f t="shared" si="528"/>
        <v>0</v>
      </c>
      <c r="V857" s="120">
        <f t="shared" si="544"/>
        <v>0.12</v>
      </c>
      <c r="W857" s="118">
        <f t="shared" si="523"/>
        <v>17</v>
      </c>
      <c r="X857" s="118">
        <v>252</v>
      </c>
      <c r="Y857" s="117">
        <f t="shared" si="536"/>
        <v>1.0076744879999999</v>
      </c>
      <c r="Z857" s="110">
        <f t="shared" si="537"/>
        <v>8.5967184900000007</v>
      </c>
      <c r="AA857" s="110">
        <f t="shared" si="538"/>
        <v>0</v>
      </c>
      <c r="AB857" s="121" t="str">
        <f t="shared" si="546"/>
        <v>A+J=</v>
      </c>
      <c r="AC857" s="115">
        <f t="shared" si="547"/>
        <v>45275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2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5" x14ac:dyDescent="0.2">
      <c r="A858" s="109">
        <f t="shared" si="539"/>
        <v>45271</v>
      </c>
      <c r="B858" s="110">
        <f t="shared" si="531"/>
        <v>1128.7650598600001</v>
      </c>
      <c r="C858" s="204">
        <f t="shared" si="530"/>
        <v>964.09013171856122</v>
      </c>
      <c r="D858" s="111">
        <f t="shared" si="540"/>
        <v>6683.28</v>
      </c>
      <c r="E858" s="111">
        <f t="shared" si="527"/>
        <v>6700.66</v>
      </c>
      <c r="F858" s="161">
        <f t="shared" si="548"/>
        <v>45184</v>
      </c>
      <c r="G858" s="114">
        <f t="shared" si="532"/>
        <v>2.60051950539264E-3</v>
      </c>
      <c r="H858" s="115">
        <f t="shared" si="549"/>
        <v>45275</v>
      </c>
      <c r="I858" s="115">
        <f t="shared" si="533"/>
        <v>45275</v>
      </c>
      <c r="J858" s="116">
        <f t="shared" si="541"/>
        <v>21</v>
      </c>
      <c r="K858" s="116">
        <f t="shared" si="529"/>
        <v>17</v>
      </c>
      <c r="L858" s="8">
        <f t="shared" si="542"/>
        <v>1.0021046600000001</v>
      </c>
      <c r="M858" s="117">
        <f t="shared" si="525"/>
        <v>1.0023005599999999</v>
      </c>
      <c r="N858" s="117">
        <f t="shared" si="522"/>
        <v>1.1594514696395684</v>
      </c>
      <c r="O858" s="110">
        <f t="shared" si="526"/>
        <v>1.1618917200000001</v>
      </c>
      <c r="P858" s="110">
        <f t="shared" si="534"/>
        <v>1120.16834137</v>
      </c>
      <c r="Q858" s="148">
        <f t="shared" si="545"/>
        <v>0</v>
      </c>
      <c r="R858" s="170">
        <f t="shared" si="543"/>
        <v>0</v>
      </c>
      <c r="S858" s="110">
        <f t="shared" si="535"/>
        <v>0</v>
      </c>
      <c r="T858" s="92">
        <v>0</v>
      </c>
      <c r="U858" s="180">
        <f t="shared" si="528"/>
        <v>0</v>
      </c>
      <c r="V858" s="120">
        <f t="shared" si="544"/>
        <v>0.12</v>
      </c>
      <c r="W858" s="118">
        <f t="shared" si="523"/>
        <v>17</v>
      </c>
      <c r="X858" s="118">
        <v>252</v>
      </c>
      <c r="Y858" s="117">
        <f t="shared" si="536"/>
        <v>1.0076744879999999</v>
      </c>
      <c r="Z858" s="110">
        <f t="shared" si="537"/>
        <v>8.5967184900000007</v>
      </c>
      <c r="AA858" s="110">
        <f t="shared" si="538"/>
        <v>0</v>
      </c>
      <c r="AB858" s="121" t="str">
        <f t="shared" si="546"/>
        <v>A+J=</v>
      </c>
      <c r="AC858" s="115">
        <f t="shared" si="547"/>
        <v>45275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2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5" x14ac:dyDescent="0.2">
      <c r="A859" s="109">
        <f t="shared" si="539"/>
        <v>45272</v>
      </c>
      <c r="B859" s="110">
        <f t="shared" si="531"/>
        <v>1129.4124643300001</v>
      </c>
      <c r="C859" s="204">
        <f t="shared" si="530"/>
        <v>964.09013171856122</v>
      </c>
      <c r="D859" s="111">
        <f t="shared" si="540"/>
        <v>6683.28</v>
      </c>
      <c r="E859" s="111">
        <f t="shared" si="527"/>
        <v>6700.66</v>
      </c>
      <c r="F859" s="161">
        <f t="shared" si="548"/>
        <v>45184</v>
      </c>
      <c r="G859" s="114">
        <f t="shared" si="532"/>
        <v>2.60051950539264E-3</v>
      </c>
      <c r="H859" s="115">
        <f t="shared" si="549"/>
        <v>45275</v>
      </c>
      <c r="I859" s="115">
        <f t="shared" si="533"/>
        <v>45275</v>
      </c>
      <c r="J859" s="116">
        <f t="shared" si="541"/>
        <v>21</v>
      </c>
      <c r="K859" s="116">
        <f t="shared" si="529"/>
        <v>18</v>
      </c>
      <c r="L859" s="8">
        <f t="shared" si="542"/>
        <v>1.0022286</v>
      </c>
      <c r="M859" s="117">
        <f t="shared" si="525"/>
        <v>1.0023005599999999</v>
      </c>
      <c r="N859" s="117">
        <f t="shared" si="522"/>
        <v>1.1594514696395684</v>
      </c>
      <c r="O859" s="110">
        <f t="shared" si="526"/>
        <v>1.16203542</v>
      </c>
      <c r="P859" s="110">
        <f t="shared" si="534"/>
        <v>1120.3068811200001</v>
      </c>
      <c r="Q859" s="148">
        <f t="shared" si="545"/>
        <v>0</v>
      </c>
      <c r="R859" s="170">
        <f t="shared" si="543"/>
        <v>0</v>
      </c>
      <c r="S859" s="110">
        <f t="shared" si="535"/>
        <v>0</v>
      </c>
      <c r="T859" s="92">
        <v>0</v>
      </c>
      <c r="U859" s="180">
        <f t="shared" si="528"/>
        <v>0</v>
      </c>
      <c r="V859" s="120">
        <f t="shared" si="544"/>
        <v>0.12</v>
      </c>
      <c r="W859" s="118">
        <f t="shared" si="523"/>
        <v>18</v>
      </c>
      <c r="X859" s="118">
        <v>252</v>
      </c>
      <c r="Y859" s="117">
        <f t="shared" si="536"/>
        <v>1.0081277580000001</v>
      </c>
      <c r="Z859" s="110">
        <f t="shared" si="537"/>
        <v>9.1055832100000007</v>
      </c>
      <c r="AA859" s="110">
        <f t="shared" si="538"/>
        <v>0</v>
      </c>
      <c r="AB859" s="121" t="str">
        <f t="shared" si="546"/>
        <v>A+J=</v>
      </c>
      <c r="AC859" s="115">
        <f t="shared" si="547"/>
        <v>45275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2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5" x14ac:dyDescent="0.2">
      <c r="A860" s="109">
        <f t="shared" si="539"/>
        <v>45273</v>
      </c>
      <c r="B860" s="110">
        <f t="shared" si="531"/>
        <v>1130.0602338199999</v>
      </c>
      <c r="C860" s="204">
        <f t="shared" si="530"/>
        <v>964.09013171856122</v>
      </c>
      <c r="D860" s="111">
        <f t="shared" si="540"/>
        <v>6683.28</v>
      </c>
      <c r="E860" s="111">
        <f t="shared" si="527"/>
        <v>6700.66</v>
      </c>
      <c r="F860" s="161">
        <f t="shared" si="548"/>
        <v>45184</v>
      </c>
      <c r="G860" s="114">
        <f t="shared" si="532"/>
        <v>2.60051950539264E-3</v>
      </c>
      <c r="H860" s="115">
        <f t="shared" si="549"/>
        <v>45275</v>
      </c>
      <c r="I860" s="115">
        <f t="shared" si="533"/>
        <v>45275</v>
      </c>
      <c r="J860" s="116">
        <f t="shared" si="541"/>
        <v>21</v>
      </c>
      <c r="K860" s="116">
        <f t="shared" si="529"/>
        <v>19</v>
      </c>
      <c r="L860" s="8">
        <f t="shared" si="542"/>
        <v>1.0023525499999999</v>
      </c>
      <c r="M860" s="117">
        <f t="shared" si="525"/>
        <v>1.0023005599999999</v>
      </c>
      <c r="N860" s="117">
        <f t="shared" si="522"/>
        <v>1.1594514696395684</v>
      </c>
      <c r="O860" s="110">
        <f t="shared" si="526"/>
        <v>1.1621791299999999</v>
      </c>
      <c r="P860" s="110">
        <f t="shared" si="534"/>
        <v>1120.4454305199999</v>
      </c>
      <c r="Q860" s="148">
        <f t="shared" si="545"/>
        <v>0</v>
      </c>
      <c r="R860" s="170">
        <f t="shared" si="543"/>
        <v>0</v>
      </c>
      <c r="S860" s="110">
        <f t="shared" si="535"/>
        <v>0</v>
      </c>
      <c r="T860" s="92">
        <v>0</v>
      </c>
      <c r="U860" s="180">
        <f t="shared" si="528"/>
        <v>0</v>
      </c>
      <c r="V860" s="120">
        <f t="shared" si="544"/>
        <v>0.12</v>
      </c>
      <c r="W860" s="118">
        <f t="shared" si="523"/>
        <v>19</v>
      </c>
      <c r="X860" s="118">
        <v>252</v>
      </c>
      <c r="Y860" s="117">
        <f t="shared" si="536"/>
        <v>1.0085812329999999</v>
      </c>
      <c r="Z860" s="110">
        <f t="shared" si="537"/>
        <v>9.6148033000000002</v>
      </c>
      <c r="AA860" s="110">
        <f t="shared" si="538"/>
        <v>0</v>
      </c>
      <c r="AB860" s="121" t="str">
        <f t="shared" si="546"/>
        <v>A+J=</v>
      </c>
      <c r="AC860" s="115">
        <f t="shared" si="547"/>
        <v>45275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2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5" x14ac:dyDescent="0.2">
      <c r="A861" s="109">
        <f t="shared" si="539"/>
        <v>45274</v>
      </c>
      <c r="B861" s="110">
        <f t="shared" si="531"/>
        <v>1130.7083953400002</v>
      </c>
      <c r="C861" s="204">
        <f t="shared" si="530"/>
        <v>964.09013171856122</v>
      </c>
      <c r="D861" s="111">
        <f t="shared" si="540"/>
        <v>6683.28</v>
      </c>
      <c r="E861" s="111">
        <f t="shared" si="527"/>
        <v>6700.66</v>
      </c>
      <c r="F861" s="161">
        <f t="shared" si="548"/>
        <v>45184</v>
      </c>
      <c r="G861" s="114">
        <f t="shared" si="532"/>
        <v>2.60051950539264E-3</v>
      </c>
      <c r="H861" s="115">
        <f t="shared" si="549"/>
        <v>45275</v>
      </c>
      <c r="I861" s="115">
        <f t="shared" si="533"/>
        <v>45275</v>
      </c>
      <c r="J861" s="116">
        <f t="shared" si="541"/>
        <v>21</v>
      </c>
      <c r="K861" s="116">
        <f t="shared" si="529"/>
        <v>20</v>
      </c>
      <c r="L861" s="8">
        <f t="shared" si="542"/>
        <v>1.00247653</v>
      </c>
      <c r="M861" s="117">
        <f t="shared" si="525"/>
        <v>1.0023005599999999</v>
      </c>
      <c r="N861" s="117">
        <f t="shared" si="522"/>
        <v>1.1594514696395684</v>
      </c>
      <c r="O861" s="110">
        <f t="shared" si="526"/>
        <v>1.1623228800000001</v>
      </c>
      <c r="P861" s="110">
        <f t="shared" si="534"/>
        <v>1120.58401847</v>
      </c>
      <c r="Q861" s="148">
        <f t="shared" si="545"/>
        <v>0</v>
      </c>
      <c r="R861" s="170">
        <f t="shared" si="543"/>
        <v>0</v>
      </c>
      <c r="S861" s="110">
        <f t="shared" si="535"/>
        <v>0</v>
      </c>
      <c r="T861" s="92">
        <v>0</v>
      </c>
      <c r="U861" s="180">
        <f t="shared" si="528"/>
        <v>0</v>
      </c>
      <c r="V861" s="120">
        <f t="shared" si="544"/>
        <v>0.12</v>
      </c>
      <c r="W861" s="118">
        <f t="shared" si="523"/>
        <v>20</v>
      </c>
      <c r="X861" s="118">
        <v>252</v>
      </c>
      <c r="Y861" s="117">
        <f t="shared" si="536"/>
        <v>1.0090349110000001</v>
      </c>
      <c r="Z861" s="110">
        <f t="shared" si="537"/>
        <v>10.124376870000001</v>
      </c>
      <c r="AA861" s="110">
        <f t="shared" si="538"/>
        <v>0</v>
      </c>
      <c r="AB861" s="121" t="str">
        <f t="shared" si="546"/>
        <v>A+J=</v>
      </c>
      <c r="AC861" s="115">
        <f t="shared" si="547"/>
        <v>45275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2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5" x14ac:dyDescent="0.2">
      <c r="A862" s="109">
        <f t="shared" si="539"/>
        <v>45275</v>
      </c>
      <c r="B862" s="110">
        <f t="shared" si="531"/>
        <v>1131.3569112499999</v>
      </c>
      <c r="C862" s="204">
        <f t="shared" si="530"/>
        <v>964.09013171856122</v>
      </c>
      <c r="D862" s="111">
        <f t="shared" si="540"/>
        <v>6683.28</v>
      </c>
      <c r="E862" s="111">
        <f t="shared" si="527"/>
        <v>6700.66</v>
      </c>
      <c r="F862" s="161">
        <f t="shared" si="548"/>
        <v>45184</v>
      </c>
      <c r="G862" s="114">
        <f t="shared" si="532"/>
        <v>2.60051950539264E-3</v>
      </c>
      <c r="H862" s="115">
        <f t="shared" si="549"/>
        <v>45275</v>
      </c>
      <c r="I862" s="115">
        <f t="shared" si="533"/>
        <v>45275</v>
      </c>
      <c r="J862" s="116">
        <f t="shared" si="541"/>
        <v>21</v>
      </c>
      <c r="K862" s="116">
        <f t="shared" si="529"/>
        <v>21</v>
      </c>
      <c r="L862" s="8">
        <f t="shared" si="542"/>
        <v>1.0026005099999999</v>
      </c>
      <c r="M862" s="117">
        <f t="shared" si="525"/>
        <v>1.0023005599999999</v>
      </c>
      <c r="N862" s="117">
        <f t="shared" si="522"/>
        <v>1.1594514696395684</v>
      </c>
      <c r="O862" s="110">
        <f t="shared" si="526"/>
        <v>1.1624666299999999</v>
      </c>
      <c r="P862" s="110">
        <f t="shared" si="534"/>
        <v>1120.72260643</v>
      </c>
      <c r="Q862" s="148">
        <f t="shared" si="545"/>
        <v>28</v>
      </c>
      <c r="R862" s="170">
        <f t="shared" si="543"/>
        <v>3.5000000000000001E-3</v>
      </c>
      <c r="S862" s="110">
        <f t="shared" si="535"/>
        <v>3.9225291200000001</v>
      </c>
      <c r="T862" s="92">
        <v>0</v>
      </c>
      <c r="U862" s="180">
        <f t="shared" si="528"/>
        <v>3.4999999977648349E-3</v>
      </c>
      <c r="V862" s="120">
        <f t="shared" si="544"/>
        <v>0.12</v>
      </c>
      <c r="W862" s="118">
        <f t="shared" si="523"/>
        <v>21</v>
      </c>
      <c r="X862" s="118">
        <v>252</v>
      </c>
      <c r="Y862" s="117">
        <f t="shared" si="536"/>
        <v>1.0094887930000001</v>
      </c>
      <c r="Z862" s="110">
        <f t="shared" si="537"/>
        <v>10.634304820000001</v>
      </c>
      <c r="AA862" s="110">
        <f t="shared" si="538"/>
        <v>14.556833940000001</v>
      </c>
      <c r="AB862" s="121" t="str">
        <f t="shared" si="546"/>
        <v>A+J=</v>
      </c>
      <c r="AC862" s="115">
        <f t="shared" si="547"/>
        <v>45275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2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5" x14ac:dyDescent="0.2">
      <c r="A863" s="109">
        <f t="shared" si="539"/>
        <v>45276</v>
      </c>
      <c r="B863" s="110">
        <f t="shared" si="531"/>
        <v>1117.4433768199999</v>
      </c>
      <c r="C863" s="204">
        <f t="shared" si="530"/>
        <v>960.71581625971658</v>
      </c>
      <c r="D863" s="111">
        <f t="shared" si="540"/>
        <v>6700.66</v>
      </c>
      <c r="E863" s="111">
        <f t="shared" si="527"/>
        <v>6716.74</v>
      </c>
      <c r="F863" s="161">
        <f t="shared" si="548"/>
        <v>45214</v>
      </c>
      <c r="G863" s="114">
        <f t="shared" si="532"/>
        <v>2.3997636053760818E-3</v>
      </c>
      <c r="H863" s="115">
        <f t="shared" si="549"/>
        <v>45306</v>
      </c>
      <c r="I863" s="115">
        <f t="shared" si="533"/>
        <v>45306</v>
      </c>
      <c r="J863" s="116">
        <f t="shared" si="541"/>
        <v>19</v>
      </c>
      <c r="K863" s="116">
        <f t="shared" si="529"/>
        <v>1</v>
      </c>
      <c r="L863" s="8">
        <f t="shared" si="542"/>
        <v>1.00012615</v>
      </c>
      <c r="M863" s="117">
        <f t="shared" si="525"/>
        <v>1.0026005099999999</v>
      </c>
      <c r="N863" s="117">
        <f t="shared" si="522"/>
        <v>1.1624666347808807</v>
      </c>
      <c r="O863" s="110">
        <f t="shared" si="526"/>
        <v>1.16261327</v>
      </c>
      <c r="P863" s="110">
        <f t="shared" si="534"/>
        <v>1116.94095668</v>
      </c>
      <c r="Q863" s="148">
        <f t="shared" si="545"/>
        <v>0</v>
      </c>
      <c r="R863" s="170">
        <f t="shared" si="543"/>
        <v>0</v>
      </c>
      <c r="S863" s="110">
        <f t="shared" si="535"/>
        <v>0</v>
      </c>
      <c r="T863" s="92">
        <v>0</v>
      </c>
      <c r="U863" s="180">
        <f t="shared" si="528"/>
        <v>0</v>
      </c>
      <c r="V863" s="120">
        <f t="shared" si="544"/>
        <v>0.12</v>
      </c>
      <c r="W863" s="118">
        <f t="shared" si="523"/>
        <v>1</v>
      </c>
      <c r="X863" s="118">
        <v>252</v>
      </c>
      <c r="Y863" s="117">
        <f t="shared" si="536"/>
        <v>1.0004498180000001</v>
      </c>
      <c r="Z863" s="110">
        <f t="shared" si="537"/>
        <v>0.50242014000000002</v>
      </c>
      <c r="AA863" s="110">
        <f t="shared" si="538"/>
        <v>0</v>
      </c>
      <c r="AB863" s="121" t="str">
        <f t="shared" si="546"/>
        <v>A+J=</v>
      </c>
      <c r="AC863" s="115">
        <f t="shared" si="547"/>
        <v>45306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2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5" x14ac:dyDescent="0.2">
      <c r="A864" s="109">
        <f t="shared" si="539"/>
        <v>45277</v>
      </c>
      <c r="B864" s="110">
        <f t="shared" si="531"/>
        <v>1117.4433768199999</v>
      </c>
      <c r="C864" s="204">
        <f t="shared" si="530"/>
        <v>960.71581625971658</v>
      </c>
      <c r="D864" s="111">
        <f t="shared" si="540"/>
        <v>6700.66</v>
      </c>
      <c r="E864" s="111">
        <f t="shared" si="527"/>
        <v>6716.74</v>
      </c>
      <c r="F864" s="161">
        <f t="shared" si="548"/>
        <v>45214</v>
      </c>
      <c r="G864" s="114">
        <f t="shared" si="532"/>
        <v>2.3997636053760818E-3</v>
      </c>
      <c r="H864" s="115">
        <f t="shared" si="549"/>
        <v>45306</v>
      </c>
      <c r="I864" s="115">
        <f t="shared" si="533"/>
        <v>45306</v>
      </c>
      <c r="J864" s="116">
        <f t="shared" si="541"/>
        <v>19</v>
      </c>
      <c r="K864" s="116">
        <f t="shared" si="529"/>
        <v>1</v>
      </c>
      <c r="L864" s="8">
        <f t="shared" si="542"/>
        <v>1.00012615</v>
      </c>
      <c r="M864" s="117">
        <f t="shared" si="525"/>
        <v>1.0026005099999999</v>
      </c>
      <c r="N864" s="117">
        <f t="shared" ref="N864:N927" si="550">IF(I864&gt;I863,N863*M864,N863)</f>
        <v>1.1624666347808807</v>
      </c>
      <c r="O864" s="110">
        <f t="shared" si="526"/>
        <v>1.16261327</v>
      </c>
      <c r="P864" s="110">
        <f t="shared" si="534"/>
        <v>1116.94095668</v>
      </c>
      <c r="Q864" s="148">
        <f t="shared" si="545"/>
        <v>0</v>
      </c>
      <c r="R864" s="170">
        <f t="shared" si="543"/>
        <v>0</v>
      </c>
      <c r="S864" s="110">
        <f t="shared" si="535"/>
        <v>0</v>
      </c>
      <c r="T864" s="92">
        <v>0</v>
      </c>
      <c r="U864" s="180">
        <f t="shared" si="528"/>
        <v>0</v>
      </c>
      <c r="V864" s="120">
        <f t="shared" si="544"/>
        <v>0.12</v>
      </c>
      <c r="W864" s="118">
        <f t="shared" si="523"/>
        <v>1</v>
      </c>
      <c r="X864" s="118">
        <v>252</v>
      </c>
      <c r="Y864" s="117">
        <f t="shared" si="536"/>
        <v>1.0004498180000001</v>
      </c>
      <c r="Z864" s="110">
        <f t="shared" si="537"/>
        <v>0.50242014000000002</v>
      </c>
      <c r="AA864" s="110">
        <f t="shared" si="538"/>
        <v>0</v>
      </c>
      <c r="AB864" s="121" t="str">
        <f t="shared" si="546"/>
        <v>A+J=</v>
      </c>
      <c r="AC864" s="115">
        <f t="shared" si="547"/>
        <v>45306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2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5" x14ac:dyDescent="0.2">
      <c r="A865" s="109">
        <f t="shared" si="539"/>
        <v>45278</v>
      </c>
      <c r="B865" s="110">
        <f t="shared" si="531"/>
        <v>1117.4433768199999</v>
      </c>
      <c r="C865" s="204">
        <f t="shared" si="530"/>
        <v>960.71581625971658</v>
      </c>
      <c r="D865" s="111">
        <f t="shared" si="540"/>
        <v>6700.66</v>
      </c>
      <c r="E865" s="111">
        <f t="shared" si="527"/>
        <v>6716.74</v>
      </c>
      <c r="F865" s="161">
        <f t="shared" si="548"/>
        <v>45214</v>
      </c>
      <c r="G865" s="114">
        <f t="shared" si="532"/>
        <v>2.3997636053760818E-3</v>
      </c>
      <c r="H865" s="115">
        <f t="shared" si="549"/>
        <v>45306</v>
      </c>
      <c r="I865" s="115">
        <f t="shared" si="533"/>
        <v>45306</v>
      </c>
      <c r="J865" s="116">
        <f t="shared" si="541"/>
        <v>19</v>
      </c>
      <c r="K865" s="116">
        <f t="shared" si="529"/>
        <v>1</v>
      </c>
      <c r="L865" s="8">
        <f t="shared" si="542"/>
        <v>1.00012615</v>
      </c>
      <c r="M865" s="117">
        <f t="shared" si="525"/>
        <v>1.0026005099999999</v>
      </c>
      <c r="N865" s="117">
        <f t="shared" si="550"/>
        <v>1.1624666347808807</v>
      </c>
      <c r="O865" s="110">
        <f t="shared" si="526"/>
        <v>1.16261327</v>
      </c>
      <c r="P865" s="110">
        <f t="shared" si="534"/>
        <v>1116.94095668</v>
      </c>
      <c r="Q865" s="148">
        <f t="shared" si="545"/>
        <v>0</v>
      </c>
      <c r="R865" s="170">
        <f t="shared" si="543"/>
        <v>0</v>
      </c>
      <c r="S865" s="110">
        <f t="shared" si="535"/>
        <v>0</v>
      </c>
      <c r="T865" s="92">
        <v>0</v>
      </c>
      <c r="U865" s="180">
        <f t="shared" si="528"/>
        <v>0</v>
      </c>
      <c r="V865" s="120">
        <f t="shared" si="544"/>
        <v>0.12</v>
      </c>
      <c r="W865" s="118">
        <f t="shared" si="523"/>
        <v>1</v>
      </c>
      <c r="X865" s="118">
        <v>252</v>
      </c>
      <c r="Y865" s="117">
        <f t="shared" si="536"/>
        <v>1.0004498180000001</v>
      </c>
      <c r="Z865" s="110">
        <f t="shared" si="537"/>
        <v>0.50242014000000002</v>
      </c>
      <c r="AA865" s="110">
        <f t="shared" si="538"/>
        <v>0</v>
      </c>
      <c r="AB865" s="121" t="str">
        <f t="shared" si="546"/>
        <v>A+J=</v>
      </c>
      <c r="AC865" s="115">
        <f t="shared" si="547"/>
        <v>45306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2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5" x14ac:dyDescent="0.2">
      <c r="A866" s="109">
        <f t="shared" si="539"/>
        <v>45279</v>
      </c>
      <c r="B866" s="110">
        <f t="shared" si="531"/>
        <v>1118.0870683000001</v>
      </c>
      <c r="C866" s="204">
        <f t="shared" si="530"/>
        <v>960.71581625971658</v>
      </c>
      <c r="D866" s="111">
        <f t="shared" si="540"/>
        <v>6700.66</v>
      </c>
      <c r="E866" s="111">
        <f t="shared" si="527"/>
        <v>6716.74</v>
      </c>
      <c r="F866" s="161">
        <f t="shared" si="548"/>
        <v>45214</v>
      </c>
      <c r="G866" s="114">
        <f t="shared" si="532"/>
        <v>2.3997636053760818E-3</v>
      </c>
      <c r="H866" s="115">
        <f t="shared" si="549"/>
        <v>45306</v>
      </c>
      <c r="I866" s="115">
        <f t="shared" si="533"/>
        <v>45306</v>
      </c>
      <c r="J866" s="116">
        <f t="shared" si="541"/>
        <v>19</v>
      </c>
      <c r="K866" s="116">
        <f t="shared" si="529"/>
        <v>2</v>
      </c>
      <c r="L866" s="8">
        <f t="shared" si="542"/>
        <v>1.0002523299999999</v>
      </c>
      <c r="M866" s="117">
        <f t="shared" si="525"/>
        <v>1.0026005099999999</v>
      </c>
      <c r="N866" s="117">
        <f t="shared" si="550"/>
        <v>1.1624666347808807</v>
      </c>
      <c r="O866" s="110">
        <f t="shared" si="526"/>
        <v>1.1627599500000001</v>
      </c>
      <c r="P866" s="110">
        <f t="shared" si="534"/>
        <v>1117.08187447</v>
      </c>
      <c r="Q866" s="148">
        <f t="shared" si="545"/>
        <v>0</v>
      </c>
      <c r="R866" s="170">
        <f t="shared" si="543"/>
        <v>0</v>
      </c>
      <c r="S866" s="110">
        <f t="shared" si="535"/>
        <v>0</v>
      </c>
      <c r="T866" s="92">
        <v>0</v>
      </c>
      <c r="U866" s="180">
        <f t="shared" si="528"/>
        <v>0</v>
      </c>
      <c r="V866" s="120">
        <f t="shared" si="544"/>
        <v>0.12</v>
      </c>
      <c r="W866" s="118">
        <f t="shared" ref="W866:W929" si="551">IF(A865&lt;K$2,0,IF(Q865&gt;0,1,IF(K866=K865,W865,W865+1)))</f>
        <v>2</v>
      </c>
      <c r="X866" s="118">
        <v>252</v>
      </c>
      <c r="Y866" s="117">
        <f t="shared" si="536"/>
        <v>1.0008998389999999</v>
      </c>
      <c r="Z866" s="110">
        <f t="shared" si="537"/>
        <v>1.0051938300000001</v>
      </c>
      <c r="AA866" s="110">
        <f t="shared" si="538"/>
        <v>0</v>
      </c>
      <c r="AB866" s="121" t="str">
        <f t="shared" si="546"/>
        <v>A+J=</v>
      </c>
      <c r="AC866" s="115">
        <f t="shared" si="547"/>
        <v>45306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2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5" x14ac:dyDescent="0.2">
      <c r="A867" s="109">
        <f t="shared" si="539"/>
        <v>45280</v>
      </c>
      <c r="B867" s="110">
        <f t="shared" si="531"/>
        <v>1118.73113042</v>
      </c>
      <c r="C867" s="204">
        <f t="shared" si="530"/>
        <v>960.71581625971658</v>
      </c>
      <c r="D867" s="111">
        <f t="shared" si="540"/>
        <v>6700.66</v>
      </c>
      <c r="E867" s="111">
        <f t="shared" si="527"/>
        <v>6716.74</v>
      </c>
      <c r="F867" s="161">
        <f t="shared" si="548"/>
        <v>45214</v>
      </c>
      <c r="G867" s="114">
        <f t="shared" si="532"/>
        <v>2.3997636053760818E-3</v>
      </c>
      <c r="H867" s="115">
        <f t="shared" si="549"/>
        <v>45306</v>
      </c>
      <c r="I867" s="115">
        <f t="shared" si="533"/>
        <v>45306</v>
      </c>
      <c r="J867" s="116">
        <f t="shared" si="541"/>
        <v>19</v>
      </c>
      <c r="K867" s="116">
        <f t="shared" si="529"/>
        <v>3</v>
      </c>
      <c r="L867" s="8">
        <f t="shared" si="542"/>
        <v>1.0003785199999999</v>
      </c>
      <c r="M867" s="117">
        <f t="shared" si="525"/>
        <v>1.0026005099999999</v>
      </c>
      <c r="N867" s="117">
        <f t="shared" si="550"/>
        <v>1.1624666347808807</v>
      </c>
      <c r="O867" s="110">
        <f t="shared" si="526"/>
        <v>1.16290665</v>
      </c>
      <c r="P867" s="110">
        <f t="shared" si="534"/>
        <v>1117.22281148</v>
      </c>
      <c r="Q867" s="148">
        <f t="shared" si="545"/>
        <v>0</v>
      </c>
      <c r="R867" s="170">
        <f t="shared" si="543"/>
        <v>0</v>
      </c>
      <c r="S867" s="110">
        <f t="shared" si="535"/>
        <v>0</v>
      </c>
      <c r="T867" s="92">
        <v>0</v>
      </c>
      <c r="U867" s="180">
        <f t="shared" si="528"/>
        <v>0</v>
      </c>
      <c r="V867" s="120">
        <f t="shared" si="544"/>
        <v>0.12</v>
      </c>
      <c r="W867" s="118">
        <f t="shared" si="551"/>
        <v>3</v>
      </c>
      <c r="X867" s="118">
        <v>252</v>
      </c>
      <c r="Y867" s="117">
        <f t="shared" si="536"/>
        <v>1.0013500609999999</v>
      </c>
      <c r="Z867" s="110">
        <f t="shared" si="537"/>
        <v>1.5083189400000001</v>
      </c>
      <c r="AA867" s="110">
        <f t="shared" si="538"/>
        <v>0</v>
      </c>
      <c r="AB867" s="121" t="str">
        <f t="shared" si="546"/>
        <v>A+J=</v>
      </c>
      <c r="AC867" s="115">
        <f t="shared" si="547"/>
        <v>45306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2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5" x14ac:dyDescent="0.2">
      <c r="A868" s="109">
        <f t="shared" si="539"/>
        <v>45281</v>
      </c>
      <c r="B868" s="110">
        <f t="shared" si="531"/>
        <v>1119.3755570200001</v>
      </c>
      <c r="C868" s="204">
        <f t="shared" si="530"/>
        <v>960.71581625971658</v>
      </c>
      <c r="D868" s="111">
        <f t="shared" si="540"/>
        <v>6700.66</v>
      </c>
      <c r="E868" s="111">
        <f t="shared" si="527"/>
        <v>6716.74</v>
      </c>
      <c r="F868" s="161">
        <f t="shared" si="548"/>
        <v>45214</v>
      </c>
      <c r="G868" s="114">
        <f t="shared" si="532"/>
        <v>2.3997636053760818E-3</v>
      </c>
      <c r="H868" s="115">
        <f t="shared" si="549"/>
        <v>45306</v>
      </c>
      <c r="I868" s="115">
        <f t="shared" si="533"/>
        <v>45306</v>
      </c>
      <c r="J868" s="116">
        <f t="shared" si="541"/>
        <v>19</v>
      </c>
      <c r="K868" s="116">
        <f t="shared" si="529"/>
        <v>4</v>
      </c>
      <c r="L868" s="8">
        <f t="shared" si="542"/>
        <v>1.0005047300000001</v>
      </c>
      <c r="M868" s="117">
        <f t="shared" si="525"/>
        <v>1.0026005099999999</v>
      </c>
      <c r="N868" s="117">
        <f t="shared" si="550"/>
        <v>1.1624666347808807</v>
      </c>
      <c r="O868" s="110">
        <f t="shared" si="526"/>
        <v>1.1630533599999999</v>
      </c>
      <c r="P868" s="110">
        <f t="shared" si="534"/>
        <v>1117.3637581</v>
      </c>
      <c r="Q868" s="148">
        <f t="shared" si="545"/>
        <v>0</v>
      </c>
      <c r="R868" s="170">
        <f t="shared" si="543"/>
        <v>0</v>
      </c>
      <c r="S868" s="110">
        <f t="shared" si="535"/>
        <v>0</v>
      </c>
      <c r="T868" s="92">
        <v>0</v>
      </c>
      <c r="U868" s="180">
        <f t="shared" si="528"/>
        <v>0</v>
      </c>
      <c r="V868" s="120">
        <f t="shared" si="544"/>
        <v>0.12</v>
      </c>
      <c r="W868" s="118">
        <f t="shared" si="551"/>
        <v>4</v>
      </c>
      <c r="X868" s="118">
        <v>252</v>
      </c>
      <c r="Y868" s="117">
        <f t="shared" si="536"/>
        <v>1.0018004869999999</v>
      </c>
      <c r="Z868" s="110">
        <f t="shared" si="537"/>
        <v>2.0117989199999999</v>
      </c>
      <c r="AA868" s="110">
        <f t="shared" si="538"/>
        <v>0</v>
      </c>
      <c r="AB868" s="121" t="str">
        <f t="shared" si="546"/>
        <v>A+J=</v>
      </c>
      <c r="AC868" s="115">
        <f t="shared" si="547"/>
        <v>45306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2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5" x14ac:dyDescent="0.2">
      <c r="A869" s="109">
        <f t="shared" si="539"/>
        <v>45282</v>
      </c>
      <c r="B869" s="110">
        <f t="shared" si="531"/>
        <v>1120.02035557</v>
      </c>
      <c r="C869" s="204">
        <f t="shared" si="530"/>
        <v>960.71581625971658</v>
      </c>
      <c r="D869" s="111">
        <f t="shared" si="540"/>
        <v>6700.66</v>
      </c>
      <c r="E869" s="111">
        <f t="shared" si="527"/>
        <v>6716.74</v>
      </c>
      <c r="F869" s="161">
        <f t="shared" si="548"/>
        <v>45214</v>
      </c>
      <c r="G869" s="114">
        <f t="shared" si="532"/>
        <v>2.3997636053760818E-3</v>
      </c>
      <c r="H869" s="115">
        <f t="shared" si="549"/>
        <v>45306</v>
      </c>
      <c r="I869" s="115">
        <f t="shared" si="533"/>
        <v>45306</v>
      </c>
      <c r="J869" s="116">
        <f t="shared" si="541"/>
        <v>19</v>
      </c>
      <c r="K869" s="116">
        <f t="shared" si="529"/>
        <v>5</v>
      </c>
      <c r="L869" s="8">
        <f t="shared" si="542"/>
        <v>1.0006309499999999</v>
      </c>
      <c r="M869" s="117">
        <f t="shared" ref="M869:M932" si="552">IF(I869&gt;I868,L868,M868)</f>
        <v>1.0026005099999999</v>
      </c>
      <c r="N869" s="117">
        <f t="shared" si="550"/>
        <v>1.1624666347808807</v>
      </c>
      <c r="O869" s="110">
        <f t="shared" si="526"/>
        <v>1.1632000899999999</v>
      </c>
      <c r="P869" s="110">
        <f t="shared" si="534"/>
        <v>1117.50472393</v>
      </c>
      <c r="Q869" s="148">
        <f t="shared" si="545"/>
        <v>0</v>
      </c>
      <c r="R869" s="170">
        <f t="shared" si="543"/>
        <v>0</v>
      </c>
      <c r="S869" s="110">
        <f t="shared" si="535"/>
        <v>0</v>
      </c>
      <c r="T869" s="92">
        <v>0</v>
      </c>
      <c r="U869" s="180">
        <f t="shared" si="528"/>
        <v>0</v>
      </c>
      <c r="V869" s="120">
        <f t="shared" si="544"/>
        <v>0.12</v>
      </c>
      <c r="W869" s="118">
        <f t="shared" si="551"/>
        <v>5</v>
      </c>
      <c r="X869" s="118">
        <v>252</v>
      </c>
      <c r="Y869" s="117">
        <f t="shared" si="536"/>
        <v>1.002251115</v>
      </c>
      <c r="Z869" s="110">
        <f t="shared" si="537"/>
        <v>2.5156316400000001</v>
      </c>
      <c r="AA869" s="110">
        <f t="shared" si="538"/>
        <v>0</v>
      </c>
      <c r="AB869" s="121" t="str">
        <f t="shared" si="546"/>
        <v>A+J=</v>
      </c>
      <c r="AC869" s="115">
        <f t="shared" si="547"/>
        <v>45306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2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5" x14ac:dyDescent="0.2">
      <c r="A870" s="109">
        <f t="shared" si="539"/>
        <v>45283</v>
      </c>
      <c r="B870" s="110">
        <f t="shared" si="531"/>
        <v>1120.66552733</v>
      </c>
      <c r="C870" s="204">
        <f t="shared" si="530"/>
        <v>960.71581625971658</v>
      </c>
      <c r="D870" s="111">
        <f t="shared" si="540"/>
        <v>6700.66</v>
      </c>
      <c r="E870" s="111">
        <f t="shared" si="527"/>
        <v>6716.74</v>
      </c>
      <c r="F870" s="161">
        <f t="shared" si="548"/>
        <v>45214</v>
      </c>
      <c r="G870" s="114">
        <f t="shared" si="532"/>
        <v>2.3997636053760818E-3</v>
      </c>
      <c r="H870" s="115">
        <f t="shared" si="549"/>
        <v>45306</v>
      </c>
      <c r="I870" s="115">
        <f t="shared" si="533"/>
        <v>45306</v>
      </c>
      <c r="J870" s="116">
        <f t="shared" si="541"/>
        <v>19</v>
      </c>
      <c r="K870" s="116">
        <f t="shared" si="529"/>
        <v>6</v>
      </c>
      <c r="L870" s="8">
        <f t="shared" si="542"/>
        <v>1.0007571900000001</v>
      </c>
      <c r="M870" s="117">
        <f t="shared" si="552"/>
        <v>1.0026005099999999</v>
      </c>
      <c r="N870" s="117">
        <f t="shared" si="550"/>
        <v>1.1624666347808807</v>
      </c>
      <c r="O870" s="110">
        <f t="shared" si="526"/>
        <v>1.16334684</v>
      </c>
      <c r="P870" s="110">
        <f t="shared" si="534"/>
        <v>1117.6457089800001</v>
      </c>
      <c r="Q870" s="148">
        <f t="shared" si="545"/>
        <v>0</v>
      </c>
      <c r="R870" s="170">
        <f t="shared" si="543"/>
        <v>0</v>
      </c>
      <c r="S870" s="110">
        <f t="shared" si="535"/>
        <v>0</v>
      </c>
      <c r="T870" s="92">
        <v>0</v>
      </c>
      <c r="U870" s="180">
        <f t="shared" si="528"/>
        <v>0</v>
      </c>
      <c r="V870" s="120">
        <f t="shared" si="544"/>
        <v>0.12</v>
      </c>
      <c r="W870" s="118">
        <f t="shared" si="551"/>
        <v>6</v>
      </c>
      <c r="X870" s="118">
        <v>252</v>
      </c>
      <c r="Y870" s="117">
        <f t="shared" si="536"/>
        <v>1.002701946</v>
      </c>
      <c r="Z870" s="110">
        <f t="shared" si="537"/>
        <v>3.01981835</v>
      </c>
      <c r="AA870" s="110">
        <f t="shared" si="538"/>
        <v>0</v>
      </c>
      <c r="AB870" s="121" t="str">
        <f t="shared" si="546"/>
        <v>A+J=</v>
      </c>
      <c r="AC870" s="115">
        <f t="shared" si="547"/>
        <v>45306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2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5" x14ac:dyDescent="0.2">
      <c r="A871" s="109">
        <f t="shared" si="539"/>
        <v>45284</v>
      </c>
      <c r="B871" s="110">
        <f t="shared" si="531"/>
        <v>1120.66552733</v>
      </c>
      <c r="C871" s="204">
        <f t="shared" si="530"/>
        <v>960.71581625971658</v>
      </c>
      <c r="D871" s="111">
        <f t="shared" si="540"/>
        <v>6700.66</v>
      </c>
      <c r="E871" s="111">
        <f t="shared" si="527"/>
        <v>6716.74</v>
      </c>
      <c r="F871" s="161">
        <f t="shared" si="548"/>
        <v>45214</v>
      </c>
      <c r="G871" s="114">
        <f t="shared" si="532"/>
        <v>2.3997636053760818E-3</v>
      </c>
      <c r="H871" s="115">
        <f t="shared" si="549"/>
        <v>45306</v>
      </c>
      <c r="I871" s="115">
        <f t="shared" si="533"/>
        <v>45306</v>
      </c>
      <c r="J871" s="116">
        <f t="shared" si="541"/>
        <v>19</v>
      </c>
      <c r="K871" s="116">
        <f t="shared" si="529"/>
        <v>6</v>
      </c>
      <c r="L871" s="8">
        <f t="shared" si="542"/>
        <v>1.0007571900000001</v>
      </c>
      <c r="M871" s="117">
        <f t="shared" si="552"/>
        <v>1.0026005099999999</v>
      </c>
      <c r="N871" s="117">
        <f t="shared" si="550"/>
        <v>1.1624666347808807</v>
      </c>
      <c r="O871" s="110">
        <f t="shared" si="526"/>
        <v>1.16334684</v>
      </c>
      <c r="P871" s="110">
        <f t="shared" si="534"/>
        <v>1117.6457089800001</v>
      </c>
      <c r="Q871" s="148">
        <f t="shared" si="545"/>
        <v>0</v>
      </c>
      <c r="R871" s="170">
        <f t="shared" si="543"/>
        <v>0</v>
      </c>
      <c r="S871" s="110">
        <f t="shared" si="535"/>
        <v>0</v>
      </c>
      <c r="T871" s="92">
        <v>0</v>
      </c>
      <c r="U871" s="180">
        <f t="shared" si="528"/>
        <v>0</v>
      </c>
      <c r="V871" s="120">
        <f t="shared" si="544"/>
        <v>0.12</v>
      </c>
      <c r="W871" s="118">
        <f t="shared" si="551"/>
        <v>6</v>
      </c>
      <c r="X871" s="118">
        <v>252</v>
      </c>
      <c r="Y871" s="117">
        <f t="shared" si="536"/>
        <v>1.002701946</v>
      </c>
      <c r="Z871" s="110">
        <f t="shared" si="537"/>
        <v>3.01981835</v>
      </c>
      <c r="AA871" s="110">
        <f t="shared" si="538"/>
        <v>0</v>
      </c>
      <c r="AB871" s="121" t="str">
        <f t="shared" si="546"/>
        <v>A+J=</v>
      </c>
      <c r="AC871" s="115">
        <f t="shared" si="547"/>
        <v>45306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2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5" x14ac:dyDescent="0.2">
      <c r="A872" s="109">
        <f t="shared" si="539"/>
        <v>45285</v>
      </c>
      <c r="B872" s="110">
        <f t="shared" si="531"/>
        <v>1120.66552733</v>
      </c>
      <c r="C872" s="204">
        <f t="shared" si="530"/>
        <v>960.71581625971658</v>
      </c>
      <c r="D872" s="111">
        <f t="shared" si="540"/>
        <v>6700.66</v>
      </c>
      <c r="E872" s="111">
        <f t="shared" si="527"/>
        <v>6716.74</v>
      </c>
      <c r="F872" s="161">
        <f t="shared" si="548"/>
        <v>45214</v>
      </c>
      <c r="G872" s="114">
        <f t="shared" si="532"/>
        <v>2.3997636053760818E-3</v>
      </c>
      <c r="H872" s="115">
        <f t="shared" si="549"/>
        <v>45306</v>
      </c>
      <c r="I872" s="115">
        <f t="shared" si="533"/>
        <v>45306</v>
      </c>
      <c r="J872" s="116">
        <f t="shared" si="541"/>
        <v>19</v>
      </c>
      <c r="K872" s="116">
        <f t="shared" si="529"/>
        <v>6</v>
      </c>
      <c r="L872" s="8">
        <f t="shared" si="542"/>
        <v>1.0007571900000001</v>
      </c>
      <c r="M872" s="117">
        <f t="shared" si="552"/>
        <v>1.0026005099999999</v>
      </c>
      <c r="N872" s="117">
        <f t="shared" si="550"/>
        <v>1.1624666347808807</v>
      </c>
      <c r="O872" s="110">
        <f t="shared" si="526"/>
        <v>1.16334684</v>
      </c>
      <c r="P872" s="110">
        <f t="shared" si="534"/>
        <v>1117.6457089800001</v>
      </c>
      <c r="Q872" s="148">
        <f t="shared" si="545"/>
        <v>0</v>
      </c>
      <c r="R872" s="170">
        <f t="shared" si="543"/>
        <v>0</v>
      </c>
      <c r="S872" s="110">
        <f t="shared" si="535"/>
        <v>0</v>
      </c>
      <c r="T872" s="92">
        <v>0</v>
      </c>
      <c r="U872" s="180">
        <f t="shared" si="528"/>
        <v>0</v>
      </c>
      <c r="V872" s="120">
        <f t="shared" si="544"/>
        <v>0.12</v>
      </c>
      <c r="W872" s="118">
        <f t="shared" si="551"/>
        <v>6</v>
      </c>
      <c r="X872" s="118">
        <v>252</v>
      </c>
      <c r="Y872" s="117">
        <f t="shared" si="536"/>
        <v>1.002701946</v>
      </c>
      <c r="Z872" s="110">
        <f t="shared" si="537"/>
        <v>3.01981835</v>
      </c>
      <c r="AA872" s="110">
        <f t="shared" si="538"/>
        <v>0</v>
      </c>
      <c r="AB872" s="121" t="str">
        <f t="shared" si="546"/>
        <v>A+J=</v>
      </c>
      <c r="AC872" s="115">
        <f t="shared" si="547"/>
        <v>45306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2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5" x14ac:dyDescent="0.2">
      <c r="A873" s="109">
        <f t="shared" si="539"/>
        <v>45286</v>
      </c>
      <c r="B873" s="110">
        <f t="shared" si="531"/>
        <v>1120.66552733</v>
      </c>
      <c r="C873" s="204">
        <f t="shared" si="530"/>
        <v>960.71581625971658</v>
      </c>
      <c r="D873" s="111">
        <f t="shared" si="540"/>
        <v>6700.66</v>
      </c>
      <c r="E873" s="111">
        <f t="shared" si="527"/>
        <v>6716.74</v>
      </c>
      <c r="F873" s="161">
        <f t="shared" si="548"/>
        <v>45214</v>
      </c>
      <c r="G873" s="114">
        <f t="shared" si="532"/>
        <v>2.3997636053760818E-3</v>
      </c>
      <c r="H873" s="115">
        <f t="shared" si="549"/>
        <v>45306</v>
      </c>
      <c r="I873" s="115">
        <f t="shared" si="533"/>
        <v>45306</v>
      </c>
      <c r="J873" s="116">
        <f t="shared" si="541"/>
        <v>19</v>
      </c>
      <c r="K873" s="116">
        <f t="shared" si="529"/>
        <v>6</v>
      </c>
      <c r="L873" s="8">
        <f t="shared" si="542"/>
        <v>1.0007571900000001</v>
      </c>
      <c r="M873" s="117">
        <f t="shared" si="552"/>
        <v>1.0026005099999999</v>
      </c>
      <c r="N873" s="117">
        <f t="shared" si="550"/>
        <v>1.1624666347808807</v>
      </c>
      <c r="O873" s="110">
        <f t="shared" si="526"/>
        <v>1.16334684</v>
      </c>
      <c r="P873" s="110">
        <f t="shared" si="534"/>
        <v>1117.6457089800001</v>
      </c>
      <c r="Q873" s="148">
        <f t="shared" si="545"/>
        <v>0</v>
      </c>
      <c r="R873" s="170">
        <f t="shared" si="543"/>
        <v>0</v>
      </c>
      <c r="S873" s="110">
        <f t="shared" si="535"/>
        <v>0</v>
      </c>
      <c r="T873" s="92">
        <v>0</v>
      </c>
      <c r="U873" s="180">
        <f t="shared" si="528"/>
        <v>0</v>
      </c>
      <c r="V873" s="120">
        <f t="shared" si="544"/>
        <v>0.12</v>
      </c>
      <c r="W873" s="118">
        <f t="shared" si="551"/>
        <v>6</v>
      </c>
      <c r="X873" s="118">
        <v>252</v>
      </c>
      <c r="Y873" s="117">
        <f t="shared" si="536"/>
        <v>1.002701946</v>
      </c>
      <c r="Z873" s="110">
        <f t="shared" si="537"/>
        <v>3.01981835</v>
      </c>
      <c r="AA873" s="110">
        <f t="shared" si="538"/>
        <v>0</v>
      </c>
      <c r="AB873" s="121" t="str">
        <f t="shared" si="546"/>
        <v>A+J=</v>
      </c>
      <c r="AC873" s="115">
        <f t="shared" si="547"/>
        <v>45306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2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5" x14ac:dyDescent="0.2">
      <c r="A874" s="109">
        <f t="shared" si="539"/>
        <v>45287</v>
      </c>
      <c r="B874" s="110">
        <f t="shared" si="531"/>
        <v>1121.31107127</v>
      </c>
      <c r="C874" s="204">
        <f t="shared" si="530"/>
        <v>960.71581625971658</v>
      </c>
      <c r="D874" s="111">
        <f t="shared" si="540"/>
        <v>6700.66</v>
      </c>
      <c r="E874" s="111">
        <f t="shared" si="527"/>
        <v>6716.74</v>
      </c>
      <c r="F874" s="161">
        <f t="shared" si="548"/>
        <v>45214</v>
      </c>
      <c r="G874" s="114">
        <f t="shared" si="532"/>
        <v>2.3997636053760818E-3</v>
      </c>
      <c r="H874" s="115">
        <f t="shared" si="549"/>
        <v>45306</v>
      </c>
      <c r="I874" s="115">
        <f t="shared" si="533"/>
        <v>45306</v>
      </c>
      <c r="J874" s="116">
        <f t="shared" si="541"/>
        <v>19</v>
      </c>
      <c r="K874" s="116">
        <f t="shared" si="529"/>
        <v>7</v>
      </c>
      <c r="L874" s="8">
        <f t="shared" si="542"/>
        <v>1.0008834499999999</v>
      </c>
      <c r="M874" s="117">
        <f t="shared" si="552"/>
        <v>1.0026005099999999</v>
      </c>
      <c r="N874" s="117">
        <f t="shared" si="550"/>
        <v>1.1624666347808807</v>
      </c>
      <c r="O874" s="110">
        <f t="shared" ref="O874:O937" si="553">TRUNC(TRUNC((L874*N874),15),8)</f>
        <v>1.16349361</v>
      </c>
      <c r="P874" s="110">
        <f t="shared" si="534"/>
        <v>1117.7867132399999</v>
      </c>
      <c r="Q874" s="148">
        <f t="shared" si="545"/>
        <v>0</v>
      </c>
      <c r="R874" s="170">
        <f t="shared" si="543"/>
        <v>0</v>
      </c>
      <c r="S874" s="110">
        <f t="shared" si="535"/>
        <v>0</v>
      </c>
      <c r="T874" s="92">
        <v>0</v>
      </c>
      <c r="U874" s="180">
        <f t="shared" si="528"/>
        <v>0</v>
      </c>
      <c r="V874" s="120">
        <f t="shared" si="544"/>
        <v>0.12</v>
      </c>
      <c r="W874" s="118">
        <f t="shared" si="551"/>
        <v>7</v>
      </c>
      <c r="X874" s="118">
        <v>252</v>
      </c>
      <c r="Y874" s="117">
        <f t="shared" si="536"/>
        <v>1.003152979</v>
      </c>
      <c r="Z874" s="110">
        <f t="shared" si="537"/>
        <v>3.5243580300000001</v>
      </c>
      <c r="AA874" s="110">
        <f t="shared" si="538"/>
        <v>0</v>
      </c>
      <c r="AB874" s="121" t="str">
        <f t="shared" si="546"/>
        <v>A+J=</v>
      </c>
      <c r="AC874" s="115">
        <f t="shared" si="547"/>
        <v>45306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2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5" x14ac:dyDescent="0.2">
      <c r="A875" s="109">
        <f t="shared" si="539"/>
        <v>45288</v>
      </c>
      <c r="B875" s="110">
        <f t="shared" si="531"/>
        <v>1121.9569897400002</v>
      </c>
      <c r="C875" s="204">
        <f t="shared" si="530"/>
        <v>960.71581625971658</v>
      </c>
      <c r="D875" s="111">
        <f t="shared" si="540"/>
        <v>6700.66</v>
      </c>
      <c r="E875" s="111">
        <f t="shared" ref="E875:E938" si="554">IF($K875=1,VLOOKUP($A874,AQ$11:AU$131,5),E874)</f>
        <v>6716.74</v>
      </c>
      <c r="F875" s="161">
        <f t="shared" si="548"/>
        <v>45214</v>
      </c>
      <c r="G875" s="114">
        <f t="shared" si="532"/>
        <v>2.3997636053760818E-3</v>
      </c>
      <c r="H875" s="115">
        <f t="shared" si="549"/>
        <v>45306</v>
      </c>
      <c r="I875" s="115">
        <f t="shared" si="533"/>
        <v>45306</v>
      </c>
      <c r="J875" s="116">
        <f t="shared" si="541"/>
        <v>19</v>
      </c>
      <c r="K875" s="116">
        <f t="shared" si="529"/>
        <v>8</v>
      </c>
      <c r="L875" s="8">
        <f t="shared" si="542"/>
        <v>1.0010097200000001</v>
      </c>
      <c r="M875" s="117">
        <f t="shared" si="552"/>
        <v>1.0026005099999999</v>
      </c>
      <c r="N875" s="117">
        <f t="shared" si="550"/>
        <v>1.1624666347808807</v>
      </c>
      <c r="O875" s="110">
        <f t="shared" si="553"/>
        <v>1.1636404</v>
      </c>
      <c r="P875" s="110">
        <f t="shared" si="534"/>
        <v>1117.9277367100001</v>
      </c>
      <c r="Q875" s="148">
        <f t="shared" si="545"/>
        <v>0</v>
      </c>
      <c r="R875" s="170">
        <f t="shared" si="543"/>
        <v>0</v>
      </c>
      <c r="S875" s="110">
        <f t="shared" si="535"/>
        <v>0</v>
      </c>
      <c r="T875" s="92">
        <v>0</v>
      </c>
      <c r="U875" s="180">
        <f t="shared" si="528"/>
        <v>0</v>
      </c>
      <c r="V875" s="120">
        <f t="shared" si="544"/>
        <v>0.12</v>
      </c>
      <c r="W875" s="118">
        <f t="shared" si="551"/>
        <v>8</v>
      </c>
      <c r="X875" s="118">
        <v>252</v>
      </c>
      <c r="Y875" s="117">
        <f t="shared" si="536"/>
        <v>1.003604216</v>
      </c>
      <c r="Z875" s="110">
        <f t="shared" si="537"/>
        <v>4.0292530299999996</v>
      </c>
      <c r="AA875" s="110">
        <f t="shared" si="538"/>
        <v>0</v>
      </c>
      <c r="AB875" s="121" t="str">
        <f t="shared" si="546"/>
        <v>A+J=</v>
      </c>
      <c r="AC875" s="115">
        <f t="shared" si="547"/>
        <v>45306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2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5" x14ac:dyDescent="0.2">
      <c r="A876" s="109">
        <f t="shared" si="539"/>
        <v>45289</v>
      </c>
      <c r="B876" s="110">
        <f t="shared" si="531"/>
        <v>1122.6032709899998</v>
      </c>
      <c r="C876" s="204">
        <f t="shared" si="530"/>
        <v>960.71581625971658</v>
      </c>
      <c r="D876" s="111">
        <f t="shared" si="540"/>
        <v>6700.66</v>
      </c>
      <c r="E876" s="111">
        <f t="shared" si="554"/>
        <v>6716.74</v>
      </c>
      <c r="F876" s="161">
        <f t="shared" si="548"/>
        <v>45214</v>
      </c>
      <c r="G876" s="114">
        <f t="shared" si="532"/>
        <v>2.3997636053760818E-3</v>
      </c>
      <c r="H876" s="115">
        <f t="shared" si="549"/>
        <v>45306</v>
      </c>
      <c r="I876" s="115">
        <f t="shared" si="533"/>
        <v>45306</v>
      </c>
      <c r="J876" s="116">
        <f t="shared" si="541"/>
        <v>19</v>
      </c>
      <c r="K876" s="116">
        <f t="shared" si="529"/>
        <v>9</v>
      </c>
      <c r="L876" s="8">
        <f t="shared" si="542"/>
        <v>1.00113601</v>
      </c>
      <c r="M876" s="117">
        <f t="shared" si="552"/>
        <v>1.0026005099999999</v>
      </c>
      <c r="N876" s="117">
        <f t="shared" si="550"/>
        <v>1.1624666347808807</v>
      </c>
      <c r="O876" s="110">
        <f t="shared" si="553"/>
        <v>1.1637872</v>
      </c>
      <c r="P876" s="110">
        <f t="shared" si="534"/>
        <v>1118.0687697999999</v>
      </c>
      <c r="Q876" s="148">
        <f t="shared" si="545"/>
        <v>0</v>
      </c>
      <c r="R876" s="170">
        <f t="shared" si="543"/>
        <v>0</v>
      </c>
      <c r="S876" s="110">
        <f t="shared" si="535"/>
        <v>0</v>
      </c>
      <c r="T876" s="92">
        <v>0</v>
      </c>
      <c r="U876" s="180">
        <f t="shared" ref="U876:U939" si="555">IF(Q876&gt;0,(S876+T876)/P876,0)</f>
        <v>0</v>
      </c>
      <c r="V876" s="120">
        <f t="shared" si="544"/>
        <v>0.12</v>
      </c>
      <c r="W876" s="118">
        <f t="shared" si="551"/>
        <v>9</v>
      </c>
      <c r="X876" s="118">
        <v>252</v>
      </c>
      <c r="Y876" s="117">
        <f t="shared" si="536"/>
        <v>1.0040556549999999</v>
      </c>
      <c r="Z876" s="110">
        <f t="shared" si="537"/>
        <v>4.5345011900000003</v>
      </c>
      <c r="AA876" s="110">
        <f t="shared" si="538"/>
        <v>0</v>
      </c>
      <c r="AB876" s="121" t="str">
        <f t="shared" si="546"/>
        <v>A+J=</v>
      </c>
      <c r="AC876" s="115">
        <f t="shared" si="547"/>
        <v>45306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2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5" x14ac:dyDescent="0.2">
      <c r="A877" s="109">
        <f t="shared" si="539"/>
        <v>45290</v>
      </c>
      <c r="B877" s="110">
        <f t="shared" si="531"/>
        <v>1123.2499258600001</v>
      </c>
      <c r="C877" s="204">
        <f t="shared" si="530"/>
        <v>960.71581625971658</v>
      </c>
      <c r="D877" s="111">
        <f t="shared" si="540"/>
        <v>6700.66</v>
      </c>
      <c r="E877" s="111">
        <f t="shared" si="554"/>
        <v>6716.74</v>
      </c>
      <c r="F877" s="161">
        <f t="shared" si="548"/>
        <v>45214</v>
      </c>
      <c r="G877" s="114">
        <f t="shared" si="532"/>
        <v>2.3997636053760818E-3</v>
      </c>
      <c r="H877" s="115">
        <f t="shared" si="549"/>
        <v>45306</v>
      </c>
      <c r="I877" s="115">
        <f t="shared" si="533"/>
        <v>45306</v>
      </c>
      <c r="J877" s="116">
        <f t="shared" si="541"/>
        <v>19</v>
      </c>
      <c r="K877" s="116">
        <f t="shared" si="529"/>
        <v>10</v>
      </c>
      <c r="L877" s="8">
        <f t="shared" si="542"/>
        <v>1.00126231</v>
      </c>
      <c r="M877" s="117">
        <f t="shared" si="552"/>
        <v>1.0026005099999999</v>
      </c>
      <c r="N877" s="117">
        <f t="shared" si="550"/>
        <v>1.1624666347808807</v>
      </c>
      <c r="O877" s="110">
        <f t="shared" si="553"/>
        <v>1.1639340199999999</v>
      </c>
      <c r="P877" s="110">
        <f t="shared" si="534"/>
        <v>1118.20982209</v>
      </c>
      <c r="Q877" s="148">
        <f t="shared" si="545"/>
        <v>0</v>
      </c>
      <c r="R877" s="170">
        <f t="shared" si="543"/>
        <v>0</v>
      </c>
      <c r="S877" s="110">
        <f t="shared" si="535"/>
        <v>0</v>
      </c>
      <c r="T877" s="92">
        <v>0</v>
      </c>
      <c r="U877" s="180">
        <f t="shared" si="555"/>
        <v>0</v>
      </c>
      <c r="V877" s="120">
        <f t="shared" si="544"/>
        <v>0.12</v>
      </c>
      <c r="W877" s="118">
        <f t="shared" si="551"/>
        <v>10</v>
      </c>
      <c r="X877" s="118">
        <v>252</v>
      </c>
      <c r="Y877" s="117">
        <f t="shared" si="536"/>
        <v>1.004507297</v>
      </c>
      <c r="Z877" s="110">
        <f t="shared" si="537"/>
        <v>5.04010377</v>
      </c>
      <c r="AA877" s="110">
        <f t="shared" si="538"/>
        <v>0</v>
      </c>
      <c r="AB877" s="121" t="str">
        <f t="shared" si="546"/>
        <v>A+J=</v>
      </c>
      <c r="AC877" s="115">
        <f t="shared" si="547"/>
        <v>45306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2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5" x14ac:dyDescent="0.2">
      <c r="A878" s="109">
        <f t="shared" si="539"/>
        <v>45291</v>
      </c>
      <c r="B878" s="110">
        <f t="shared" si="531"/>
        <v>1123.2499258600001</v>
      </c>
      <c r="C878" s="204">
        <f t="shared" si="530"/>
        <v>960.71581625971658</v>
      </c>
      <c r="D878" s="111">
        <f t="shared" si="540"/>
        <v>6700.66</v>
      </c>
      <c r="E878" s="111">
        <f t="shared" si="554"/>
        <v>6716.74</v>
      </c>
      <c r="F878" s="161">
        <f t="shared" si="548"/>
        <v>45214</v>
      </c>
      <c r="G878" s="114">
        <f t="shared" si="532"/>
        <v>2.3997636053760818E-3</v>
      </c>
      <c r="H878" s="115">
        <f t="shared" si="549"/>
        <v>45306</v>
      </c>
      <c r="I878" s="115">
        <f t="shared" si="533"/>
        <v>45306</v>
      </c>
      <c r="J878" s="116">
        <f t="shared" si="541"/>
        <v>19</v>
      </c>
      <c r="K878" s="116">
        <f t="shared" si="529"/>
        <v>10</v>
      </c>
      <c r="L878" s="8">
        <f t="shared" si="542"/>
        <v>1.00126231</v>
      </c>
      <c r="M878" s="117">
        <f t="shared" si="552"/>
        <v>1.0026005099999999</v>
      </c>
      <c r="N878" s="117">
        <f t="shared" si="550"/>
        <v>1.1624666347808807</v>
      </c>
      <c r="O878" s="110">
        <f t="shared" si="553"/>
        <v>1.1639340199999999</v>
      </c>
      <c r="P878" s="110">
        <f t="shared" si="534"/>
        <v>1118.20982209</v>
      </c>
      <c r="Q878" s="148">
        <f t="shared" si="545"/>
        <v>0</v>
      </c>
      <c r="R878" s="170">
        <f t="shared" si="543"/>
        <v>0</v>
      </c>
      <c r="S878" s="110">
        <f t="shared" si="535"/>
        <v>0</v>
      </c>
      <c r="T878" s="92">
        <v>0</v>
      </c>
      <c r="U878" s="180">
        <f t="shared" si="555"/>
        <v>0</v>
      </c>
      <c r="V878" s="120">
        <f t="shared" si="544"/>
        <v>0.12</v>
      </c>
      <c r="W878" s="118">
        <f t="shared" si="551"/>
        <v>10</v>
      </c>
      <c r="X878" s="118">
        <v>252</v>
      </c>
      <c r="Y878" s="117">
        <f t="shared" si="536"/>
        <v>1.004507297</v>
      </c>
      <c r="Z878" s="110">
        <f t="shared" si="537"/>
        <v>5.04010377</v>
      </c>
      <c r="AA878" s="110">
        <f t="shared" si="538"/>
        <v>0</v>
      </c>
      <c r="AB878" s="121" t="str">
        <f t="shared" si="546"/>
        <v>A+J=</v>
      </c>
      <c r="AC878" s="115">
        <f t="shared" si="547"/>
        <v>45306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2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5" x14ac:dyDescent="0.2">
      <c r="A879" s="109">
        <f t="shared" si="539"/>
        <v>45292</v>
      </c>
      <c r="B879" s="110">
        <f t="shared" si="531"/>
        <v>1123.2499258600001</v>
      </c>
      <c r="C879" s="204">
        <f t="shared" si="530"/>
        <v>960.71581625971658</v>
      </c>
      <c r="D879" s="111">
        <f t="shared" si="540"/>
        <v>6700.66</v>
      </c>
      <c r="E879" s="111">
        <f t="shared" si="554"/>
        <v>6716.74</v>
      </c>
      <c r="F879" s="161">
        <f t="shared" si="548"/>
        <v>45214</v>
      </c>
      <c r="G879" s="114">
        <f t="shared" si="532"/>
        <v>2.3997636053760818E-3</v>
      </c>
      <c r="H879" s="115">
        <f t="shared" si="549"/>
        <v>45306</v>
      </c>
      <c r="I879" s="115">
        <f t="shared" si="533"/>
        <v>45306</v>
      </c>
      <c r="J879" s="116">
        <f t="shared" si="541"/>
        <v>19</v>
      </c>
      <c r="K879" s="116">
        <f t="shared" ref="K879:K942" si="556">(J879-(NETWORKDAYS(A879,I879,AF$149:AF$503)-1))</f>
        <v>10</v>
      </c>
      <c r="L879" s="8">
        <f t="shared" si="542"/>
        <v>1.00126231</v>
      </c>
      <c r="M879" s="117">
        <f t="shared" si="552"/>
        <v>1.0026005099999999</v>
      </c>
      <c r="N879" s="117">
        <f t="shared" si="550"/>
        <v>1.1624666347808807</v>
      </c>
      <c r="O879" s="110">
        <f t="shared" si="553"/>
        <v>1.1639340199999999</v>
      </c>
      <c r="P879" s="110">
        <f t="shared" si="534"/>
        <v>1118.20982209</v>
      </c>
      <c r="Q879" s="148">
        <f t="shared" si="545"/>
        <v>0</v>
      </c>
      <c r="R879" s="170">
        <f t="shared" si="543"/>
        <v>0</v>
      </c>
      <c r="S879" s="110">
        <f t="shared" si="535"/>
        <v>0</v>
      </c>
      <c r="T879" s="92">
        <v>0</v>
      </c>
      <c r="U879" s="180">
        <f t="shared" si="555"/>
        <v>0</v>
      </c>
      <c r="V879" s="120">
        <f t="shared" si="544"/>
        <v>0.12</v>
      </c>
      <c r="W879" s="118">
        <f t="shared" si="551"/>
        <v>10</v>
      </c>
      <c r="X879" s="118">
        <v>252</v>
      </c>
      <c r="Y879" s="117">
        <f t="shared" si="536"/>
        <v>1.004507297</v>
      </c>
      <c r="Z879" s="110">
        <f t="shared" si="537"/>
        <v>5.04010377</v>
      </c>
      <c r="AA879" s="110">
        <f t="shared" si="538"/>
        <v>0</v>
      </c>
      <c r="AB879" s="121" t="str">
        <f t="shared" si="546"/>
        <v>A+J=</v>
      </c>
      <c r="AC879" s="115">
        <f t="shared" si="547"/>
        <v>45306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2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5" x14ac:dyDescent="0.2">
      <c r="A880" s="109">
        <f t="shared" si="539"/>
        <v>45293</v>
      </c>
      <c r="B880" s="110">
        <f t="shared" si="531"/>
        <v>1123.2499258600001</v>
      </c>
      <c r="C880" s="204">
        <f t="shared" si="530"/>
        <v>960.71581625971658</v>
      </c>
      <c r="D880" s="111">
        <f t="shared" si="540"/>
        <v>6700.66</v>
      </c>
      <c r="E880" s="111">
        <f t="shared" si="554"/>
        <v>6716.74</v>
      </c>
      <c r="F880" s="161">
        <f t="shared" si="548"/>
        <v>45214</v>
      </c>
      <c r="G880" s="114">
        <f t="shared" si="532"/>
        <v>2.3997636053760818E-3</v>
      </c>
      <c r="H880" s="115">
        <f t="shared" si="549"/>
        <v>45306</v>
      </c>
      <c r="I880" s="115">
        <f t="shared" si="533"/>
        <v>45306</v>
      </c>
      <c r="J880" s="116">
        <f t="shared" si="541"/>
        <v>19</v>
      </c>
      <c r="K880" s="116">
        <f t="shared" si="556"/>
        <v>10</v>
      </c>
      <c r="L880" s="8">
        <f t="shared" si="542"/>
        <v>1.00126231</v>
      </c>
      <c r="M880" s="117">
        <f t="shared" si="552"/>
        <v>1.0026005099999999</v>
      </c>
      <c r="N880" s="117">
        <f t="shared" si="550"/>
        <v>1.1624666347808807</v>
      </c>
      <c r="O880" s="110">
        <f t="shared" si="553"/>
        <v>1.1639340199999999</v>
      </c>
      <c r="P880" s="110">
        <f t="shared" si="534"/>
        <v>1118.20982209</v>
      </c>
      <c r="Q880" s="148">
        <f t="shared" si="545"/>
        <v>0</v>
      </c>
      <c r="R880" s="170">
        <f t="shared" si="543"/>
        <v>0</v>
      </c>
      <c r="S880" s="110">
        <f t="shared" si="535"/>
        <v>0</v>
      </c>
      <c r="T880" s="92">
        <v>0</v>
      </c>
      <c r="U880" s="180">
        <f t="shared" si="555"/>
        <v>0</v>
      </c>
      <c r="V880" s="120">
        <f t="shared" si="544"/>
        <v>0.12</v>
      </c>
      <c r="W880" s="118">
        <f t="shared" si="551"/>
        <v>10</v>
      </c>
      <c r="X880" s="118">
        <v>252</v>
      </c>
      <c r="Y880" s="117">
        <f t="shared" si="536"/>
        <v>1.004507297</v>
      </c>
      <c r="Z880" s="110">
        <f t="shared" si="537"/>
        <v>5.04010377</v>
      </c>
      <c r="AA880" s="110">
        <f t="shared" si="538"/>
        <v>0</v>
      </c>
      <c r="AB880" s="121" t="str">
        <f t="shared" si="546"/>
        <v>A+J=</v>
      </c>
      <c r="AC880" s="115">
        <f t="shared" si="547"/>
        <v>45306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2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5" x14ac:dyDescent="0.2">
      <c r="A881" s="109">
        <f t="shared" si="539"/>
        <v>45294</v>
      </c>
      <c r="B881" s="110">
        <f t="shared" si="531"/>
        <v>1123.8969652600001</v>
      </c>
      <c r="C881" s="204">
        <f t="shared" si="530"/>
        <v>960.71581625971658</v>
      </c>
      <c r="D881" s="111">
        <f t="shared" si="540"/>
        <v>6700.66</v>
      </c>
      <c r="E881" s="111">
        <f t="shared" si="554"/>
        <v>6716.74</v>
      </c>
      <c r="F881" s="161">
        <f t="shared" si="548"/>
        <v>45214</v>
      </c>
      <c r="G881" s="114">
        <f t="shared" si="532"/>
        <v>2.3997636053760818E-3</v>
      </c>
      <c r="H881" s="115">
        <f t="shared" si="549"/>
        <v>45306</v>
      </c>
      <c r="I881" s="115">
        <f t="shared" si="533"/>
        <v>45306</v>
      </c>
      <c r="J881" s="116">
        <f t="shared" si="541"/>
        <v>19</v>
      </c>
      <c r="K881" s="116">
        <f t="shared" si="556"/>
        <v>11</v>
      </c>
      <c r="L881" s="8">
        <f t="shared" si="542"/>
        <v>1.0013886299999999</v>
      </c>
      <c r="M881" s="117">
        <f t="shared" si="552"/>
        <v>1.0026005099999999</v>
      </c>
      <c r="N881" s="117">
        <f t="shared" si="550"/>
        <v>1.1624666347808807</v>
      </c>
      <c r="O881" s="110">
        <f t="shared" si="553"/>
        <v>1.16408087</v>
      </c>
      <c r="P881" s="110">
        <f t="shared" si="534"/>
        <v>1118.3509032100001</v>
      </c>
      <c r="Q881" s="148">
        <f t="shared" si="545"/>
        <v>0</v>
      </c>
      <c r="R881" s="170">
        <f t="shared" si="543"/>
        <v>0</v>
      </c>
      <c r="S881" s="110">
        <f t="shared" si="535"/>
        <v>0</v>
      </c>
      <c r="T881" s="92">
        <v>0</v>
      </c>
      <c r="U881" s="180">
        <f t="shared" si="555"/>
        <v>0</v>
      </c>
      <c r="V881" s="120">
        <f t="shared" si="544"/>
        <v>0.12</v>
      </c>
      <c r="W881" s="118">
        <f t="shared" si="551"/>
        <v>11</v>
      </c>
      <c r="X881" s="118">
        <v>252</v>
      </c>
      <c r="Y881" s="117">
        <f t="shared" si="536"/>
        <v>1.004959143</v>
      </c>
      <c r="Z881" s="110">
        <f t="shared" si="537"/>
        <v>5.5460620499999997</v>
      </c>
      <c r="AA881" s="110">
        <f t="shared" si="538"/>
        <v>0</v>
      </c>
      <c r="AB881" s="121" t="str">
        <f t="shared" si="546"/>
        <v>A+J=</v>
      </c>
      <c r="AC881" s="115">
        <f t="shared" si="547"/>
        <v>45306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2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5" x14ac:dyDescent="0.2">
      <c r="A882" s="109">
        <f t="shared" si="539"/>
        <v>45295</v>
      </c>
      <c r="B882" s="110">
        <f t="shared" si="531"/>
        <v>1124.54436885</v>
      </c>
      <c r="C882" s="204">
        <f t="shared" si="530"/>
        <v>960.71581625971658</v>
      </c>
      <c r="D882" s="111">
        <f t="shared" si="540"/>
        <v>6700.66</v>
      </c>
      <c r="E882" s="111">
        <f t="shared" si="554"/>
        <v>6716.74</v>
      </c>
      <c r="F882" s="161">
        <f t="shared" si="548"/>
        <v>45214</v>
      </c>
      <c r="G882" s="114">
        <f t="shared" si="532"/>
        <v>2.3997636053760818E-3</v>
      </c>
      <c r="H882" s="115">
        <f t="shared" si="549"/>
        <v>45306</v>
      </c>
      <c r="I882" s="115">
        <f t="shared" si="533"/>
        <v>45306</v>
      </c>
      <c r="J882" s="116">
        <f t="shared" si="541"/>
        <v>19</v>
      </c>
      <c r="K882" s="116">
        <f t="shared" si="556"/>
        <v>12</v>
      </c>
      <c r="L882" s="8">
        <f t="shared" si="542"/>
        <v>1.0015149699999999</v>
      </c>
      <c r="M882" s="117">
        <f t="shared" si="552"/>
        <v>1.0026005099999999</v>
      </c>
      <c r="N882" s="117">
        <f t="shared" si="550"/>
        <v>1.1624666347808807</v>
      </c>
      <c r="O882" s="110">
        <f t="shared" si="553"/>
        <v>1.1642277299999999</v>
      </c>
      <c r="P882" s="110">
        <f t="shared" si="534"/>
        <v>1118.49199393</v>
      </c>
      <c r="Q882" s="148">
        <f t="shared" si="545"/>
        <v>0</v>
      </c>
      <c r="R882" s="170">
        <f t="shared" si="543"/>
        <v>0</v>
      </c>
      <c r="S882" s="110">
        <f t="shared" si="535"/>
        <v>0</v>
      </c>
      <c r="T882" s="92">
        <v>0</v>
      </c>
      <c r="U882" s="180">
        <f t="shared" si="555"/>
        <v>0</v>
      </c>
      <c r="V882" s="120">
        <f t="shared" si="544"/>
        <v>0.12</v>
      </c>
      <c r="W882" s="118">
        <f t="shared" si="551"/>
        <v>12</v>
      </c>
      <c r="X882" s="118">
        <v>252</v>
      </c>
      <c r="Y882" s="117">
        <f t="shared" si="536"/>
        <v>1.005411192</v>
      </c>
      <c r="Z882" s="110">
        <f t="shared" si="537"/>
        <v>6.0523749200000001</v>
      </c>
      <c r="AA882" s="110">
        <f t="shared" si="538"/>
        <v>0</v>
      </c>
      <c r="AB882" s="121" t="str">
        <f t="shared" si="546"/>
        <v>A+J=</v>
      </c>
      <c r="AC882" s="115">
        <f t="shared" si="547"/>
        <v>45306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2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5" x14ac:dyDescent="0.2">
      <c r="A883" s="109">
        <f t="shared" si="539"/>
        <v>45296</v>
      </c>
      <c r="B883" s="110">
        <f t="shared" si="531"/>
        <v>1125.1921464300001</v>
      </c>
      <c r="C883" s="204">
        <f t="shared" si="530"/>
        <v>960.71581625971658</v>
      </c>
      <c r="D883" s="111">
        <f t="shared" si="540"/>
        <v>6700.66</v>
      </c>
      <c r="E883" s="111">
        <f t="shared" si="554"/>
        <v>6716.74</v>
      </c>
      <c r="F883" s="161">
        <f t="shared" si="548"/>
        <v>45214</v>
      </c>
      <c r="G883" s="114">
        <f t="shared" si="532"/>
        <v>2.3997636053760818E-3</v>
      </c>
      <c r="H883" s="115">
        <f t="shared" si="549"/>
        <v>45306</v>
      </c>
      <c r="I883" s="115">
        <f t="shared" si="533"/>
        <v>45306</v>
      </c>
      <c r="J883" s="116">
        <f t="shared" si="541"/>
        <v>19</v>
      </c>
      <c r="K883" s="116">
        <f t="shared" si="556"/>
        <v>13</v>
      </c>
      <c r="L883" s="8">
        <f t="shared" si="542"/>
        <v>1.0016413200000001</v>
      </c>
      <c r="M883" s="117">
        <f t="shared" si="552"/>
        <v>1.0026005099999999</v>
      </c>
      <c r="N883" s="117">
        <f t="shared" si="550"/>
        <v>1.1624666347808807</v>
      </c>
      <c r="O883" s="110">
        <f t="shared" si="553"/>
        <v>1.1643746100000001</v>
      </c>
      <c r="P883" s="110">
        <f t="shared" si="534"/>
        <v>1118.63310387</v>
      </c>
      <c r="Q883" s="148">
        <f t="shared" si="545"/>
        <v>0</v>
      </c>
      <c r="R883" s="170">
        <f t="shared" si="543"/>
        <v>0</v>
      </c>
      <c r="S883" s="110">
        <f t="shared" si="535"/>
        <v>0</v>
      </c>
      <c r="T883" s="92">
        <v>0</v>
      </c>
      <c r="U883" s="180">
        <f t="shared" si="555"/>
        <v>0</v>
      </c>
      <c r="V883" s="120">
        <f t="shared" si="544"/>
        <v>0.12</v>
      </c>
      <c r="W883" s="118">
        <f t="shared" si="551"/>
        <v>13</v>
      </c>
      <c r="X883" s="118">
        <v>252</v>
      </c>
      <c r="Y883" s="117">
        <f t="shared" si="536"/>
        <v>1.0058634440000001</v>
      </c>
      <c r="Z883" s="110">
        <f t="shared" si="537"/>
        <v>6.55904256</v>
      </c>
      <c r="AA883" s="110">
        <f t="shared" si="538"/>
        <v>0</v>
      </c>
      <c r="AB883" s="121" t="str">
        <f t="shared" si="546"/>
        <v>A+J=</v>
      </c>
      <c r="AC883" s="115">
        <f t="shared" si="547"/>
        <v>45306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2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5" x14ac:dyDescent="0.2">
      <c r="A884" s="109">
        <f t="shared" si="539"/>
        <v>45297</v>
      </c>
      <c r="B884" s="110">
        <f t="shared" si="531"/>
        <v>1125.8402895300001</v>
      </c>
      <c r="C884" s="204">
        <f t="shared" si="530"/>
        <v>960.71581625971658</v>
      </c>
      <c r="D884" s="111">
        <f t="shared" si="540"/>
        <v>6700.66</v>
      </c>
      <c r="E884" s="111">
        <f t="shared" si="554"/>
        <v>6716.74</v>
      </c>
      <c r="F884" s="161">
        <f t="shared" si="548"/>
        <v>45214</v>
      </c>
      <c r="G884" s="114">
        <f t="shared" si="532"/>
        <v>2.3997636053760818E-3</v>
      </c>
      <c r="H884" s="115">
        <f t="shared" si="549"/>
        <v>45306</v>
      </c>
      <c r="I884" s="115">
        <f t="shared" si="533"/>
        <v>45306</v>
      </c>
      <c r="J884" s="116">
        <f t="shared" si="541"/>
        <v>19</v>
      </c>
      <c r="K884" s="116">
        <f t="shared" si="556"/>
        <v>14</v>
      </c>
      <c r="L884" s="8">
        <f t="shared" si="542"/>
        <v>1.0017676799999999</v>
      </c>
      <c r="M884" s="117">
        <f t="shared" si="552"/>
        <v>1.0026005099999999</v>
      </c>
      <c r="N884" s="117">
        <f t="shared" si="550"/>
        <v>1.1624666347808807</v>
      </c>
      <c r="O884" s="110">
        <f t="shared" si="553"/>
        <v>1.1645215</v>
      </c>
      <c r="P884" s="110">
        <f t="shared" si="534"/>
        <v>1118.77422342</v>
      </c>
      <c r="Q884" s="148">
        <f t="shared" si="545"/>
        <v>0</v>
      </c>
      <c r="R884" s="170">
        <f t="shared" si="543"/>
        <v>0</v>
      </c>
      <c r="S884" s="110">
        <f t="shared" si="535"/>
        <v>0</v>
      </c>
      <c r="T884" s="92">
        <v>0</v>
      </c>
      <c r="U884" s="180">
        <f t="shared" si="555"/>
        <v>0</v>
      </c>
      <c r="V884" s="120">
        <f t="shared" si="544"/>
        <v>0.12</v>
      </c>
      <c r="W884" s="118">
        <f t="shared" si="551"/>
        <v>14</v>
      </c>
      <c r="X884" s="118">
        <v>252</v>
      </c>
      <c r="Y884" s="117">
        <f t="shared" si="536"/>
        <v>1.0063158999999999</v>
      </c>
      <c r="Z884" s="110">
        <f t="shared" si="537"/>
        <v>7.0660661100000004</v>
      </c>
      <c r="AA884" s="110">
        <f t="shared" si="538"/>
        <v>0</v>
      </c>
      <c r="AB884" s="121" t="str">
        <f t="shared" si="546"/>
        <v>A+J=</v>
      </c>
      <c r="AC884" s="115">
        <f t="shared" si="547"/>
        <v>45306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2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5" x14ac:dyDescent="0.2">
      <c r="A885" s="109">
        <f t="shared" si="539"/>
        <v>45298</v>
      </c>
      <c r="B885" s="110">
        <f t="shared" si="531"/>
        <v>1125.8402895300001</v>
      </c>
      <c r="C885" s="204">
        <f t="shared" si="530"/>
        <v>960.71581625971658</v>
      </c>
      <c r="D885" s="111">
        <f t="shared" si="540"/>
        <v>6700.66</v>
      </c>
      <c r="E885" s="111">
        <f t="shared" si="554"/>
        <v>6716.74</v>
      </c>
      <c r="F885" s="161">
        <f t="shared" si="548"/>
        <v>45214</v>
      </c>
      <c r="G885" s="114">
        <f t="shared" si="532"/>
        <v>2.3997636053760818E-3</v>
      </c>
      <c r="H885" s="115">
        <f t="shared" si="549"/>
        <v>45306</v>
      </c>
      <c r="I885" s="115">
        <f t="shared" si="533"/>
        <v>45306</v>
      </c>
      <c r="J885" s="116">
        <f t="shared" si="541"/>
        <v>19</v>
      </c>
      <c r="K885" s="116">
        <f t="shared" si="556"/>
        <v>14</v>
      </c>
      <c r="L885" s="8">
        <f t="shared" si="542"/>
        <v>1.0017676799999999</v>
      </c>
      <c r="M885" s="117">
        <f t="shared" si="552"/>
        <v>1.0026005099999999</v>
      </c>
      <c r="N885" s="117">
        <f t="shared" si="550"/>
        <v>1.1624666347808807</v>
      </c>
      <c r="O885" s="110">
        <f t="shared" si="553"/>
        <v>1.1645215</v>
      </c>
      <c r="P885" s="110">
        <f t="shared" si="534"/>
        <v>1118.77422342</v>
      </c>
      <c r="Q885" s="148">
        <f t="shared" si="545"/>
        <v>0</v>
      </c>
      <c r="R885" s="170">
        <f t="shared" si="543"/>
        <v>0</v>
      </c>
      <c r="S885" s="110">
        <f t="shared" si="535"/>
        <v>0</v>
      </c>
      <c r="T885" s="92">
        <v>0</v>
      </c>
      <c r="U885" s="180">
        <f t="shared" si="555"/>
        <v>0</v>
      </c>
      <c r="V885" s="120">
        <f t="shared" si="544"/>
        <v>0.12</v>
      </c>
      <c r="W885" s="118">
        <f t="shared" si="551"/>
        <v>14</v>
      </c>
      <c r="X885" s="118">
        <v>252</v>
      </c>
      <c r="Y885" s="117">
        <f t="shared" si="536"/>
        <v>1.0063158999999999</v>
      </c>
      <c r="Z885" s="110">
        <f t="shared" si="537"/>
        <v>7.0660661100000004</v>
      </c>
      <c r="AA885" s="110">
        <f t="shared" si="538"/>
        <v>0</v>
      </c>
      <c r="AB885" s="121" t="str">
        <f t="shared" si="546"/>
        <v>A+J=</v>
      </c>
      <c r="AC885" s="115">
        <f t="shared" si="547"/>
        <v>45306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2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5" x14ac:dyDescent="0.2">
      <c r="A886" s="109">
        <f t="shared" si="539"/>
        <v>45299</v>
      </c>
      <c r="B886" s="110">
        <f t="shared" si="531"/>
        <v>1125.8402895300001</v>
      </c>
      <c r="C886" s="204">
        <f t="shared" si="530"/>
        <v>960.71581625971658</v>
      </c>
      <c r="D886" s="111">
        <f t="shared" si="540"/>
        <v>6700.66</v>
      </c>
      <c r="E886" s="111">
        <f t="shared" si="554"/>
        <v>6716.74</v>
      </c>
      <c r="F886" s="161">
        <f t="shared" si="548"/>
        <v>45214</v>
      </c>
      <c r="G886" s="114">
        <f t="shared" si="532"/>
        <v>2.3997636053760818E-3</v>
      </c>
      <c r="H886" s="115">
        <f t="shared" si="549"/>
        <v>45306</v>
      </c>
      <c r="I886" s="115">
        <f t="shared" si="533"/>
        <v>45306</v>
      </c>
      <c r="J886" s="116">
        <f t="shared" si="541"/>
        <v>19</v>
      </c>
      <c r="K886" s="116">
        <f t="shared" si="556"/>
        <v>14</v>
      </c>
      <c r="L886" s="8">
        <f t="shared" si="542"/>
        <v>1.0017676799999999</v>
      </c>
      <c r="M886" s="117">
        <f t="shared" si="552"/>
        <v>1.0026005099999999</v>
      </c>
      <c r="N886" s="117">
        <f t="shared" si="550"/>
        <v>1.1624666347808807</v>
      </c>
      <c r="O886" s="110">
        <f t="shared" si="553"/>
        <v>1.1645215</v>
      </c>
      <c r="P886" s="110">
        <f t="shared" si="534"/>
        <v>1118.77422342</v>
      </c>
      <c r="Q886" s="148">
        <f t="shared" si="545"/>
        <v>0</v>
      </c>
      <c r="R886" s="170">
        <f t="shared" si="543"/>
        <v>0</v>
      </c>
      <c r="S886" s="110">
        <f t="shared" si="535"/>
        <v>0</v>
      </c>
      <c r="T886" s="92">
        <v>0</v>
      </c>
      <c r="U886" s="180">
        <f t="shared" si="555"/>
        <v>0</v>
      </c>
      <c r="V886" s="120">
        <f t="shared" si="544"/>
        <v>0.12</v>
      </c>
      <c r="W886" s="118">
        <f t="shared" si="551"/>
        <v>14</v>
      </c>
      <c r="X886" s="118">
        <v>252</v>
      </c>
      <c r="Y886" s="117">
        <f t="shared" si="536"/>
        <v>1.0063158999999999</v>
      </c>
      <c r="Z886" s="110">
        <f t="shared" si="537"/>
        <v>7.0660661100000004</v>
      </c>
      <c r="AA886" s="110">
        <f t="shared" si="538"/>
        <v>0</v>
      </c>
      <c r="AB886" s="121" t="str">
        <f t="shared" si="546"/>
        <v>A+J=</v>
      </c>
      <c r="AC886" s="115">
        <f t="shared" si="547"/>
        <v>45306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2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5" x14ac:dyDescent="0.2">
      <c r="A887" s="109">
        <f t="shared" si="539"/>
        <v>45300</v>
      </c>
      <c r="B887" s="110">
        <f t="shared" si="531"/>
        <v>1126.4888164900001</v>
      </c>
      <c r="C887" s="204">
        <f t="shared" si="530"/>
        <v>960.71581625971658</v>
      </c>
      <c r="D887" s="111">
        <f t="shared" si="540"/>
        <v>6700.66</v>
      </c>
      <c r="E887" s="111">
        <f t="shared" si="554"/>
        <v>6716.74</v>
      </c>
      <c r="F887" s="161">
        <f t="shared" si="548"/>
        <v>45214</v>
      </c>
      <c r="G887" s="114">
        <f t="shared" si="532"/>
        <v>2.3997636053760818E-3</v>
      </c>
      <c r="H887" s="115">
        <f t="shared" si="549"/>
        <v>45306</v>
      </c>
      <c r="I887" s="115">
        <f t="shared" si="533"/>
        <v>45306</v>
      </c>
      <c r="J887" s="116">
        <f t="shared" si="541"/>
        <v>19</v>
      </c>
      <c r="K887" s="116">
        <f t="shared" si="556"/>
        <v>15</v>
      </c>
      <c r="L887" s="8">
        <f t="shared" si="542"/>
        <v>1.0018940700000001</v>
      </c>
      <c r="M887" s="117">
        <f t="shared" si="552"/>
        <v>1.0026005099999999</v>
      </c>
      <c r="N887" s="117">
        <f t="shared" si="550"/>
        <v>1.1624666347808807</v>
      </c>
      <c r="O887" s="110">
        <f t="shared" si="553"/>
        <v>1.1646684199999999</v>
      </c>
      <c r="P887" s="110">
        <f t="shared" si="534"/>
        <v>1118.9153717900001</v>
      </c>
      <c r="Q887" s="148">
        <f t="shared" si="545"/>
        <v>0</v>
      </c>
      <c r="R887" s="170">
        <f t="shared" si="543"/>
        <v>0</v>
      </c>
      <c r="S887" s="110">
        <f t="shared" si="535"/>
        <v>0</v>
      </c>
      <c r="T887" s="92">
        <v>0</v>
      </c>
      <c r="U887" s="180">
        <f t="shared" si="555"/>
        <v>0</v>
      </c>
      <c r="V887" s="120">
        <f t="shared" si="544"/>
        <v>0.12</v>
      </c>
      <c r="W887" s="118">
        <f t="shared" si="551"/>
        <v>15</v>
      </c>
      <c r="X887" s="118">
        <v>252</v>
      </c>
      <c r="Y887" s="117">
        <f t="shared" si="536"/>
        <v>1.006768559</v>
      </c>
      <c r="Z887" s="110">
        <f t="shared" si="537"/>
        <v>7.5734446999999996</v>
      </c>
      <c r="AA887" s="110">
        <f t="shared" si="538"/>
        <v>0</v>
      </c>
      <c r="AB887" s="121" t="str">
        <f t="shared" si="546"/>
        <v>A+J=</v>
      </c>
      <c r="AC887" s="115">
        <f t="shared" si="547"/>
        <v>45306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2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5" x14ac:dyDescent="0.2">
      <c r="A888" s="109">
        <f t="shared" si="539"/>
        <v>45301</v>
      </c>
      <c r="B888" s="110">
        <f t="shared" si="531"/>
        <v>1127.1377188800002</v>
      </c>
      <c r="C888" s="204">
        <f t="shared" si="530"/>
        <v>960.71581625971658</v>
      </c>
      <c r="D888" s="111">
        <f t="shared" si="540"/>
        <v>6700.66</v>
      </c>
      <c r="E888" s="111">
        <f t="shared" si="554"/>
        <v>6716.74</v>
      </c>
      <c r="F888" s="161">
        <f t="shared" si="548"/>
        <v>45214</v>
      </c>
      <c r="G888" s="114">
        <f t="shared" si="532"/>
        <v>2.3997636053760818E-3</v>
      </c>
      <c r="H888" s="115">
        <f t="shared" si="549"/>
        <v>45306</v>
      </c>
      <c r="I888" s="115">
        <f t="shared" si="533"/>
        <v>45306</v>
      </c>
      <c r="J888" s="116">
        <f t="shared" si="541"/>
        <v>19</v>
      </c>
      <c r="K888" s="116">
        <f t="shared" si="556"/>
        <v>16</v>
      </c>
      <c r="L888" s="8">
        <f t="shared" si="542"/>
        <v>1.0020204699999999</v>
      </c>
      <c r="M888" s="117">
        <f t="shared" si="552"/>
        <v>1.0026005099999999</v>
      </c>
      <c r="N888" s="117">
        <f t="shared" si="550"/>
        <v>1.1624666347808807</v>
      </c>
      <c r="O888" s="110">
        <f t="shared" si="553"/>
        <v>1.16481536</v>
      </c>
      <c r="P888" s="110">
        <f t="shared" si="534"/>
        <v>1119.0565393700001</v>
      </c>
      <c r="Q888" s="148">
        <f t="shared" si="545"/>
        <v>0</v>
      </c>
      <c r="R888" s="170">
        <f t="shared" si="543"/>
        <v>0</v>
      </c>
      <c r="S888" s="110">
        <f t="shared" si="535"/>
        <v>0</v>
      </c>
      <c r="T888" s="92">
        <v>0</v>
      </c>
      <c r="U888" s="180">
        <f t="shared" si="555"/>
        <v>0</v>
      </c>
      <c r="V888" s="120">
        <f t="shared" si="544"/>
        <v>0.12</v>
      </c>
      <c r="W888" s="118">
        <f t="shared" si="551"/>
        <v>16</v>
      </c>
      <c r="X888" s="118">
        <v>252</v>
      </c>
      <c r="Y888" s="117">
        <f t="shared" si="536"/>
        <v>1.007221422</v>
      </c>
      <c r="Z888" s="110">
        <f t="shared" si="537"/>
        <v>8.0811795100000001</v>
      </c>
      <c r="AA888" s="110">
        <f t="shared" si="538"/>
        <v>0</v>
      </c>
      <c r="AB888" s="121" t="str">
        <f t="shared" si="546"/>
        <v>A+J=</v>
      </c>
      <c r="AC888" s="115">
        <f t="shared" si="547"/>
        <v>45306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2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5" x14ac:dyDescent="0.2">
      <c r="A889" s="109">
        <f t="shared" si="539"/>
        <v>45302</v>
      </c>
      <c r="B889" s="110">
        <f t="shared" si="531"/>
        <v>1127.7869859999998</v>
      </c>
      <c r="C889" s="204">
        <f t="shared" si="530"/>
        <v>960.71581625971658</v>
      </c>
      <c r="D889" s="111">
        <f t="shared" si="540"/>
        <v>6700.66</v>
      </c>
      <c r="E889" s="111">
        <f t="shared" si="554"/>
        <v>6716.74</v>
      </c>
      <c r="F889" s="161">
        <f t="shared" si="548"/>
        <v>45214</v>
      </c>
      <c r="G889" s="114">
        <f t="shared" si="532"/>
        <v>2.3997636053760818E-3</v>
      </c>
      <c r="H889" s="115">
        <f t="shared" si="549"/>
        <v>45306</v>
      </c>
      <c r="I889" s="115">
        <f t="shared" si="533"/>
        <v>45306</v>
      </c>
      <c r="J889" s="116">
        <f t="shared" si="541"/>
        <v>19</v>
      </c>
      <c r="K889" s="116">
        <f t="shared" si="556"/>
        <v>17</v>
      </c>
      <c r="L889" s="8">
        <f t="shared" si="542"/>
        <v>1.00214688</v>
      </c>
      <c r="M889" s="117">
        <f t="shared" si="552"/>
        <v>1.0026005099999999</v>
      </c>
      <c r="N889" s="117">
        <f t="shared" si="550"/>
        <v>1.1624666347808807</v>
      </c>
      <c r="O889" s="110">
        <f t="shared" si="553"/>
        <v>1.1649623099999999</v>
      </c>
      <c r="P889" s="110">
        <f t="shared" si="534"/>
        <v>1119.1977165599999</v>
      </c>
      <c r="Q889" s="148">
        <f t="shared" si="545"/>
        <v>0</v>
      </c>
      <c r="R889" s="170">
        <f t="shared" si="543"/>
        <v>0</v>
      </c>
      <c r="S889" s="110">
        <f t="shared" si="535"/>
        <v>0</v>
      </c>
      <c r="T889" s="92">
        <v>0</v>
      </c>
      <c r="U889" s="180">
        <f t="shared" si="555"/>
        <v>0</v>
      </c>
      <c r="V889" s="120">
        <f t="shared" si="544"/>
        <v>0.12</v>
      </c>
      <c r="W889" s="118">
        <f t="shared" si="551"/>
        <v>17</v>
      </c>
      <c r="X889" s="118">
        <v>252</v>
      </c>
      <c r="Y889" s="117">
        <f t="shared" si="536"/>
        <v>1.0076744879999999</v>
      </c>
      <c r="Z889" s="110">
        <f t="shared" si="537"/>
        <v>8.5892694400000007</v>
      </c>
      <c r="AA889" s="110">
        <f t="shared" si="538"/>
        <v>0</v>
      </c>
      <c r="AB889" s="121" t="str">
        <f t="shared" si="546"/>
        <v>A+J=</v>
      </c>
      <c r="AC889" s="115">
        <f t="shared" si="547"/>
        <v>45306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2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5" x14ac:dyDescent="0.2">
      <c r="A890" s="109">
        <f t="shared" si="539"/>
        <v>45303</v>
      </c>
      <c r="B890" s="110">
        <f t="shared" si="531"/>
        <v>1128.4366287600001</v>
      </c>
      <c r="C890" s="204">
        <f t="shared" si="530"/>
        <v>960.71581625971658</v>
      </c>
      <c r="D890" s="111">
        <f t="shared" si="540"/>
        <v>6700.66</v>
      </c>
      <c r="E890" s="111">
        <f t="shared" si="554"/>
        <v>6716.74</v>
      </c>
      <c r="F890" s="161">
        <f t="shared" si="548"/>
        <v>45214</v>
      </c>
      <c r="G890" s="114">
        <f t="shared" si="532"/>
        <v>2.3997636053760818E-3</v>
      </c>
      <c r="H890" s="115">
        <f t="shared" si="549"/>
        <v>45306</v>
      </c>
      <c r="I890" s="115">
        <f t="shared" si="533"/>
        <v>45306</v>
      </c>
      <c r="J890" s="116">
        <f t="shared" si="541"/>
        <v>19</v>
      </c>
      <c r="K890" s="116">
        <f t="shared" si="556"/>
        <v>18</v>
      </c>
      <c r="L890" s="8">
        <f t="shared" si="542"/>
        <v>1.0022733100000001</v>
      </c>
      <c r="M890" s="117">
        <f t="shared" si="552"/>
        <v>1.0026005099999999</v>
      </c>
      <c r="N890" s="117">
        <f t="shared" si="550"/>
        <v>1.1624666347808807</v>
      </c>
      <c r="O890" s="110">
        <f t="shared" si="553"/>
        <v>1.16510928</v>
      </c>
      <c r="P890" s="110">
        <f t="shared" si="534"/>
        <v>1119.33891296</v>
      </c>
      <c r="Q890" s="148">
        <f t="shared" si="545"/>
        <v>0</v>
      </c>
      <c r="R890" s="170">
        <f t="shared" si="543"/>
        <v>0</v>
      </c>
      <c r="S890" s="110">
        <f t="shared" si="535"/>
        <v>0</v>
      </c>
      <c r="T890" s="92">
        <v>0</v>
      </c>
      <c r="U890" s="180">
        <f t="shared" si="555"/>
        <v>0</v>
      </c>
      <c r="V890" s="120">
        <f t="shared" si="544"/>
        <v>0.12</v>
      </c>
      <c r="W890" s="118">
        <f t="shared" si="551"/>
        <v>18</v>
      </c>
      <c r="X890" s="118">
        <v>252</v>
      </c>
      <c r="Y890" s="117">
        <f t="shared" si="536"/>
        <v>1.0081277580000001</v>
      </c>
      <c r="Z890" s="110">
        <f t="shared" si="537"/>
        <v>9.0977157999999996</v>
      </c>
      <c r="AA890" s="110">
        <f t="shared" si="538"/>
        <v>0</v>
      </c>
      <c r="AB890" s="121" t="str">
        <f t="shared" si="546"/>
        <v>A+J=</v>
      </c>
      <c r="AC890" s="115">
        <f t="shared" si="547"/>
        <v>45306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2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5" x14ac:dyDescent="0.2">
      <c r="A891" s="109">
        <f t="shared" si="539"/>
        <v>45304</v>
      </c>
      <c r="B891" s="110">
        <f t="shared" si="531"/>
        <v>1129.0866483999998</v>
      </c>
      <c r="C891" s="204">
        <f t="shared" si="530"/>
        <v>960.71581625971658</v>
      </c>
      <c r="D891" s="111">
        <f t="shared" si="540"/>
        <v>6700.66</v>
      </c>
      <c r="E891" s="111">
        <f t="shared" si="554"/>
        <v>6716.74</v>
      </c>
      <c r="F891" s="161">
        <f t="shared" si="548"/>
        <v>45214</v>
      </c>
      <c r="G891" s="114">
        <f t="shared" si="532"/>
        <v>2.3997636053760818E-3</v>
      </c>
      <c r="H891" s="115">
        <f t="shared" si="549"/>
        <v>45306</v>
      </c>
      <c r="I891" s="115">
        <f t="shared" si="533"/>
        <v>45306</v>
      </c>
      <c r="J891" s="116">
        <f t="shared" si="541"/>
        <v>19</v>
      </c>
      <c r="K891" s="116">
        <f t="shared" si="556"/>
        <v>19</v>
      </c>
      <c r="L891" s="8">
        <f t="shared" si="542"/>
        <v>1.0023997600000001</v>
      </c>
      <c r="M891" s="117">
        <f t="shared" si="552"/>
        <v>1.0026005099999999</v>
      </c>
      <c r="N891" s="117">
        <f t="shared" si="550"/>
        <v>1.1624666347808807</v>
      </c>
      <c r="O891" s="110">
        <f t="shared" si="553"/>
        <v>1.16525627</v>
      </c>
      <c r="P891" s="110">
        <f t="shared" si="534"/>
        <v>1119.4801285799999</v>
      </c>
      <c r="Q891" s="148">
        <f t="shared" si="545"/>
        <v>0</v>
      </c>
      <c r="R891" s="170">
        <f t="shared" si="543"/>
        <v>0</v>
      </c>
      <c r="S891" s="110">
        <f t="shared" si="535"/>
        <v>0</v>
      </c>
      <c r="T891" s="92">
        <v>0</v>
      </c>
      <c r="U891" s="180">
        <f t="shared" si="555"/>
        <v>0</v>
      </c>
      <c r="V891" s="120">
        <f t="shared" si="544"/>
        <v>0.12</v>
      </c>
      <c r="W891" s="118">
        <f t="shared" si="551"/>
        <v>19</v>
      </c>
      <c r="X891" s="118">
        <v>252</v>
      </c>
      <c r="Y891" s="117">
        <f t="shared" si="536"/>
        <v>1.0085812329999999</v>
      </c>
      <c r="Z891" s="110">
        <f t="shared" si="537"/>
        <v>9.6065198200000008</v>
      </c>
      <c r="AA891" s="110">
        <f t="shared" si="538"/>
        <v>0</v>
      </c>
      <c r="AB891" s="121" t="str">
        <f t="shared" si="546"/>
        <v>A+J=</v>
      </c>
      <c r="AC891" s="115">
        <f t="shared" si="547"/>
        <v>45306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2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5" x14ac:dyDescent="0.2">
      <c r="A892" s="109">
        <f t="shared" si="539"/>
        <v>45305</v>
      </c>
      <c r="B892" s="110">
        <f t="shared" si="531"/>
        <v>1129.0866483999998</v>
      </c>
      <c r="C892" s="204">
        <f t="shared" si="530"/>
        <v>960.71581625971658</v>
      </c>
      <c r="D892" s="111">
        <f t="shared" si="540"/>
        <v>6700.66</v>
      </c>
      <c r="E892" s="111">
        <f t="shared" si="554"/>
        <v>6716.74</v>
      </c>
      <c r="F892" s="161">
        <f t="shared" si="548"/>
        <v>45214</v>
      </c>
      <c r="G892" s="114">
        <f t="shared" si="532"/>
        <v>2.3997636053760818E-3</v>
      </c>
      <c r="H892" s="115">
        <f t="shared" si="549"/>
        <v>45306</v>
      </c>
      <c r="I892" s="115">
        <f t="shared" si="533"/>
        <v>45306</v>
      </c>
      <c r="J892" s="116">
        <f t="shared" si="541"/>
        <v>19</v>
      </c>
      <c r="K892" s="116">
        <f t="shared" si="556"/>
        <v>19</v>
      </c>
      <c r="L892" s="8">
        <f t="shared" si="542"/>
        <v>1.0023997600000001</v>
      </c>
      <c r="M892" s="117">
        <f t="shared" si="552"/>
        <v>1.0026005099999999</v>
      </c>
      <c r="N892" s="117">
        <f t="shared" si="550"/>
        <v>1.1624666347808807</v>
      </c>
      <c r="O892" s="110">
        <f t="shared" si="553"/>
        <v>1.16525627</v>
      </c>
      <c r="P892" s="110">
        <f t="shared" si="534"/>
        <v>1119.4801285799999</v>
      </c>
      <c r="Q892" s="148">
        <f t="shared" si="545"/>
        <v>0</v>
      </c>
      <c r="R892" s="170">
        <f t="shared" si="543"/>
        <v>0</v>
      </c>
      <c r="S892" s="110">
        <f t="shared" si="535"/>
        <v>0</v>
      </c>
      <c r="T892" s="92">
        <v>0</v>
      </c>
      <c r="U892" s="180">
        <f t="shared" si="555"/>
        <v>0</v>
      </c>
      <c r="V892" s="120">
        <f t="shared" si="544"/>
        <v>0.12</v>
      </c>
      <c r="W892" s="118">
        <f t="shared" si="551"/>
        <v>19</v>
      </c>
      <c r="X892" s="118">
        <v>252</v>
      </c>
      <c r="Y892" s="117">
        <f t="shared" si="536"/>
        <v>1.0085812329999999</v>
      </c>
      <c r="Z892" s="110">
        <f t="shared" si="537"/>
        <v>9.6065198200000008</v>
      </c>
      <c r="AA892" s="110">
        <f t="shared" si="538"/>
        <v>0</v>
      </c>
      <c r="AB892" s="121" t="str">
        <f t="shared" si="546"/>
        <v>A+J=</v>
      </c>
      <c r="AC892" s="115">
        <f t="shared" si="547"/>
        <v>45306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2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5" x14ac:dyDescent="0.2">
      <c r="A893" s="109">
        <f t="shared" si="539"/>
        <v>45306</v>
      </c>
      <c r="B893" s="110">
        <f t="shared" si="531"/>
        <v>1129.0866483999998</v>
      </c>
      <c r="C893" s="204">
        <f t="shared" si="530"/>
        <v>960.71581625971658</v>
      </c>
      <c r="D893" s="111">
        <f t="shared" si="540"/>
        <v>6700.66</v>
      </c>
      <c r="E893" s="111">
        <f t="shared" si="554"/>
        <v>6716.74</v>
      </c>
      <c r="F893" s="161">
        <f t="shared" si="548"/>
        <v>45214</v>
      </c>
      <c r="G893" s="114">
        <f t="shared" si="532"/>
        <v>2.3997636053760818E-3</v>
      </c>
      <c r="H893" s="115">
        <f t="shared" si="549"/>
        <v>45306</v>
      </c>
      <c r="I893" s="115">
        <f t="shared" si="533"/>
        <v>45306</v>
      </c>
      <c r="J893" s="116">
        <f t="shared" si="541"/>
        <v>19</v>
      </c>
      <c r="K893" s="116">
        <f t="shared" si="556"/>
        <v>19</v>
      </c>
      <c r="L893" s="8">
        <f t="shared" si="542"/>
        <v>1.0023997600000001</v>
      </c>
      <c r="M893" s="117">
        <f t="shared" si="552"/>
        <v>1.0026005099999999</v>
      </c>
      <c r="N893" s="117">
        <f t="shared" si="550"/>
        <v>1.1624666347808807</v>
      </c>
      <c r="O893" s="110">
        <f t="shared" si="553"/>
        <v>1.16525627</v>
      </c>
      <c r="P893" s="110">
        <f t="shared" si="534"/>
        <v>1119.4801285799999</v>
      </c>
      <c r="Q893" s="148">
        <f t="shared" si="545"/>
        <v>29</v>
      </c>
      <c r="R893" s="170">
        <f t="shared" si="543"/>
        <v>3.5000000000000001E-3</v>
      </c>
      <c r="S893" s="110">
        <f t="shared" si="535"/>
        <v>3.9181804499999999</v>
      </c>
      <c r="T893" s="92">
        <v>0</v>
      </c>
      <c r="U893" s="180">
        <f t="shared" si="555"/>
        <v>3.4999999999732021E-3</v>
      </c>
      <c r="V893" s="120">
        <f t="shared" si="544"/>
        <v>0.12</v>
      </c>
      <c r="W893" s="118">
        <f t="shared" si="551"/>
        <v>19</v>
      </c>
      <c r="X893" s="118">
        <v>252</v>
      </c>
      <c r="Y893" s="117">
        <f t="shared" si="536"/>
        <v>1.0085812329999999</v>
      </c>
      <c r="Z893" s="110">
        <f t="shared" si="537"/>
        <v>9.6065198200000008</v>
      </c>
      <c r="AA893" s="110">
        <f t="shared" si="538"/>
        <v>13.52470027</v>
      </c>
      <c r="AB893" s="121" t="str">
        <f t="shared" si="546"/>
        <v>A+J=</v>
      </c>
      <c r="AC893" s="115">
        <f t="shared" si="547"/>
        <v>45306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2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5" x14ac:dyDescent="0.2">
      <c r="A894" s="109">
        <f t="shared" si="539"/>
        <v>45307</v>
      </c>
      <c r="B894" s="110">
        <f t="shared" si="531"/>
        <v>1116.2123768900001</v>
      </c>
      <c r="C894" s="204">
        <f t="shared" si="530"/>
        <v>957.35331090284774</v>
      </c>
      <c r="D894" s="111">
        <f t="shared" si="540"/>
        <v>6716.74</v>
      </c>
      <c r="E894" s="111">
        <f t="shared" si="554"/>
        <v>6735.55</v>
      </c>
      <c r="F894" s="161">
        <f t="shared" si="548"/>
        <v>45245</v>
      </c>
      <c r="G894" s="114">
        <f t="shared" si="532"/>
        <v>2.8004657021114543E-3</v>
      </c>
      <c r="H894" s="115">
        <f t="shared" si="549"/>
        <v>45337</v>
      </c>
      <c r="I894" s="115">
        <f t="shared" si="533"/>
        <v>45337</v>
      </c>
      <c r="J894" s="116">
        <f t="shared" si="541"/>
        <v>21</v>
      </c>
      <c r="K894" s="116">
        <f t="shared" si="556"/>
        <v>1</v>
      </c>
      <c r="L894" s="8">
        <f t="shared" si="542"/>
        <v>1.00013317</v>
      </c>
      <c r="M894" s="117">
        <f t="shared" si="552"/>
        <v>1.0023997600000001</v>
      </c>
      <c r="N894" s="117">
        <f t="shared" si="550"/>
        <v>1.1652562757123626</v>
      </c>
      <c r="O894" s="110">
        <f t="shared" si="553"/>
        <v>1.1654114499999999</v>
      </c>
      <c r="P894" s="110">
        <f t="shared" si="534"/>
        <v>1115.7105102200001</v>
      </c>
      <c r="Q894" s="148">
        <f t="shared" si="545"/>
        <v>0</v>
      </c>
      <c r="R894" s="170">
        <f t="shared" si="543"/>
        <v>0</v>
      </c>
      <c r="S894" s="110">
        <f t="shared" si="535"/>
        <v>0</v>
      </c>
      <c r="T894" s="92">
        <v>0</v>
      </c>
      <c r="U894" s="180">
        <f t="shared" si="555"/>
        <v>0</v>
      </c>
      <c r="V894" s="120">
        <f t="shared" si="544"/>
        <v>0.12</v>
      </c>
      <c r="W894" s="118">
        <f t="shared" si="551"/>
        <v>1</v>
      </c>
      <c r="X894" s="118">
        <v>252</v>
      </c>
      <c r="Y894" s="117">
        <f t="shared" si="536"/>
        <v>1.0004498180000001</v>
      </c>
      <c r="Z894" s="110">
        <f t="shared" si="537"/>
        <v>0.50186666999999996</v>
      </c>
      <c r="AA894" s="110">
        <f t="shared" si="538"/>
        <v>0</v>
      </c>
      <c r="AB894" s="121" t="str">
        <f t="shared" si="546"/>
        <v>A+J=</v>
      </c>
      <c r="AC894" s="115">
        <f t="shared" si="547"/>
        <v>45337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2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5" x14ac:dyDescent="0.2">
      <c r="A895" s="109">
        <f t="shared" si="539"/>
        <v>45308</v>
      </c>
      <c r="B895" s="110">
        <f t="shared" si="531"/>
        <v>1116.8631945500001</v>
      </c>
      <c r="C895" s="204">
        <f t="shared" si="530"/>
        <v>957.35331090284774</v>
      </c>
      <c r="D895" s="111">
        <f t="shared" si="540"/>
        <v>6716.74</v>
      </c>
      <c r="E895" s="111">
        <f t="shared" si="554"/>
        <v>6735.55</v>
      </c>
      <c r="F895" s="161">
        <f t="shared" si="548"/>
        <v>45245</v>
      </c>
      <c r="G895" s="114">
        <f t="shared" si="532"/>
        <v>2.8004657021114543E-3</v>
      </c>
      <c r="H895" s="115">
        <f t="shared" si="549"/>
        <v>45337</v>
      </c>
      <c r="I895" s="115">
        <f t="shared" si="533"/>
        <v>45337</v>
      </c>
      <c r="J895" s="116">
        <f t="shared" si="541"/>
        <v>21</v>
      </c>
      <c r="K895" s="116">
        <f t="shared" si="556"/>
        <v>2</v>
      </c>
      <c r="L895" s="8">
        <f t="shared" si="542"/>
        <v>1.0002663700000001</v>
      </c>
      <c r="M895" s="117">
        <f t="shared" si="552"/>
        <v>1.0023997600000001</v>
      </c>
      <c r="N895" s="117">
        <f t="shared" si="550"/>
        <v>1.1652562757123626</v>
      </c>
      <c r="O895" s="110">
        <f t="shared" si="553"/>
        <v>1.1655666600000001</v>
      </c>
      <c r="P895" s="110">
        <f t="shared" si="534"/>
        <v>1115.85910102</v>
      </c>
      <c r="Q895" s="148">
        <f t="shared" si="545"/>
        <v>0</v>
      </c>
      <c r="R895" s="170">
        <f t="shared" si="543"/>
        <v>0</v>
      </c>
      <c r="S895" s="110">
        <f t="shared" si="535"/>
        <v>0</v>
      </c>
      <c r="T895" s="92">
        <v>0</v>
      </c>
      <c r="U895" s="180">
        <f t="shared" si="555"/>
        <v>0</v>
      </c>
      <c r="V895" s="120">
        <f t="shared" si="544"/>
        <v>0.12</v>
      </c>
      <c r="W895" s="118">
        <f t="shared" si="551"/>
        <v>2</v>
      </c>
      <c r="X895" s="118">
        <v>252</v>
      </c>
      <c r="Y895" s="117">
        <f t="shared" si="536"/>
        <v>1.0008998389999999</v>
      </c>
      <c r="Z895" s="110">
        <f t="shared" si="537"/>
        <v>1.00409353</v>
      </c>
      <c r="AA895" s="110">
        <f t="shared" si="538"/>
        <v>0</v>
      </c>
      <c r="AB895" s="121" t="str">
        <f t="shared" si="546"/>
        <v>A+J=</v>
      </c>
      <c r="AC895" s="115">
        <f t="shared" si="547"/>
        <v>45337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2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5" x14ac:dyDescent="0.2">
      <c r="A896" s="109">
        <f t="shared" si="539"/>
        <v>45309</v>
      </c>
      <c r="B896" s="110">
        <f t="shared" si="531"/>
        <v>1117.5143798700001</v>
      </c>
      <c r="C896" s="204">
        <f t="shared" si="530"/>
        <v>957.35331090284774</v>
      </c>
      <c r="D896" s="111">
        <f t="shared" si="540"/>
        <v>6716.74</v>
      </c>
      <c r="E896" s="111">
        <f t="shared" si="554"/>
        <v>6735.55</v>
      </c>
      <c r="F896" s="161">
        <f t="shared" si="548"/>
        <v>45245</v>
      </c>
      <c r="G896" s="114">
        <f t="shared" si="532"/>
        <v>2.8004657021114543E-3</v>
      </c>
      <c r="H896" s="115">
        <f t="shared" si="549"/>
        <v>45337</v>
      </c>
      <c r="I896" s="115">
        <f t="shared" si="533"/>
        <v>45337</v>
      </c>
      <c r="J896" s="116">
        <f t="shared" si="541"/>
        <v>21</v>
      </c>
      <c r="K896" s="116">
        <f t="shared" si="556"/>
        <v>3</v>
      </c>
      <c r="L896" s="8">
        <f t="shared" si="542"/>
        <v>1.0003995800000001</v>
      </c>
      <c r="M896" s="117">
        <f t="shared" si="552"/>
        <v>1.0023997600000001</v>
      </c>
      <c r="N896" s="117">
        <f t="shared" si="550"/>
        <v>1.1652562757123626</v>
      </c>
      <c r="O896" s="110">
        <f t="shared" si="553"/>
        <v>1.16572188</v>
      </c>
      <c r="P896" s="110">
        <f t="shared" si="534"/>
        <v>1116.0077014000001</v>
      </c>
      <c r="Q896" s="148">
        <f t="shared" si="545"/>
        <v>0</v>
      </c>
      <c r="R896" s="170">
        <f t="shared" si="543"/>
        <v>0</v>
      </c>
      <c r="S896" s="110">
        <f t="shared" si="535"/>
        <v>0</v>
      </c>
      <c r="T896" s="92">
        <v>0</v>
      </c>
      <c r="U896" s="180">
        <f t="shared" si="555"/>
        <v>0</v>
      </c>
      <c r="V896" s="120">
        <f t="shared" si="544"/>
        <v>0.12</v>
      </c>
      <c r="W896" s="118">
        <f t="shared" si="551"/>
        <v>3</v>
      </c>
      <c r="X896" s="118">
        <v>252</v>
      </c>
      <c r="Y896" s="117">
        <f t="shared" si="536"/>
        <v>1.0013500609999999</v>
      </c>
      <c r="Z896" s="110">
        <f t="shared" si="537"/>
        <v>1.50667847</v>
      </c>
      <c r="AA896" s="110">
        <f t="shared" si="538"/>
        <v>0</v>
      </c>
      <c r="AB896" s="121" t="str">
        <f t="shared" si="546"/>
        <v>A+J=</v>
      </c>
      <c r="AC896" s="115">
        <f t="shared" si="547"/>
        <v>45337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2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5" x14ac:dyDescent="0.2">
      <c r="A897" s="109">
        <f t="shared" si="539"/>
        <v>45310</v>
      </c>
      <c r="B897" s="110">
        <f t="shared" si="531"/>
        <v>1118.1659554700002</v>
      </c>
      <c r="C897" s="204">
        <f t="shared" si="530"/>
        <v>957.35331090284774</v>
      </c>
      <c r="D897" s="111">
        <f t="shared" si="540"/>
        <v>6716.74</v>
      </c>
      <c r="E897" s="111">
        <f t="shared" si="554"/>
        <v>6735.55</v>
      </c>
      <c r="F897" s="161">
        <f t="shared" si="548"/>
        <v>45245</v>
      </c>
      <c r="G897" s="114">
        <f t="shared" si="532"/>
        <v>2.8004657021114543E-3</v>
      </c>
      <c r="H897" s="115">
        <f t="shared" si="549"/>
        <v>45337</v>
      </c>
      <c r="I897" s="115">
        <f t="shared" si="533"/>
        <v>45337</v>
      </c>
      <c r="J897" s="116">
        <f t="shared" si="541"/>
        <v>21</v>
      </c>
      <c r="K897" s="116">
        <f t="shared" si="556"/>
        <v>4</v>
      </c>
      <c r="L897" s="8">
        <f t="shared" si="542"/>
        <v>1.0005328099999999</v>
      </c>
      <c r="M897" s="117">
        <f t="shared" si="552"/>
        <v>1.0023997600000001</v>
      </c>
      <c r="N897" s="117">
        <f t="shared" si="550"/>
        <v>1.1652562757123626</v>
      </c>
      <c r="O897" s="110">
        <f t="shared" si="553"/>
        <v>1.1658771299999999</v>
      </c>
      <c r="P897" s="110">
        <f t="shared" si="534"/>
        <v>1116.1563305100001</v>
      </c>
      <c r="Q897" s="148">
        <f t="shared" si="545"/>
        <v>0</v>
      </c>
      <c r="R897" s="170">
        <f t="shared" si="543"/>
        <v>0</v>
      </c>
      <c r="S897" s="110">
        <f t="shared" si="535"/>
        <v>0</v>
      </c>
      <c r="T897" s="92">
        <v>0</v>
      </c>
      <c r="U897" s="180">
        <f t="shared" si="555"/>
        <v>0</v>
      </c>
      <c r="V897" s="120">
        <f t="shared" si="544"/>
        <v>0.12</v>
      </c>
      <c r="W897" s="118">
        <f t="shared" si="551"/>
        <v>4</v>
      </c>
      <c r="X897" s="118">
        <v>252</v>
      </c>
      <c r="Y897" s="117">
        <f t="shared" si="536"/>
        <v>1.0018004869999999</v>
      </c>
      <c r="Z897" s="110">
        <f t="shared" si="537"/>
        <v>2.00962496</v>
      </c>
      <c r="AA897" s="110">
        <f t="shared" si="538"/>
        <v>0</v>
      </c>
      <c r="AB897" s="121" t="str">
        <f t="shared" si="546"/>
        <v>A+J=</v>
      </c>
      <c r="AC897" s="115">
        <f t="shared" si="547"/>
        <v>45337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2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5" x14ac:dyDescent="0.2">
      <c r="A898" s="109">
        <f t="shared" si="539"/>
        <v>45311</v>
      </c>
      <c r="B898" s="110">
        <f t="shared" si="531"/>
        <v>1118.81790963</v>
      </c>
      <c r="C898" s="204">
        <f t="shared" si="530"/>
        <v>957.35331090284774</v>
      </c>
      <c r="D898" s="111">
        <f t="shared" si="540"/>
        <v>6716.74</v>
      </c>
      <c r="E898" s="111">
        <f t="shared" si="554"/>
        <v>6735.55</v>
      </c>
      <c r="F898" s="161">
        <f t="shared" si="548"/>
        <v>45245</v>
      </c>
      <c r="G898" s="114">
        <f t="shared" si="532"/>
        <v>2.8004657021114543E-3</v>
      </c>
      <c r="H898" s="115">
        <f t="shared" si="549"/>
        <v>45337</v>
      </c>
      <c r="I898" s="115">
        <f t="shared" si="533"/>
        <v>45337</v>
      </c>
      <c r="J898" s="116">
        <f t="shared" si="541"/>
        <v>21</v>
      </c>
      <c r="K898" s="116">
        <f t="shared" si="556"/>
        <v>5</v>
      </c>
      <c r="L898" s="8">
        <f t="shared" si="542"/>
        <v>1.0006660599999999</v>
      </c>
      <c r="M898" s="117">
        <f t="shared" si="552"/>
        <v>1.0023997600000001</v>
      </c>
      <c r="N898" s="117">
        <f t="shared" si="550"/>
        <v>1.1652562757123626</v>
      </c>
      <c r="O898" s="110">
        <f t="shared" si="553"/>
        <v>1.1660324</v>
      </c>
      <c r="P898" s="110">
        <f t="shared" si="534"/>
        <v>1116.3049787499999</v>
      </c>
      <c r="Q898" s="148">
        <f t="shared" si="545"/>
        <v>0</v>
      </c>
      <c r="R898" s="170">
        <f t="shared" si="543"/>
        <v>0</v>
      </c>
      <c r="S898" s="110">
        <f t="shared" si="535"/>
        <v>0</v>
      </c>
      <c r="T898" s="92">
        <v>0</v>
      </c>
      <c r="U898" s="180">
        <f t="shared" si="555"/>
        <v>0</v>
      </c>
      <c r="V898" s="120">
        <f t="shared" si="544"/>
        <v>0.12</v>
      </c>
      <c r="W898" s="118">
        <f t="shared" si="551"/>
        <v>5</v>
      </c>
      <c r="X898" s="118">
        <v>252</v>
      </c>
      <c r="Y898" s="117">
        <f t="shared" si="536"/>
        <v>1.002251115</v>
      </c>
      <c r="Z898" s="110">
        <f t="shared" si="537"/>
        <v>2.5129308799999999</v>
      </c>
      <c r="AA898" s="110">
        <f t="shared" si="538"/>
        <v>0</v>
      </c>
      <c r="AB898" s="121" t="str">
        <f t="shared" si="546"/>
        <v>A+J=</v>
      </c>
      <c r="AC898" s="115">
        <f t="shared" si="547"/>
        <v>45337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2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5" x14ac:dyDescent="0.2">
      <c r="A899" s="109">
        <f t="shared" si="539"/>
        <v>45312</v>
      </c>
      <c r="B899" s="110">
        <f t="shared" si="531"/>
        <v>1118.81790963</v>
      </c>
      <c r="C899" s="204">
        <f t="shared" ref="C899:C962" si="557">C898-((S898+T898)/O898)</f>
        <v>957.35331090284774</v>
      </c>
      <c r="D899" s="111">
        <f t="shared" si="540"/>
        <v>6716.74</v>
      </c>
      <c r="E899" s="111">
        <f t="shared" si="554"/>
        <v>6735.55</v>
      </c>
      <c r="F899" s="161">
        <f t="shared" si="548"/>
        <v>45245</v>
      </c>
      <c r="G899" s="114">
        <f t="shared" si="532"/>
        <v>2.8004657021114543E-3</v>
      </c>
      <c r="H899" s="115">
        <f t="shared" si="549"/>
        <v>45337</v>
      </c>
      <c r="I899" s="115">
        <f t="shared" si="533"/>
        <v>45337</v>
      </c>
      <c r="J899" s="116">
        <f t="shared" si="541"/>
        <v>21</v>
      </c>
      <c r="K899" s="116">
        <f t="shared" si="556"/>
        <v>5</v>
      </c>
      <c r="L899" s="8">
        <f t="shared" si="542"/>
        <v>1.0006660599999999</v>
      </c>
      <c r="M899" s="117">
        <f t="shared" si="552"/>
        <v>1.0023997600000001</v>
      </c>
      <c r="N899" s="117">
        <f t="shared" si="550"/>
        <v>1.1652562757123626</v>
      </c>
      <c r="O899" s="110">
        <f t="shared" si="553"/>
        <v>1.1660324</v>
      </c>
      <c r="P899" s="110">
        <f t="shared" si="534"/>
        <v>1116.3049787499999</v>
      </c>
      <c r="Q899" s="148">
        <f t="shared" si="545"/>
        <v>0</v>
      </c>
      <c r="R899" s="170">
        <f t="shared" si="543"/>
        <v>0</v>
      </c>
      <c r="S899" s="110">
        <f t="shared" si="535"/>
        <v>0</v>
      </c>
      <c r="T899" s="92">
        <v>0</v>
      </c>
      <c r="U899" s="180">
        <f t="shared" si="555"/>
        <v>0</v>
      </c>
      <c r="V899" s="120">
        <f t="shared" si="544"/>
        <v>0.12</v>
      </c>
      <c r="W899" s="118">
        <f t="shared" si="551"/>
        <v>5</v>
      </c>
      <c r="X899" s="118">
        <v>252</v>
      </c>
      <c r="Y899" s="117">
        <f t="shared" si="536"/>
        <v>1.002251115</v>
      </c>
      <c r="Z899" s="110">
        <f t="shared" si="537"/>
        <v>2.5129308799999999</v>
      </c>
      <c r="AA899" s="110">
        <f t="shared" si="538"/>
        <v>0</v>
      </c>
      <c r="AB899" s="121" t="str">
        <f t="shared" si="546"/>
        <v>A+J=</v>
      </c>
      <c r="AC899" s="115">
        <f t="shared" si="547"/>
        <v>45337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2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5" x14ac:dyDescent="0.2">
      <c r="A900" s="109">
        <f t="shared" si="539"/>
        <v>45313</v>
      </c>
      <c r="B900" s="110">
        <f t="shared" si="531"/>
        <v>1118.81790963</v>
      </c>
      <c r="C900" s="204">
        <f t="shared" si="557"/>
        <v>957.35331090284774</v>
      </c>
      <c r="D900" s="111">
        <f t="shared" si="540"/>
        <v>6716.74</v>
      </c>
      <c r="E900" s="111">
        <f t="shared" si="554"/>
        <v>6735.55</v>
      </c>
      <c r="F900" s="161">
        <f t="shared" si="548"/>
        <v>45245</v>
      </c>
      <c r="G900" s="114">
        <f t="shared" si="532"/>
        <v>2.8004657021114543E-3</v>
      </c>
      <c r="H900" s="115">
        <f t="shared" si="549"/>
        <v>45337</v>
      </c>
      <c r="I900" s="115">
        <f t="shared" si="533"/>
        <v>45337</v>
      </c>
      <c r="J900" s="116">
        <f t="shared" si="541"/>
        <v>21</v>
      </c>
      <c r="K900" s="116">
        <f t="shared" si="556"/>
        <v>5</v>
      </c>
      <c r="L900" s="8">
        <f t="shared" si="542"/>
        <v>1.0006660599999999</v>
      </c>
      <c r="M900" s="117">
        <f t="shared" si="552"/>
        <v>1.0023997600000001</v>
      </c>
      <c r="N900" s="117">
        <f t="shared" si="550"/>
        <v>1.1652562757123626</v>
      </c>
      <c r="O900" s="110">
        <f t="shared" si="553"/>
        <v>1.1660324</v>
      </c>
      <c r="P900" s="110">
        <f t="shared" si="534"/>
        <v>1116.3049787499999</v>
      </c>
      <c r="Q900" s="148">
        <f t="shared" si="545"/>
        <v>0</v>
      </c>
      <c r="R900" s="170">
        <f t="shared" si="543"/>
        <v>0</v>
      </c>
      <c r="S900" s="110">
        <f t="shared" si="535"/>
        <v>0</v>
      </c>
      <c r="T900" s="92">
        <v>0</v>
      </c>
      <c r="U900" s="180">
        <f t="shared" si="555"/>
        <v>0</v>
      </c>
      <c r="V900" s="120">
        <f t="shared" si="544"/>
        <v>0.12</v>
      </c>
      <c r="W900" s="118">
        <f t="shared" si="551"/>
        <v>5</v>
      </c>
      <c r="X900" s="118">
        <v>252</v>
      </c>
      <c r="Y900" s="117">
        <f t="shared" si="536"/>
        <v>1.002251115</v>
      </c>
      <c r="Z900" s="110">
        <f t="shared" si="537"/>
        <v>2.5129308799999999</v>
      </c>
      <c r="AA900" s="110">
        <f t="shared" si="538"/>
        <v>0</v>
      </c>
      <c r="AB900" s="121" t="str">
        <f t="shared" si="546"/>
        <v>A+J=</v>
      </c>
      <c r="AC900" s="115">
        <f t="shared" si="547"/>
        <v>45337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2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5" x14ac:dyDescent="0.2">
      <c r="A901" s="109">
        <f t="shared" si="539"/>
        <v>45314</v>
      </c>
      <c r="B901" s="110">
        <f t="shared" si="531"/>
        <v>1119.4702531999999</v>
      </c>
      <c r="C901" s="204">
        <f t="shared" si="557"/>
        <v>957.35331090284774</v>
      </c>
      <c r="D901" s="111">
        <f t="shared" si="540"/>
        <v>6716.74</v>
      </c>
      <c r="E901" s="111">
        <f t="shared" si="554"/>
        <v>6735.55</v>
      </c>
      <c r="F901" s="161">
        <f t="shared" si="548"/>
        <v>45245</v>
      </c>
      <c r="G901" s="114">
        <f t="shared" si="532"/>
        <v>2.8004657021114543E-3</v>
      </c>
      <c r="H901" s="115">
        <f t="shared" si="549"/>
        <v>45337</v>
      </c>
      <c r="I901" s="115">
        <f t="shared" si="533"/>
        <v>45337</v>
      </c>
      <c r="J901" s="116">
        <f t="shared" si="541"/>
        <v>21</v>
      </c>
      <c r="K901" s="116">
        <f t="shared" si="556"/>
        <v>6</v>
      </c>
      <c r="L901" s="8">
        <f t="shared" si="542"/>
        <v>1.00079933</v>
      </c>
      <c r="M901" s="117">
        <f t="shared" si="552"/>
        <v>1.0023997600000001</v>
      </c>
      <c r="N901" s="117">
        <f t="shared" si="550"/>
        <v>1.1652562757123626</v>
      </c>
      <c r="O901" s="110">
        <f t="shared" si="553"/>
        <v>1.1661877</v>
      </c>
      <c r="P901" s="110">
        <f t="shared" si="534"/>
        <v>1116.4536557199999</v>
      </c>
      <c r="Q901" s="148">
        <f t="shared" si="545"/>
        <v>0</v>
      </c>
      <c r="R901" s="170">
        <f t="shared" si="543"/>
        <v>0</v>
      </c>
      <c r="S901" s="110">
        <f t="shared" si="535"/>
        <v>0</v>
      </c>
      <c r="T901" s="92">
        <v>0</v>
      </c>
      <c r="U901" s="180">
        <f t="shared" si="555"/>
        <v>0</v>
      </c>
      <c r="V901" s="120">
        <f t="shared" si="544"/>
        <v>0.12</v>
      </c>
      <c r="W901" s="118">
        <f t="shared" si="551"/>
        <v>6</v>
      </c>
      <c r="X901" s="118">
        <v>252</v>
      </c>
      <c r="Y901" s="117">
        <f t="shared" si="536"/>
        <v>1.002701946</v>
      </c>
      <c r="Z901" s="110">
        <f t="shared" si="537"/>
        <v>3.0165974800000002</v>
      </c>
      <c r="AA901" s="110">
        <f t="shared" si="538"/>
        <v>0</v>
      </c>
      <c r="AB901" s="121" t="str">
        <f t="shared" si="546"/>
        <v>A+J=</v>
      </c>
      <c r="AC901" s="115">
        <f t="shared" si="547"/>
        <v>45337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2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5" x14ac:dyDescent="0.2">
      <c r="A902" s="109">
        <f t="shared" si="539"/>
        <v>45315</v>
      </c>
      <c r="B902" s="110">
        <f t="shared" si="531"/>
        <v>1120.1229563899999</v>
      </c>
      <c r="C902" s="204">
        <f t="shared" si="557"/>
        <v>957.35331090284774</v>
      </c>
      <c r="D902" s="111">
        <f t="shared" si="540"/>
        <v>6716.74</v>
      </c>
      <c r="E902" s="111">
        <f t="shared" si="554"/>
        <v>6735.55</v>
      </c>
      <c r="F902" s="161">
        <f t="shared" si="548"/>
        <v>45245</v>
      </c>
      <c r="G902" s="114">
        <f t="shared" si="532"/>
        <v>2.8004657021114543E-3</v>
      </c>
      <c r="H902" s="115">
        <f t="shared" si="549"/>
        <v>45337</v>
      </c>
      <c r="I902" s="115">
        <f t="shared" si="533"/>
        <v>45337</v>
      </c>
      <c r="J902" s="116">
        <f t="shared" si="541"/>
        <v>21</v>
      </c>
      <c r="K902" s="116">
        <f t="shared" si="556"/>
        <v>7</v>
      </c>
      <c r="L902" s="8">
        <f t="shared" si="542"/>
        <v>1.00093261</v>
      </c>
      <c r="M902" s="117">
        <f t="shared" si="552"/>
        <v>1.0023997600000001</v>
      </c>
      <c r="N902" s="117">
        <f t="shared" si="550"/>
        <v>1.1652562757123626</v>
      </c>
      <c r="O902" s="110">
        <f t="shared" si="553"/>
        <v>1.1663429999999999</v>
      </c>
      <c r="P902" s="110">
        <f t="shared" si="534"/>
        <v>1116.6023326899999</v>
      </c>
      <c r="Q902" s="148">
        <f t="shared" si="545"/>
        <v>0</v>
      </c>
      <c r="R902" s="170">
        <f t="shared" si="543"/>
        <v>0</v>
      </c>
      <c r="S902" s="110">
        <f t="shared" si="535"/>
        <v>0</v>
      </c>
      <c r="T902" s="92">
        <v>0</v>
      </c>
      <c r="U902" s="180">
        <f t="shared" si="555"/>
        <v>0</v>
      </c>
      <c r="V902" s="120">
        <f t="shared" si="544"/>
        <v>0.12</v>
      </c>
      <c r="W902" s="118">
        <f t="shared" si="551"/>
        <v>7</v>
      </c>
      <c r="X902" s="118">
        <v>252</v>
      </c>
      <c r="Y902" s="117">
        <f t="shared" si="536"/>
        <v>1.003152979</v>
      </c>
      <c r="Z902" s="110">
        <f t="shared" si="537"/>
        <v>3.5206236999999998</v>
      </c>
      <c r="AA902" s="110">
        <f t="shared" si="538"/>
        <v>0</v>
      </c>
      <c r="AB902" s="121" t="str">
        <f t="shared" si="546"/>
        <v>A+J=</v>
      </c>
      <c r="AC902" s="115">
        <f t="shared" si="547"/>
        <v>45337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2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5" x14ac:dyDescent="0.2">
      <c r="A903" s="109">
        <f t="shared" si="539"/>
        <v>45316</v>
      </c>
      <c r="B903" s="110">
        <f t="shared" si="531"/>
        <v>1120.77605995</v>
      </c>
      <c r="C903" s="204">
        <f t="shared" si="557"/>
        <v>957.35331090284774</v>
      </c>
      <c r="D903" s="111">
        <f t="shared" si="540"/>
        <v>6716.74</v>
      </c>
      <c r="E903" s="111">
        <f t="shared" si="554"/>
        <v>6735.55</v>
      </c>
      <c r="F903" s="161">
        <f t="shared" si="548"/>
        <v>45245</v>
      </c>
      <c r="G903" s="114">
        <f t="shared" si="532"/>
        <v>2.8004657021114543E-3</v>
      </c>
      <c r="H903" s="115">
        <f t="shared" si="549"/>
        <v>45337</v>
      </c>
      <c r="I903" s="115">
        <f t="shared" si="533"/>
        <v>45337</v>
      </c>
      <c r="J903" s="116">
        <f t="shared" si="541"/>
        <v>21</v>
      </c>
      <c r="K903" s="116">
        <f t="shared" si="556"/>
        <v>8</v>
      </c>
      <c r="L903" s="8">
        <f t="shared" si="542"/>
        <v>1.0010659200000001</v>
      </c>
      <c r="M903" s="117">
        <f t="shared" si="552"/>
        <v>1.0023997600000001</v>
      </c>
      <c r="N903" s="117">
        <f t="shared" si="550"/>
        <v>1.1652562757123626</v>
      </c>
      <c r="O903" s="110">
        <f t="shared" si="553"/>
        <v>1.16649834</v>
      </c>
      <c r="P903" s="110">
        <f t="shared" si="534"/>
        <v>1116.7510479600001</v>
      </c>
      <c r="Q903" s="148">
        <f t="shared" si="545"/>
        <v>0</v>
      </c>
      <c r="R903" s="170">
        <f t="shared" si="543"/>
        <v>0</v>
      </c>
      <c r="S903" s="110">
        <f t="shared" si="535"/>
        <v>0</v>
      </c>
      <c r="T903" s="92">
        <v>0</v>
      </c>
      <c r="U903" s="180">
        <f t="shared" si="555"/>
        <v>0</v>
      </c>
      <c r="V903" s="120">
        <f t="shared" si="544"/>
        <v>0.12</v>
      </c>
      <c r="W903" s="118">
        <f t="shared" si="551"/>
        <v>8</v>
      </c>
      <c r="X903" s="118">
        <v>252</v>
      </c>
      <c r="Y903" s="117">
        <f t="shared" si="536"/>
        <v>1.003604216</v>
      </c>
      <c r="Z903" s="110">
        <f t="shared" si="537"/>
        <v>4.0250119900000003</v>
      </c>
      <c r="AA903" s="110">
        <f t="shared" si="538"/>
        <v>0</v>
      </c>
      <c r="AB903" s="121" t="str">
        <f t="shared" si="546"/>
        <v>A+J=</v>
      </c>
      <c r="AC903" s="115">
        <f t="shared" si="547"/>
        <v>45337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2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5" x14ac:dyDescent="0.2">
      <c r="A904" s="109">
        <f t="shared" si="539"/>
        <v>45317</v>
      </c>
      <c r="B904" s="110">
        <f t="shared" si="531"/>
        <v>1121.4295329300001</v>
      </c>
      <c r="C904" s="204">
        <f t="shared" si="557"/>
        <v>957.35331090284774</v>
      </c>
      <c r="D904" s="111">
        <f t="shared" si="540"/>
        <v>6716.74</v>
      </c>
      <c r="E904" s="111">
        <f t="shared" si="554"/>
        <v>6735.55</v>
      </c>
      <c r="F904" s="161">
        <f t="shared" si="548"/>
        <v>45245</v>
      </c>
      <c r="G904" s="114">
        <f t="shared" si="532"/>
        <v>2.8004657021114543E-3</v>
      </c>
      <c r="H904" s="115">
        <f t="shared" si="549"/>
        <v>45337</v>
      </c>
      <c r="I904" s="115">
        <f t="shared" si="533"/>
        <v>45337</v>
      </c>
      <c r="J904" s="116">
        <f t="shared" si="541"/>
        <v>21</v>
      </c>
      <c r="K904" s="116">
        <f t="shared" si="556"/>
        <v>9</v>
      </c>
      <c r="L904" s="8">
        <f t="shared" si="542"/>
        <v>1.00119924</v>
      </c>
      <c r="M904" s="117">
        <f t="shared" si="552"/>
        <v>1.0023997600000001</v>
      </c>
      <c r="N904" s="117">
        <f t="shared" si="550"/>
        <v>1.1652562757123626</v>
      </c>
      <c r="O904" s="110">
        <f t="shared" si="553"/>
        <v>1.16665369</v>
      </c>
      <c r="P904" s="110">
        <f t="shared" si="534"/>
        <v>1116.89977279</v>
      </c>
      <c r="Q904" s="148">
        <f t="shared" si="545"/>
        <v>0</v>
      </c>
      <c r="R904" s="170">
        <f t="shared" si="543"/>
        <v>0</v>
      </c>
      <c r="S904" s="110">
        <f t="shared" si="535"/>
        <v>0</v>
      </c>
      <c r="T904" s="92">
        <v>0</v>
      </c>
      <c r="U904" s="180">
        <f t="shared" si="555"/>
        <v>0</v>
      </c>
      <c r="V904" s="120">
        <f t="shared" si="544"/>
        <v>0.12</v>
      </c>
      <c r="W904" s="118">
        <f t="shared" si="551"/>
        <v>9</v>
      </c>
      <c r="X904" s="118">
        <v>252</v>
      </c>
      <c r="Y904" s="117">
        <f t="shared" si="536"/>
        <v>1.0040556549999999</v>
      </c>
      <c r="Z904" s="110">
        <f t="shared" si="537"/>
        <v>4.5297601399999996</v>
      </c>
      <c r="AA904" s="110">
        <f t="shared" si="538"/>
        <v>0</v>
      </c>
      <c r="AB904" s="121" t="str">
        <f t="shared" si="546"/>
        <v>A+J=</v>
      </c>
      <c r="AC904" s="115">
        <f t="shared" si="547"/>
        <v>45337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2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5" x14ac:dyDescent="0.2">
      <c r="A905" s="109">
        <f t="shared" si="539"/>
        <v>45318</v>
      </c>
      <c r="B905" s="110">
        <f t="shared" si="531"/>
        <v>1122.0833861999999</v>
      </c>
      <c r="C905" s="204">
        <f t="shared" si="557"/>
        <v>957.35331090284774</v>
      </c>
      <c r="D905" s="111">
        <f t="shared" si="540"/>
        <v>6716.74</v>
      </c>
      <c r="E905" s="111">
        <f t="shared" si="554"/>
        <v>6735.55</v>
      </c>
      <c r="F905" s="161">
        <f t="shared" si="548"/>
        <v>45245</v>
      </c>
      <c r="G905" s="114">
        <f t="shared" si="532"/>
        <v>2.8004657021114543E-3</v>
      </c>
      <c r="H905" s="115">
        <f t="shared" si="549"/>
        <v>45337</v>
      </c>
      <c r="I905" s="115">
        <f t="shared" si="533"/>
        <v>45337</v>
      </c>
      <c r="J905" s="116">
        <f t="shared" si="541"/>
        <v>21</v>
      </c>
      <c r="K905" s="116">
        <f t="shared" si="556"/>
        <v>10</v>
      </c>
      <c r="L905" s="8">
        <f t="shared" si="542"/>
        <v>1.00133257</v>
      </c>
      <c r="M905" s="117">
        <f t="shared" si="552"/>
        <v>1.0023997600000001</v>
      </c>
      <c r="N905" s="117">
        <f t="shared" si="550"/>
        <v>1.1652562757123626</v>
      </c>
      <c r="O905" s="110">
        <f t="shared" si="553"/>
        <v>1.1668090600000001</v>
      </c>
      <c r="P905" s="110">
        <f t="shared" si="534"/>
        <v>1117.04851678</v>
      </c>
      <c r="Q905" s="148">
        <f t="shared" si="545"/>
        <v>0</v>
      </c>
      <c r="R905" s="170">
        <f t="shared" si="543"/>
        <v>0</v>
      </c>
      <c r="S905" s="110">
        <f t="shared" si="535"/>
        <v>0</v>
      </c>
      <c r="T905" s="92">
        <v>0</v>
      </c>
      <c r="U905" s="180">
        <f t="shared" si="555"/>
        <v>0</v>
      </c>
      <c r="V905" s="120">
        <f t="shared" si="544"/>
        <v>0.12</v>
      </c>
      <c r="W905" s="118">
        <f t="shared" si="551"/>
        <v>10</v>
      </c>
      <c r="X905" s="118">
        <v>252</v>
      </c>
      <c r="Y905" s="117">
        <f t="shared" si="536"/>
        <v>1.004507297</v>
      </c>
      <c r="Z905" s="110">
        <f t="shared" si="537"/>
        <v>5.0348694199999997</v>
      </c>
      <c r="AA905" s="110">
        <f t="shared" si="538"/>
        <v>0</v>
      </c>
      <c r="AB905" s="121" t="str">
        <f t="shared" si="546"/>
        <v>A+J=</v>
      </c>
      <c r="AC905" s="115">
        <f t="shared" si="547"/>
        <v>45337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2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5" x14ac:dyDescent="0.2">
      <c r="A906" s="109">
        <f t="shared" si="539"/>
        <v>45319</v>
      </c>
      <c r="B906" s="110">
        <f t="shared" si="531"/>
        <v>1122.0833861999999</v>
      </c>
      <c r="C906" s="204">
        <f t="shared" si="557"/>
        <v>957.35331090284774</v>
      </c>
      <c r="D906" s="111">
        <f t="shared" si="540"/>
        <v>6716.74</v>
      </c>
      <c r="E906" s="111">
        <f t="shared" si="554"/>
        <v>6735.55</v>
      </c>
      <c r="F906" s="161">
        <f t="shared" si="548"/>
        <v>45245</v>
      </c>
      <c r="G906" s="114">
        <f t="shared" si="532"/>
        <v>2.8004657021114543E-3</v>
      </c>
      <c r="H906" s="115">
        <f t="shared" si="549"/>
        <v>45337</v>
      </c>
      <c r="I906" s="115">
        <f t="shared" si="533"/>
        <v>45337</v>
      </c>
      <c r="J906" s="116">
        <f t="shared" si="541"/>
        <v>21</v>
      </c>
      <c r="K906" s="116">
        <f t="shared" si="556"/>
        <v>10</v>
      </c>
      <c r="L906" s="8">
        <f t="shared" si="542"/>
        <v>1.00133257</v>
      </c>
      <c r="M906" s="117">
        <f t="shared" si="552"/>
        <v>1.0023997600000001</v>
      </c>
      <c r="N906" s="117">
        <f t="shared" si="550"/>
        <v>1.1652562757123626</v>
      </c>
      <c r="O906" s="110">
        <f t="shared" si="553"/>
        <v>1.1668090600000001</v>
      </c>
      <c r="P906" s="110">
        <f t="shared" si="534"/>
        <v>1117.04851678</v>
      </c>
      <c r="Q906" s="148">
        <f t="shared" si="545"/>
        <v>0</v>
      </c>
      <c r="R906" s="170">
        <f t="shared" si="543"/>
        <v>0</v>
      </c>
      <c r="S906" s="110">
        <f t="shared" si="535"/>
        <v>0</v>
      </c>
      <c r="T906" s="92">
        <v>0</v>
      </c>
      <c r="U906" s="180">
        <f t="shared" si="555"/>
        <v>0</v>
      </c>
      <c r="V906" s="120">
        <f t="shared" si="544"/>
        <v>0.12</v>
      </c>
      <c r="W906" s="118">
        <f t="shared" si="551"/>
        <v>10</v>
      </c>
      <c r="X906" s="118">
        <v>252</v>
      </c>
      <c r="Y906" s="117">
        <f t="shared" si="536"/>
        <v>1.004507297</v>
      </c>
      <c r="Z906" s="110">
        <f t="shared" si="537"/>
        <v>5.0348694199999997</v>
      </c>
      <c r="AA906" s="110">
        <f t="shared" si="538"/>
        <v>0</v>
      </c>
      <c r="AB906" s="121" t="str">
        <f t="shared" si="546"/>
        <v>A+J=</v>
      </c>
      <c r="AC906" s="115">
        <f t="shared" si="547"/>
        <v>45337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2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5" x14ac:dyDescent="0.2">
      <c r="A907" s="109">
        <f t="shared" si="539"/>
        <v>45320</v>
      </c>
      <c r="B907" s="110">
        <f t="shared" ref="B907:B970" si="558">(P907+Z907)</f>
        <v>1122.0833861999999</v>
      </c>
      <c r="C907" s="204">
        <f t="shared" si="557"/>
        <v>957.35331090284774</v>
      </c>
      <c r="D907" s="111">
        <f t="shared" si="540"/>
        <v>6716.74</v>
      </c>
      <c r="E907" s="111">
        <f t="shared" si="554"/>
        <v>6735.55</v>
      </c>
      <c r="F907" s="161">
        <f t="shared" si="548"/>
        <v>45245</v>
      </c>
      <c r="G907" s="114">
        <f t="shared" ref="G907:G953" si="559">(E907/D907)-1</f>
        <v>2.8004657021114543E-3</v>
      </c>
      <c r="H907" s="115">
        <f t="shared" si="549"/>
        <v>45337</v>
      </c>
      <c r="I907" s="115">
        <f t="shared" ref="I907:I953" si="560">IF(A907&gt;I906,H907,I906)</f>
        <v>45337</v>
      </c>
      <c r="J907" s="116">
        <f t="shared" si="541"/>
        <v>21</v>
      </c>
      <c r="K907" s="116">
        <f t="shared" si="556"/>
        <v>10</v>
      </c>
      <c r="L907" s="8">
        <f t="shared" si="542"/>
        <v>1.00133257</v>
      </c>
      <c r="M907" s="117">
        <f t="shared" si="552"/>
        <v>1.0023997600000001</v>
      </c>
      <c r="N907" s="117">
        <f t="shared" si="550"/>
        <v>1.1652562757123626</v>
      </c>
      <c r="O907" s="110">
        <f t="shared" si="553"/>
        <v>1.1668090600000001</v>
      </c>
      <c r="P907" s="110">
        <f t="shared" ref="P907:P970" si="561">TRUNC(C907*O907,8)</f>
        <v>1117.04851678</v>
      </c>
      <c r="Q907" s="148">
        <f t="shared" si="545"/>
        <v>0</v>
      </c>
      <c r="R907" s="170">
        <f t="shared" si="543"/>
        <v>0</v>
      </c>
      <c r="S907" s="110">
        <f t="shared" ref="S907:S970" si="562">IF(R907&gt;0,TRUNC(R907*P907,8),0)</f>
        <v>0</v>
      </c>
      <c r="T907" s="92">
        <v>0</v>
      </c>
      <c r="U907" s="180">
        <f t="shared" si="555"/>
        <v>0</v>
      </c>
      <c r="V907" s="120">
        <f t="shared" si="544"/>
        <v>0.12</v>
      </c>
      <c r="W907" s="118">
        <f t="shared" si="551"/>
        <v>10</v>
      </c>
      <c r="X907" s="118">
        <v>252</v>
      </c>
      <c r="Y907" s="117">
        <f t="shared" ref="Y907:Y970" si="563">ROUND((1+V907)^TRUNC((W907/X907),9),9)</f>
        <v>1.004507297</v>
      </c>
      <c r="Z907" s="110">
        <f t="shared" ref="Z907:Z970" si="564">TRUNC((P907*(Y907-1)),8)</f>
        <v>5.0348694199999997</v>
      </c>
      <c r="AA907" s="110">
        <f t="shared" ref="AA907:AA970" si="565">IF(Q907&gt;0,S907+Z907,0)</f>
        <v>0</v>
      </c>
      <c r="AB907" s="121" t="str">
        <f t="shared" si="546"/>
        <v>A+J=</v>
      </c>
      <c r="AC907" s="115">
        <f t="shared" si="547"/>
        <v>45337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2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5" x14ac:dyDescent="0.2">
      <c r="A908" s="109">
        <f t="shared" ref="A908:A971" si="566">(A907+1)</f>
        <v>45321</v>
      </c>
      <c r="B908" s="110">
        <f t="shared" si="558"/>
        <v>1122.73762098</v>
      </c>
      <c r="C908" s="204">
        <f t="shared" si="557"/>
        <v>957.35331090284774</v>
      </c>
      <c r="D908" s="111">
        <f t="shared" ref="D908:D953" si="567">IF(E908=E907,D907,E907)</f>
        <v>6716.74</v>
      </c>
      <c r="E908" s="111">
        <f t="shared" si="554"/>
        <v>6735.55</v>
      </c>
      <c r="F908" s="161">
        <f t="shared" si="548"/>
        <v>45245</v>
      </c>
      <c r="G908" s="114">
        <f t="shared" si="559"/>
        <v>2.8004657021114543E-3</v>
      </c>
      <c r="H908" s="115">
        <f t="shared" si="549"/>
        <v>45337</v>
      </c>
      <c r="I908" s="115">
        <f t="shared" si="560"/>
        <v>45337</v>
      </c>
      <c r="J908" s="116">
        <f t="shared" ref="J908:J971" si="568">IF(I908=I907,J907,NETWORKDAYS(I907,I908,$AF$149:$AF$503)-1)</f>
        <v>21</v>
      </c>
      <c r="K908" s="116">
        <f t="shared" si="556"/>
        <v>11</v>
      </c>
      <c r="L908" s="8">
        <f t="shared" ref="L908:L971" si="569">TRUNC((E908/D908)^TRUNC((K908/J908),9),8)</f>
        <v>1.0014659299999999</v>
      </c>
      <c r="M908" s="117">
        <f t="shared" si="552"/>
        <v>1.0023997600000001</v>
      </c>
      <c r="N908" s="117">
        <f t="shared" si="550"/>
        <v>1.1652562757123626</v>
      </c>
      <c r="O908" s="110">
        <f t="shared" si="553"/>
        <v>1.16696445</v>
      </c>
      <c r="P908" s="110">
        <f t="shared" si="561"/>
        <v>1117.1972799099999</v>
      </c>
      <c r="Q908" s="148">
        <f t="shared" si="545"/>
        <v>0</v>
      </c>
      <c r="R908" s="170">
        <f t="shared" ref="R908:R971" si="570">IF(Q908&gt;0,VLOOKUP($A908,$AF$11:$AK$141,6),0)</f>
        <v>0</v>
      </c>
      <c r="S908" s="110">
        <f t="shared" si="562"/>
        <v>0</v>
      </c>
      <c r="T908" s="92">
        <v>0</v>
      </c>
      <c r="U908" s="180">
        <f t="shared" si="555"/>
        <v>0</v>
      </c>
      <c r="V908" s="120">
        <f t="shared" ref="V908:V971" si="571">(V907)</f>
        <v>0.12</v>
      </c>
      <c r="W908" s="118">
        <f t="shared" si="551"/>
        <v>11</v>
      </c>
      <c r="X908" s="118">
        <v>252</v>
      </c>
      <c r="Y908" s="117">
        <f t="shared" si="563"/>
        <v>1.004959143</v>
      </c>
      <c r="Z908" s="110">
        <f t="shared" si="564"/>
        <v>5.5403410700000002</v>
      </c>
      <c r="AA908" s="110">
        <f t="shared" si="565"/>
        <v>0</v>
      </c>
      <c r="AB908" s="121" t="str">
        <f t="shared" si="546"/>
        <v>A+J=</v>
      </c>
      <c r="AC908" s="115">
        <f t="shared" si="547"/>
        <v>45337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2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5" x14ac:dyDescent="0.2">
      <c r="A909" s="109">
        <f t="shared" si="566"/>
        <v>45322</v>
      </c>
      <c r="B909" s="110">
        <f t="shared" si="558"/>
        <v>1123.39224588</v>
      </c>
      <c r="C909" s="204">
        <f t="shared" si="557"/>
        <v>957.35331090284774</v>
      </c>
      <c r="D909" s="111">
        <f t="shared" si="567"/>
        <v>6716.74</v>
      </c>
      <c r="E909" s="111">
        <f t="shared" si="554"/>
        <v>6735.55</v>
      </c>
      <c r="F909" s="161">
        <f t="shared" si="548"/>
        <v>45245</v>
      </c>
      <c r="G909" s="114">
        <f t="shared" si="559"/>
        <v>2.8004657021114543E-3</v>
      </c>
      <c r="H909" s="115">
        <f t="shared" si="549"/>
        <v>45337</v>
      </c>
      <c r="I909" s="115">
        <f t="shared" si="560"/>
        <v>45337</v>
      </c>
      <c r="J909" s="116">
        <f t="shared" si="568"/>
        <v>21</v>
      </c>
      <c r="K909" s="116">
        <f t="shared" si="556"/>
        <v>12</v>
      </c>
      <c r="L909" s="8">
        <f t="shared" si="569"/>
        <v>1.0015993000000001</v>
      </c>
      <c r="M909" s="117">
        <f t="shared" si="552"/>
        <v>1.0023997600000001</v>
      </c>
      <c r="N909" s="117">
        <f t="shared" si="550"/>
        <v>1.1652562757123626</v>
      </c>
      <c r="O909" s="110">
        <f t="shared" si="553"/>
        <v>1.1671198700000001</v>
      </c>
      <c r="P909" s="110">
        <f t="shared" si="561"/>
        <v>1117.3460717600001</v>
      </c>
      <c r="Q909" s="148">
        <f t="shared" ref="Q909:Q972" si="572">IF(VLOOKUP(A909,AF$11:AM$141,8)=VLOOKUP(A908,AF$11:AM$141,8),0,VLOOKUP(A909,AF$11:AM$141,8))</f>
        <v>0</v>
      </c>
      <c r="R909" s="170">
        <f t="shared" si="570"/>
        <v>0</v>
      </c>
      <c r="S909" s="110">
        <f t="shared" si="562"/>
        <v>0</v>
      </c>
      <c r="T909" s="92">
        <v>0</v>
      </c>
      <c r="U909" s="180">
        <f t="shared" si="555"/>
        <v>0</v>
      </c>
      <c r="V909" s="120">
        <f t="shared" si="571"/>
        <v>0.12</v>
      </c>
      <c r="W909" s="118">
        <f t="shared" si="551"/>
        <v>12</v>
      </c>
      <c r="X909" s="118">
        <v>252</v>
      </c>
      <c r="Y909" s="117">
        <f t="shared" si="563"/>
        <v>1.005411192</v>
      </c>
      <c r="Z909" s="110">
        <f t="shared" si="564"/>
        <v>6.0461741199999999</v>
      </c>
      <c r="AA909" s="110">
        <f t="shared" si="565"/>
        <v>0</v>
      </c>
      <c r="AB909" s="121" t="str">
        <f t="shared" ref="AB909:AB972" si="573">IF($Q908&gt;0,VLOOKUP($A908,$AF$11:$AO$141,9),AB908)</f>
        <v>A+J=</v>
      </c>
      <c r="AC909" s="115">
        <f t="shared" ref="AC909:AC972" si="574">IF($Q908&gt;0,VLOOKUP($A908,$AF$11:$AO$141,10),AC908)</f>
        <v>45337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2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5" x14ac:dyDescent="0.2">
      <c r="A910" s="109">
        <f t="shared" si="566"/>
        <v>45323</v>
      </c>
      <c r="B910" s="110">
        <f t="shared" si="558"/>
        <v>1124.0472417899998</v>
      </c>
      <c r="C910" s="204">
        <f t="shared" si="557"/>
        <v>957.35331090284774</v>
      </c>
      <c r="D910" s="111">
        <f t="shared" si="567"/>
        <v>6716.74</v>
      </c>
      <c r="E910" s="111">
        <f t="shared" si="554"/>
        <v>6735.55</v>
      </c>
      <c r="F910" s="161">
        <f t="shared" si="548"/>
        <v>45245</v>
      </c>
      <c r="G910" s="114">
        <f t="shared" si="559"/>
        <v>2.8004657021114543E-3</v>
      </c>
      <c r="H910" s="115">
        <f t="shared" si="549"/>
        <v>45337</v>
      </c>
      <c r="I910" s="115">
        <f t="shared" si="560"/>
        <v>45337</v>
      </c>
      <c r="J910" s="116">
        <f t="shared" si="568"/>
        <v>21</v>
      </c>
      <c r="K910" s="116">
        <f t="shared" si="556"/>
        <v>13</v>
      </c>
      <c r="L910" s="8">
        <f t="shared" si="569"/>
        <v>1.0017326900000001</v>
      </c>
      <c r="M910" s="117">
        <f t="shared" si="552"/>
        <v>1.0023997600000001</v>
      </c>
      <c r="N910" s="117">
        <f t="shared" si="550"/>
        <v>1.1652562757123626</v>
      </c>
      <c r="O910" s="110">
        <f t="shared" si="553"/>
        <v>1.1672753</v>
      </c>
      <c r="P910" s="110">
        <f t="shared" si="561"/>
        <v>1117.4948731899999</v>
      </c>
      <c r="Q910" s="148">
        <f t="shared" si="572"/>
        <v>0</v>
      </c>
      <c r="R910" s="170">
        <f t="shared" si="570"/>
        <v>0</v>
      </c>
      <c r="S910" s="110">
        <f t="shared" si="562"/>
        <v>0</v>
      </c>
      <c r="T910" s="92">
        <v>0</v>
      </c>
      <c r="U910" s="180">
        <f t="shared" si="555"/>
        <v>0</v>
      </c>
      <c r="V910" s="120">
        <f t="shared" si="571"/>
        <v>0.12</v>
      </c>
      <c r="W910" s="118">
        <f t="shared" si="551"/>
        <v>13</v>
      </c>
      <c r="X910" s="118">
        <v>252</v>
      </c>
      <c r="Y910" s="117">
        <f t="shared" si="563"/>
        <v>1.0058634440000001</v>
      </c>
      <c r="Z910" s="110">
        <f t="shared" si="564"/>
        <v>6.5523686000000003</v>
      </c>
      <c r="AA910" s="110">
        <f t="shared" si="565"/>
        <v>0</v>
      </c>
      <c r="AB910" s="121" t="str">
        <f t="shared" si="573"/>
        <v>A+J=</v>
      </c>
      <c r="AC910" s="115">
        <f t="shared" si="574"/>
        <v>45337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2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5" x14ac:dyDescent="0.2">
      <c r="A911" s="109">
        <f t="shared" si="566"/>
        <v>45324</v>
      </c>
      <c r="B911" s="110">
        <f t="shared" si="558"/>
        <v>1124.7026291900002</v>
      </c>
      <c r="C911" s="204">
        <f t="shared" si="557"/>
        <v>957.35331090284774</v>
      </c>
      <c r="D911" s="111">
        <f t="shared" si="567"/>
        <v>6716.74</v>
      </c>
      <c r="E911" s="111">
        <f t="shared" si="554"/>
        <v>6735.55</v>
      </c>
      <c r="F911" s="161">
        <f t="shared" si="548"/>
        <v>45245</v>
      </c>
      <c r="G911" s="114">
        <f t="shared" si="559"/>
        <v>2.8004657021114543E-3</v>
      </c>
      <c r="H911" s="115">
        <f t="shared" si="549"/>
        <v>45337</v>
      </c>
      <c r="I911" s="115">
        <f t="shared" si="560"/>
        <v>45337</v>
      </c>
      <c r="J911" s="116">
        <f t="shared" si="568"/>
        <v>21</v>
      </c>
      <c r="K911" s="116">
        <f t="shared" si="556"/>
        <v>14</v>
      </c>
      <c r="L911" s="8">
        <f t="shared" si="569"/>
        <v>1.0018661</v>
      </c>
      <c r="M911" s="117">
        <f t="shared" si="552"/>
        <v>1.0023997600000001</v>
      </c>
      <c r="N911" s="117">
        <f t="shared" si="550"/>
        <v>1.1652562757123626</v>
      </c>
      <c r="O911" s="110">
        <f t="shared" si="553"/>
        <v>1.16743076</v>
      </c>
      <c r="P911" s="110">
        <f t="shared" si="561"/>
        <v>1117.6437033300001</v>
      </c>
      <c r="Q911" s="148">
        <f t="shared" si="572"/>
        <v>0</v>
      </c>
      <c r="R911" s="170">
        <f t="shared" si="570"/>
        <v>0</v>
      </c>
      <c r="S911" s="110">
        <f t="shared" si="562"/>
        <v>0</v>
      </c>
      <c r="T911" s="92">
        <v>0</v>
      </c>
      <c r="U911" s="180">
        <f t="shared" si="555"/>
        <v>0</v>
      </c>
      <c r="V911" s="120">
        <f t="shared" si="571"/>
        <v>0.12</v>
      </c>
      <c r="W911" s="118">
        <f t="shared" si="551"/>
        <v>14</v>
      </c>
      <c r="X911" s="118">
        <v>252</v>
      </c>
      <c r="Y911" s="117">
        <f t="shared" si="563"/>
        <v>1.0063158999999999</v>
      </c>
      <c r="Z911" s="110">
        <f t="shared" si="564"/>
        <v>7.0589258600000004</v>
      </c>
      <c r="AA911" s="110">
        <f t="shared" si="565"/>
        <v>0</v>
      </c>
      <c r="AB911" s="121" t="str">
        <f t="shared" si="573"/>
        <v>A+J=</v>
      </c>
      <c r="AC911" s="115">
        <f t="shared" si="574"/>
        <v>45337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2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5" x14ac:dyDescent="0.2">
      <c r="A912" s="109">
        <f t="shared" si="566"/>
        <v>45325</v>
      </c>
      <c r="B912" s="110">
        <f t="shared" si="558"/>
        <v>1125.3583974599999</v>
      </c>
      <c r="C912" s="204">
        <f t="shared" si="557"/>
        <v>957.35331090284774</v>
      </c>
      <c r="D912" s="111">
        <f t="shared" si="567"/>
        <v>6716.74</v>
      </c>
      <c r="E912" s="111">
        <f t="shared" si="554"/>
        <v>6735.55</v>
      </c>
      <c r="F912" s="161">
        <f t="shared" si="548"/>
        <v>45245</v>
      </c>
      <c r="G912" s="114">
        <f t="shared" si="559"/>
        <v>2.8004657021114543E-3</v>
      </c>
      <c r="H912" s="115">
        <f t="shared" si="549"/>
        <v>45337</v>
      </c>
      <c r="I912" s="115">
        <f t="shared" si="560"/>
        <v>45337</v>
      </c>
      <c r="J912" s="116">
        <f t="shared" si="568"/>
        <v>21</v>
      </c>
      <c r="K912" s="116">
        <f t="shared" si="556"/>
        <v>15</v>
      </c>
      <c r="L912" s="8">
        <f t="shared" si="569"/>
        <v>1.00199953</v>
      </c>
      <c r="M912" s="117">
        <f t="shared" si="552"/>
        <v>1.0023997600000001</v>
      </c>
      <c r="N912" s="117">
        <f t="shared" si="550"/>
        <v>1.1652562757123626</v>
      </c>
      <c r="O912" s="110">
        <f t="shared" si="553"/>
        <v>1.1675862400000001</v>
      </c>
      <c r="P912" s="110">
        <f t="shared" si="561"/>
        <v>1117.7925526199999</v>
      </c>
      <c r="Q912" s="148">
        <f t="shared" si="572"/>
        <v>0</v>
      </c>
      <c r="R912" s="170">
        <f t="shared" si="570"/>
        <v>0</v>
      </c>
      <c r="S912" s="110">
        <f t="shared" si="562"/>
        <v>0</v>
      </c>
      <c r="T912" s="92">
        <v>0</v>
      </c>
      <c r="U912" s="180">
        <f t="shared" si="555"/>
        <v>0</v>
      </c>
      <c r="V912" s="120">
        <f t="shared" si="571"/>
        <v>0.12</v>
      </c>
      <c r="W912" s="118">
        <f t="shared" si="551"/>
        <v>15</v>
      </c>
      <c r="X912" s="118">
        <v>252</v>
      </c>
      <c r="Y912" s="117">
        <f t="shared" si="563"/>
        <v>1.006768559</v>
      </c>
      <c r="Z912" s="110">
        <f t="shared" si="564"/>
        <v>7.5658448399999996</v>
      </c>
      <c r="AA912" s="110">
        <f t="shared" si="565"/>
        <v>0</v>
      </c>
      <c r="AB912" s="121" t="str">
        <f t="shared" si="573"/>
        <v>A+J=</v>
      </c>
      <c r="AC912" s="115">
        <f t="shared" si="574"/>
        <v>45337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2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5" x14ac:dyDescent="0.2">
      <c r="A913" s="109">
        <f t="shared" si="566"/>
        <v>45326</v>
      </c>
      <c r="B913" s="110">
        <f t="shared" si="558"/>
        <v>1125.3583974599999</v>
      </c>
      <c r="C913" s="204">
        <f t="shared" si="557"/>
        <v>957.35331090284774</v>
      </c>
      <c r="D913" s="111">
        <f t="shared" si="567"/>
        <v>6716.74</v>
      </c>
      <c r="E913" s="111">
        <f t="shared" si="554"/>
        <v>6735.55</v>
      </c>
      <c r="F913" s="161">
        <f t="shared" si="548"/>
        <v>45245</v>
      </c>
      <c r="G913" s="114">
        <f t="shared" si="559"/>
        <v>2.8004657021114543E-3</v>
      </c>
      <c r="H913" s="115">
        <f t="shared" si="549"/>
        <v>45337</v>
      </c>
      <c r="I913" s="115">
        <f t="shared" si="560"/>
        <v>45337</v>
      </c>
      <c r="J913" s="116">
        <f t="shared" si="568"/>
        <v>21</v>
      </c>
      <c r="K913" s="116">
        <f t="shared" si="556"/>
        <v>15</v>
      </c>
      <c r="L913" s="8">
        <f t="shared" si="569"/>
        <v>1.00199953</v>
      </c>
      <c r="M913" s="117">
        <f t="shared" si="552"/>
        <v>1.0023997600000001</v>
      </c>
      <c r="N913" s="117">
        <f t="shared" si="550"/>
        <v>1.1652562757123626</v>
      </c>
      <c r="O913" s="110">
        <f t="shared" si="553"/>
        <v>1.1675862400000001</v>
      </c>
      <c r="P913" s="110">
        <f t="shared" si="561"/>
        <v>1117.7925526199999</v>
      </c>
      <c r="Q913" s="148">
        <f t="shared" si="572"/>
        <v>0</v>
      </c>
      <c r="R913" s="170">
        <f t="shared" si="570"/>
        <v>0</v>
      </c>
      <c r="S913" s="110">
        <f t="shared" si="562"/>
        <v>0</v>
      </c>
      <c r="T913" s="92">
        <v>0</v>
      </c>
      <c r="U913" s="180">
        <f t="shared" si="555"/>
        <v>0</v>
      </c>
      <c r="V913" s="120">
        <f t="shared" si="571"/>
        <v>0.12</v>
      </c>
      <c r="W913" s="118">
        <f t="shared" si="551"/>
        <v>15</v>
      </c>
      <c r="X913" s="118">
        <v>252</v>
      </c>
      <c r="Y913" s="117">
        <f t="shared" si="563"/>
        <v>1.006768559</v>
      </c>
      <c r="Z913" s="110">
        <f t="shared" si="564"/>
        <v>7.5658448399999996</v>
      </c>
      <c r="AA913" s="110">
        <f t="shared" si="565"/>
        <v>0</v>
      </c>
      <c r="AB913" s="121" t="str">
        <f t="shared" si="573"/>
        <v>A+J=</v>
      </c>
      <c r="AC913" s="115">
        <f t="shared" si="574"/>
        <v>45337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2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5" x14ac:dyDescent="0.2">
      <c r="A914" s="109">
        <f t="shared" si="566"/>
        <v>45327</v>
      </c>
      <c r="B914" s="110">
        <f t="shared" si="558"/>
        <v>1125.3583974599999</v>
      </c>
      <c r="C914" s="204">
        <f t="shared" si="557"/>
        <v>957.35331090284774</v>
      </c>
      <c r="D914" s="111">
        <f t="shared" si="567"/>
        <v>6716.74</v>
      </c>
      <c r="E914" s="111">
        <f t="shared" si="554"/>
        <v>6735.55</v>
      </c>
      <c r="F914" s="161">
        <f t="shared" si="548"/>
        <v>45245</v>
      </c>
      <c r="G914" s="114">
        <f t="shared" si="559"/>
        <v>2.8004657021114543E-3</v>
      </c>
      <c r="H914" s="115">
        <f t="shared" si="549"/>
        <v>45337</v>
      </c>
      <c r="I914" s="115">
        <f t="shared" si="560"/>
        <v>45337</v>
      </c>
      <c r="J914" s="116">
        <f t="shared" si="568"/>
        <v>21</v>
      </c>
      <c r="K914" s="116">
        <f t="shared" si="556"/>
        <v>15</v>
      </c>
      <c r="L914" s="8">
        <f t="shared" si="569"/>
        <v>1.00199953</v>
      </c>
      <c r="M914" s="117">
        <f t="shared" si="552"/>
        <v>1.0023997600000001</v>
      </c>
      <c r="N914" s="117">
        <f t="shared" si="550"/>
        <v>1.1652562757123626</v>
      </c>
      <c r="O914" s="110">
        <f t="shared" si="553"/>
        <v>1.1675862400000001</v>
      </c>
      <c r="P914" s="110">
        <f t="shared" si="561"/>
        <v>1117.7925526199999</v>
      </c>
      <c r="Q914" s="148">
        <f t="shared" si="572"/>
        <v>0</v>
      </c>
      <c r="R914" s="170">
        <f t="shared" si="570"/>
        <v>0</v>
      </c>
      <c r="S914" s="110">
        <f t="shared" si="562"/>
        <v>0</v>
      </c>
      <c r="T914" s="92">
        <v>0</v>
      </c>
      <c r="U914" s="180">
        <f t="shared" si="555"/>
        <v>0</v>
      </c>
      <c r="V914" s="120">
        <f t="shared" si="571"/>
        <v>0.12</v>
      </c>
      <c r="W914" s="118">
        <f t="shared" si="551"/>
        <v>15</v>
      </c>
      <c r="X914" s="118">
        <v>252</v>
      </c>
      <c r="Y914" s="117">
        <f t="shared" si="563"/>
        <v>1.006768559</v>
      </c>
      <c r="Z914" s="110">
        <f t="shared" si="564"/>
        <v>7.5658448399999996</v>
      </c>
      <c r="AA914" s="110">
        <f t="shared" si="565"/>
        <v>0</v>
      </c>
      <c r="AB914" s="121" t="str">
        <f t="shared" si="573"/>
        <v>A+J=</v>
      </c>
      <c r="AC914" s="115">
        <f t="shared" si="574"/>
        <v>45337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2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5" x14ac:dyDescent="0.2">
      <c r="A915" s="109">
        <f t="shared" si="566"/>
        <v>45328</v>
      </c>
      <c r="B915" s="110">
        <f t="shared" si="558"/>
        <v>1126.0145381900002</v>
      </c>
      <c r="C915" s="204">
        <f t="shared" si="557"/>
        <v>957.35331090284774</v>
      </c>
      <c r="D915" s="111">
        <f t="shared" si="567"/>
        <v>6716.74</v>
      </c>
      <c r="E915" s="111">
        <f t="shared" si="554"/>
        <v>6735.55</v>
      </c>
      <c r="F915" s="161">
        <f t="shared" ref="F915:F953" si="575">IF($K915=1,VLOOKUP($A914,$AQ$11:$AV$47,6),F914)</f>
        <v>45245</v>
      </c>
      <c r="G915" s="114">
        <f t="shared" si="559"/>
        <v>2.8004657021114543E-3</v>
      </c>
      <c r="H915" s="115">
        <f t="shared" ref="H915:H953" si="576">IF(Q914&gt;0,VLOOKUP(A915,AJ$119:AP$451,4),H914)</f>
        <v>45337</v>
      </c>
      <c r="I915" s="115">
        <f t="shared" si="560"/>
        <v>45337</v>
      </c>
      <c r="J915" s="116">
        <f t="shared" si="568"/>
        <v>21</v>
      </c>
      <c r="K915" s="116">
        <f t="shared" si="556"/>
        <v>16</v>
      </c>
      <c r="L915" s="8">
        <f t="shared" si="569"/>
        <v>1.0021329699999999</v>
      </c>
      <c r="M915" s="117">
        <f t="shared" si="552"/>
        <v>1.0023997600000001</v>
      </c>
      <c r="N915" s="117">
        <f t="shared" si="550"/>
        <v>1.1652562757123626</v>
      </c>
      <c r="O915" s="110">
        <f t="shared" si="553"/>
        <v>1.1677417299999999</v>
      </c>
      <c r="P915" s="110">
        <f t="shared" si="561"/>
        <v>1117.9414114900001</v>
      </c>
      <c r="Q915" s="148">
        <f t="shared" si="572"/>
        <v>0</v>
      </c>
      <c r="R915" s="170">
        <f t="shared" si="570"/>
        <v>0</v>
      </c>
      <c r="S915" s="110">
        <f t="shared" si="562"/>
        <v>0</v>
      </c>
      <c r="T915" s="92">
        <v>0</v>
      </c>
      <c r="U915" s="180">
        <f t="shared" si="555"/>
        <v>0</v>
      </c>
      <c r="V915" s="120">
        <f t="shared" si="571"/>
        <v>0.12</v>
      </c>
      <c r="W915" s="118">
        <f t="shared" si="551"/>
        <v>16</v>
      </c>
      <c r="X915" s="118">
        <v>252</v>
      </c>
      <c r="Y915" s="117">
        <f t="shared" si="563"/>
        <v>1.007221422</v>
      </c>
      <c r="Z915" s="110">
        <f t="shared" si="564"/>
        <v>8.0731266999999995</v>
      </c>
      <c r="AA915" s="110">
        <f t="shared" si="565"/>
        <v>0</v>
      </c>
      <c r="AB915" s="121" t="str">
        <f t="shared" si="573"/>
        <v>A+J=</v>
      </c>
      <c r="AC915" s="115">
        <f t="shared" si="574"/>
        <v>45337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2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5" x14ac:dyDescent="0.2">
      <c r="A916" s="109">
        <f t="shared" si="566"/>
        <v>45329</v>
      </c>
      <c r="B916" s="110">
        <f t="shared" si="558"/>
        <v>1126.6710599999999</v>
      </c>
      <c r="C916" s="204">
        <f t="shared" si="557"/>
        <v>957.35331090284774</v>
      </c>
      <c r="D916" s="111">
        <f t="shared" si="567"/>
        <v>6716.74</v>
      </c>
      <c r="E916" s="111">
        <f t="shared" si="554"/>
        <v>6735.55</v>
      </c>
      <c r="F916" s="161">
        <f t="shared" si="575"/>
        <v>45245</v>
      </c>
      <c r="G916" s="114">
        <f t="shared" si="559"/>
        <v>2.8004657021114543E-3</v>
      </c>
      <c r="H916" s="115">
        <f t="shared" si="576"/>
        <v>45337</v>
      </c>
      <c r="I916" s="115">
        <f t="shared" si="560"/>
        <v>45337</v>
      </c>
      <c r="J916" s="116">
        <f t="shared" si="568"/>
        <v>21</v>
      </c>
      <c r="K916" s="116">
        <f t="shared" si="556"/>
        <v>17</v>
      </c>
      <c r="L916" s="8">
        <f t="shared" si="569"/>
        <v>1.0022664299999999</v>
      </c>
      <c r="M916" s="117">
        <f t="shared" si="552"/>
        <v>1.0023997600000001</v>
      </c>
      <c r="N916" s="117">
        <f t="shared" si="550"/>
        <v>1.1652562757123626</v>
      </c>
      <c r="O916" s="110">
        <f t="shared" si="553"/>
        <v>1.1678972400000001</v>
      </c>
      <c r="P916" s="110">
        <f t="shared" si="561"/>
        <v>1118.0902894999999</v>
      </c>
      <c r="Q916" s="148">
        <f t="shared" si="572"/>
        <v>0</v>
      </c>
      <c r="R916" s="170">
        <f t="shared" si="570"/>
        <v>0</v>
      </c>
      <c r="S916" s="110">
        <f t="shared" si="562"/>
        <v>0</v>
      </c>
      <c r="T916" s="92">
        <v>0</v>
      </c>
      <c r="U916" s="180">
        <f t="shared" si="555"/>
        <v>0</v>
      </c>
      <c r="V916" s="120">
        <f t="shared" si="571"/>
        <v>0.12</v>
      </c>
      <c r="W916" s="118">
        <f t="shared" si="551"/>
        <v>17</v>
      </c>
      <c r="X916" s="118">
        <v>252</v>
      </c>
      <c r="Y916" s="117">
        <f t="shared" si="563"/>
        <v>1.0076744879999999</v>
      </c>
      <c r="Z916" s="110">
        <f t="shared" si="564"/>
        <v>8.5807704999999999</v>
      </c>
      <c r="AA916" s="110">
        <f t="shared" si="565"/>
        <v>0</v>
      </c>
      <c r="AB916" s="121" t="str">
        <f t="shared" si="573"/>
        <v>A+J=</v>
      </c>
      <c r="AC916" s="115">
        <f t="shared" si="574"/>
        <v>45337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2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5" x14ac:dyDescent="0.2">
      <c r="A917" s="109">
        <f t="shared" si="566"/>
        <v>45330</v>
      </c>
      <c r="B917" s="110">
        <f t="shared" si="558"/>
        <v>1127.32797381</v>
      </c>
      <c r="C917" s="204">
        <f t="shared" si="557"/>
        <v>957.35331090284774</v>
      </c>
      <c r="D917" s="111">
        <f t="shared" si="567"/>
        <v>6716.74</v>
      </c>
      <c r="E917" s="111">
        <f t="shared" si="554"/>
        <v>6735.55</v>
      </c>
      <c r="F917" s="161">
        <f t="shared" si="575"/>
        <v>45245</v>
      </c>
      <c r="G917" s="114">
        <f t="shared" si="559"/>
        <v>2.8004657021114543E-3</v>
      </c>
      <c r="H917" s="115">
        <f t="shared" si="576"/>
        <v>45337</v>
      </c>
      <c r="I917" s="115">
        <f t="shared" si="560"/>
        <v>45337</v>
      </c>
      <c r="J917" s="116">
        <f t="shared" si="568"/>
        <v>21</v>
      </c>
      <c r="K917" s="116">
        <f t="shared" si="556"/>
        <v>18</v>
      </c>
      <c r="L917" s="8">
        <f t="shared" si="569"/>
        <v>1.0023999100000001</v>
      </c>
      <c r="M917" s="117">
        <f t="shared" si="552"/>
        <v>1.0023997600000001</v>
      </c>
      <c r="N917" s="117">
        <f t="shared" si="550"/>
        <v>1.1652562757123626</v>
      </c>
      <c r="O917" s="110">
        <f t="shared" si="553"/>
        <v>1.16805278</v>
      </c>
      <c r="P917" s="110">
        <f t="shared" si="561"/>
        <v>1118.23919624</v>
      </c>
      <c r="Q917" s="148">
        <f t="shared" si="572"/>
        <v>0</v>
      </c>
      <c r="R917" s="170">
        <f t="shared" si="570"/>
        <v>0</v>
      </c>
      <c r="S917" s="110">
        <f t="shared" si="562"/>
        <v>0</v>
      </c>
      <c r="T917" s="92">
        <v>0</v>
      </c>
      <c r="U917" s="180">
        <f t="shared" si="555"/>
        <v>0</v>
      </c>
      <c r="V917" s="120">
        <f t="shared" si="571"/>
        <v>0.12</v>
      </c>
      <c r="W917" s="118">
        <f t="shared" si="551"/>
        <v>18</v>
      </c>
      <c r="X917" s="118">
        <v>252</v>
      </c>
      <c r="Y917" s="117">
        <f t="shared" si="563"/>
        <v>1.0081277580000001</v>
      </c>
      <c r="Z917" s="110">
        <f t="shared" si="564"/>
        <v>9.0887775699999995</v>
      </c>
      <c r="AA917" s="110">
        <f t="shared" si="565"/>
        <v>0</v>
      </c>
      <c r="AB917" s="121" t="str">
        <f t="shared" si="573"/>
        <v>A+J=</v>
      </c>
      <c r="AC917" s="115">
        <f t="shared" si="574"/>
        <v>45337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2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5" x14ac:dyDescent="0.2">
      <c r="A918" s="109">
        <f t="shared" si="566"/>
        <v>45331</v>
      </c>
      <c r="B918" s="110">
        <f t="shared" si="558"/>
        <v>1127.9852711799999</v>
      </c>
      <c r="C918" s="204">
        <f t="shared" si="557"/>
        <v>957.35331090284774</v>
      </c>
      <c r="D918" s="111">
        <f t="shared" si="567"/>
        <v>6716.74</v>
      </c>
      <c r="E918" s="111">
        <f t="shared" si="554"/>
        <v>6735.55</v>
      </c>
      <c r="F918" s="161">
        <f t="shared" si="575"/>
        <v>45245</v>
      </c>
      <c r="G918" s="114">
        <f t="shared" si="559"/>
        <v>2.8004657021114543E-3</v>
      </c>
      <c r="H918" s="115">
        <f t="shared" si="576"/>
        <v>45337</v>
      </c>
      <c r="I918" s="115">
        <f t="shared" si="560"/>
        <v>45337</v>
      </c>
      <c r="J918" s="116">
        <f t="shared" si="568"/>
        <v>21</v>
      </c>
      <c r="K918" s="116">
        <f t="shared" si="556"/>
        <v>19</v>
      </c>
      <c r="L918" s="8">
        <f t="shared" si="569"/>
        <v>1.0025334100000001</v>
      </c>
      <c r="M918" s="117">
        <f t="shared" si="552"/>
        <v>1.0023997600000001</v>
      </c>
      <c r="N918" s="117">
        <f t="shared" si="550"/>
        <v>1.1652562757123626</v>
      </c>
      <c r="O918" s="110">
        <f t="shared" si="553"/>
        <v>1.1682083400000001</v>
      </c>
      <c r="P918" s="110">
        <f t="shared" si="561"/>
        <v>1118.3881221199999</v>
      </c>
      <c r="Q918" s="148">
        <f t="shared" si="572"/>
        <v>0</v>
      </c>
      <c r="R918" s="170">
        <f t="shared" si="570"/>
        <v>0</v>
      </c>
      <c r="S918" s="110">
        <f t="shared" si="562"/>
        <v>0</v>
      </c>
      <c r="T918" s="92">
        <v>0</v>
      </c>
      <c r="U918" s="180">
        <f t="shared" si="555"/>
        <v>0</v>
      </c>
      <c r="V918" s="120">
        <f t="shared" si="571"/>
        <v>0.12</v>
      </c>
      <c r="W918" s="118">
        <f t="shared" si="551"/>
        <v>19</v>
      </c>
      <c r="X918" s="118">
        <v>252</v>
      </c>
      <c r="Y918" s="117">
        <f t="shared" si="563"/>
        <v>1.0085812329999999</v>
      </c>
      <c r="Z918" s="110">
        <f t="shared" si="564"/>
        <v>9.5971490599999996</v>
      </c>
      <c r="AA918" s="110">
        <f t="shared" si="565"/>
        <v>0</v>
      </c>
      <c r="AB918" s="121" t="str">
        <f t="shared" si="573"/>
        <v>A+J=</v>
      </c>
      <c r="AC918" s="115">
        <f t="shared" si="574"/>
        <v>45337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2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5" x14ac:dyDescent="0.2">
      <c r="A919" s="109">
        <f t="shared" si="566"/>
        <v>45332</v>
      </c>
      <c r="B919" s="110">
        <f t="shared" si="558"/>
        <v>1128.64295965</v>
      </c>
      <c r="C919" s="204">
        <f t="shared" si="557"/>
        <v>957.35331090284774</v>
      </c>
      <c r="D919" s="111">
        <f t="shared" si="567"/>
        <v>6716.74</v>
      </c>
      <c r="E919" s="111">
        <f t="shared" si="554"/>
        <v>6735.55</v>
      </c>
      <c r="F919" s="161">
        <f t="shared" si="575"/>
        <v>45245</v>
      </c>
      <c r="G919" s="114">
        <f t="shared" si="559"/>
        <v>2.8004657021114543E-3</v>
      </c>
      <c r="H919" s="115">
        <f t="shared" si="576"/>
        <v>45337</v>
      </c>
      <c r="I919" s="115">
        <f t="shared" si="560"/>
        <v>45337</v>
      </c>
      <c r="J919" s="116">
        <f t="shared" si="568"/>
        <v>21</v>
      </c>
      <c r="K919" s="116">
        <f t="shared" si="556"/>
        <v>20</v>
      </c>
      <c r="L919" s="8">
        <f t="shared" si="569"/>
        <v>1.00266693</v>
      </c>
      <c r="M919" s="117">
        <f t="shared" si="552"/>
        <v>1.0023997600000001</v>
      </c>
      <c r="N919" s="117">
        <f t="shared" si="550"/>
        <v>1.1652562757123626</v>
      </c>
      <c r="O919" s="110">
        <f t="shared" si="553"/>
        <v>1.1683639299999999</v>
      </c>
      <c r="P919" s="110">
        <f t="shared" si="561"/>
        <v>1118.53707672</v>
      </c>
      <c r="Q919" s="148">
        <f t="shared" si="572"/>
        <v>0</v>
      </c>
      <c r="R919" s="170">
        <f t="shared" si="570"/>
        <v>0</v>
      </c>
      <c r="S919" s="110">
        <f t="shared" si="562"/>
        <v>0</v>
      </c>
      <c r="T919" s="92">
        <v>0</v>
      </c>
      <c r="U919" s="180">
        <f t="shared" si="555"/>
        <v>0</v>
      </c>
      <c r="V919" s="120">
        <f t="shared" si="571"/>
        <v>0.12</v>
      </c>
      <c r="W919" s="118">
        <f t="shared" si="551"/>
        <v>20</v>
      </c>
      <c r="X919" s="118">
        <v>252</v>
      </c>
      <c r="Y919" s="117">
        <f t="shared" si="563"/>
        <v>1.0090349110000001</v>
      </c>
      <c r="Z919" s="110">
        <f t="shared" si="564"/>
        <v>10.10588293</v>
      </c>
      <c r="AA919" s="110">
        <f t="shared" si="565"/>
        <v>0</v>
      </c>
      <c r="AB919" s="121" t="str">
        <f t="shared" si="573"/>
        <v>A+J=</v>
      </c>
      <c r="AC919" s="115">
        <f t="shared" si="574"/>
        <v>45337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2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5" x14ac:dyDescent="0.2">
      <c r="A920" s="109">
        <f t="shared" si="566"/>
        <v>45333</v>
      </c>
      <c r="B920" s="110">
        <f t="shared" si="558"/>
        <v>1128.64295965</v>
      </c>
      <c r="C920" s="204">
        <f t="shared" si="557"/>
        <v>957.35331090284774</v>
      </c>
      <c r="D920" s="111">
        <f t="shared" si="567"/>
        <v>6716.74</v>
      </c>
      <c r="E920" s="111">
        <f t="shared" si="554"/>
        <v>6735.55</v>
      </c>
      <c r="F920" s="161">
        <f t="shared" si="575"/>
        <v>45245</v>
      </c>
      <c r="G920" s="114">
        <f t="shared" si="559"/>
        <v>2.8004657021114543E-3</v>
      </c>
      <c r="H920" s="115">
        <f t="shared" si="576"/>
        <v>45337</v>
      </c>
      <c r="I920" s="115">
        <f t="shared" si="560"/>
        <v>45337</v>
      </c>
      <c r="J920" s="116">
        <f t="shared" si="568"/>
        <v>21</v>
      </c>
      <c r="K920" s="116">
        <f t="shared" si="556"/>
        <v>20</v>
      </c>
      <c r="L920" s="8">
        <f t="shared" si="569"/>
        <v>1.00266693</v>
      </c>
      <c r="M920" s="117">
        <f t="shared" si="552"/>
        <v>1.0023997600000001</v>
      </c>
      <c r="N920" s="117">
        <f t="shared" si="550"/>
        <v>1.1652562757123626</v>
      </c>
      <c r="O920" s="110">
        <f t="shared" si="553"/>
        <v>1.1683639299999999</v>
      </c>
      <c r="P920" s="110">
        <f t="shared" si="561"/>
        <v>1118.53707672</v>
      </c>
      <c r="Q920" s="148">
        <f t="shared" si="572"/>
        <v>0</v>
      </c>
      <c r="R920" s="170">
        <f t="shared" si="570"/>
        <v>0</v>
      </c>
      <c r="S920" s="110">
        <f t="shared" si="562"/>
        <v>0</v>
      </c>
      <c r="T920" s="92">
        <v>0</v>
      </c>
      <c r="U920" s="180">
        <f t="shared" si="555"/>
        <v>0</v>
      </c>
      <c r="V920" s="120">
        <f t="shared" si="571"/>
        <v>0.12</v>
      </c>
      <c r="W920" s="118">
        <f t="shared" si="551"/>
        <v>20</v>
      </c>
      <c r="X920" s="118">
        <v>252</v>
      </c>
      <c r="Y920" s="117">
        <f t="shared" si="563"/>
        <v>1.0090349110000001</v>
      </c>
      <c r="Z920" s="110">
        <f t="shared" si="564"/>
        <v>10.10588293</v>
      </c>
      <c r="AA920" s="110">
        <f t="shared" si="565"/>
        <v>0</v>
      </c>
      <c r="AB920" s="121" t="str">
        <f t="shared" si="573"/>
        <v>A+J=</v>
      </c>
      <c r="AC920" s="115">
        <f t="shared" si="574"/>
        <v>45337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2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5" x14ac:dyDescent="0.2">
      <c r="A921" s="109">
        <f t="shared" si="566"/>
        <v>45334</v>
      </c>
      <c r="B921" s="110">
        <f t="shared" si="558"/>
        <v>1128.64295965</v>
      </c>
      <c r="C921" s="204">
        <f t="shared" si="557"/>
        <v>957.35331090284774</v>
      </c>
      <c r="D921" s="111">
        <f t="shared" si="567"/>
        <v>6716.74</v>
      </c>
      <c r="E921" s="111">
        <f t="shared" si="554"/>
        <v>6735.55</v>
      </c>
      <c r="F921" s="161">
        <f t="shared" si="575"/>
        <v>45245</v>
      </c>
      <c r="G921" s="114">
        <f t="shared" si="559"/>
        <v>2.8004657021114543E-3</v>
      </c>
      <c r="H921" s="115">
        <f t="shared" si="576"/>
        <v>45337</v>
      </c>
      <c r="I921" s="115">
        <f t="shared" si="560"/>
        <v>45337</v>
      </c>
      <c r="J921" s="116">
        <f t="shared" si="568"/>
        <v>21</v>
      </c>
      <c r="K921" s="116">
        <f t="shared" si="556"/>
        <v>20</v>
      </c>
      <c r="L921" s="8">
        <f t="shared" si="569"/>
        <v>1.00266693</v>
      </c>
      <c r="M921" s="117">
        <f t="shared" si="552"/>
        <v>1.0023997600000001</v>
      </c>
      <c r="N921" s="117">
        <f t="shared" si="550"/>
        <v>1.1652562757123626</v>
      </c>
      <c r="O921" s="110">
        <f t="shared" si="553"/>
        <v>1.1683639299999999</v>
      </c>
      <c r="P921" s="110">
        <f t="shared" si="561"/>
        <v>1118.53707672</v>
      </c>
      <c r="Q921" s="148">
        <f t="shared" si="572"/>
        <v>0</v>
      </c>
      <c r="R921" s="170">
        <f t="shared" si="570"/>
        <v>0</v>
      </c>
      <c r="S921" s="110">
        <f t="shared" si="562"/>
        <v>0</v>
      </c>
      <c r="T921" s="92">
        <v>0</v>
      </c>
      <c r="U921" s="180">
        <f t="shared" si="555"/>
        <v>0</v>
      </c>
      <c r="V921" s="120">
        <f t="shared" si="571"/>
        <v>0.12</v>
      </c>
      <c r="W921" s="118">
        <f t="shared" si="551"/>
        <v>20</v>
      </c>
      <c r="X921" s="118">
        <v>252</v>
      </c>
      <c r="Y921" s="117">
        <f t="shared" si="563"/>
        <v>1.0090349110000001</v>
      </c>
      <c r="Z921" s="110">
        <f t="shared" si="564"/>
        <v>10.10588293</v>
      </c>
      <c r="AA921" s="110">
        <f t="shared" si="565"/>
        <v>0</v>
      </c>
      <c r="AB921" s="121" t="str">
        <f t="shared" si="573"/>
        <v>A+J=</v>
      </c>
      <c r="AC921" s="115">
        <f t="shared" si="574"/>
        <v>45337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2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5" x14ac:dyDescent="0.2">
      <c r="A922" s="109">
        <f t="shared" si="566"/>
        <v>45335</v>
      </c>
      <c r="B922" s="110">
        <f t="shared" si="558"/>
        <v>1128.64295965</v>
      </c>
      <c r="C922" s="204">
        <f t="shared" si="557"/>
        <v>957.35331090284774</v>
      </c>
      <c r="D922" s="111">
        <f t="shared" si="567"/>
        <v>6716.74</v>
      </c>
      <c r="E922" s="111">
        <f t="shared" si="554"/>
        <v>6735.55</v>
      </c>
      <c r="F922" s="161">
        <f t="shared" si="575"/>
        <v>45245</v>
      </c>
      <c r="G922" s="114">
        <f t="shared" si="559"/>
        <v>2.8004657021114543E-3</v>
      </c>
      <c r="H922" s="115">
        <f t="shared" si="576"/>
        <v>45337</v>
      </c>
      <c r="I922" s="115">
        <f t="shared" si="560"/>
        <v>45337</v>
      </c>
      <c r="J922" s="116">
        <f t="shared" si="568"/>
        <v>21</v>
      </c>
      <c r="K922" s="116">
        <f t="shared" si="556"/>
        <v>20</v>
      </c>
      <c r="L922" s="8">
        <f t="shared" si="569"/>
        <v>1.00266693</v>
      </c>
      <c r="M922" s="117">
        <f t="shared" si="552"/>
        <v>1.0023997600000001</v>
      </c>
      <c r="N922" s="117">
        <f t="shared" si="550"/>
        <v>1.1652562757123626</v>
      </c>
      <c r="O922" s="110">
        <f t="shared" si="553"/>
        <v>1.1683639299999999</v>
      </c>
      <c r="P922" s="110">
        <f t="shared" si="561"/>
        <v>1118.53707672</v>
      </c>
      <c r="Q922" s="148">
        <f t="shared" si="572"/>
        <v>0</v>
      </c>
      <c r="R922" s="170">
        <f t="shared" si="570"/>
        <v>0</v>
      </c>
      <c r="S922" s="110">
        <f t="shared" si="562"/>
        <v>0</v>
      </c>
      <c r="T922" s="92">
        <v>0</v>
      </c>
      <c r="U922" s="180">
        <f t="shared" si="555"/>
        <v>0</v>
      </c>
      <c r="V922" s="120">
        <f t="shared" si="571"/>
        <v>0.12</v>
      </c>
      <c r="W922" s="118">
        <f t="shared" si="551"/>
        <v>20</v>
      </c>
      <c r="X922" s="118">
        <v>252</v>
      </c>
      <c r="Y922" s="117">
        <f t="shared" si="563"/>
        <v>1.0090349110000001</v>
      </c>
      <c r="Z922" s="110">
        <f t="shared" si="564"/>
        <v>10.10588293</v>
      </c>
      <c r="AA922" s="110">
        <f t="shared" si="565"/>
        <v>0</v>
      </c>
      <c r="AB922" s="121" t="str">
        <f t="shared" si="573"/>
        <v>A+J=</v>
      </c>
      <c r="AC922" s="115">
        <f t="shared" si="574"/>
        <v>45337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2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5" x14ac:dyDescent="0.2">
      <c r="A923" s="109">
        <f t="shared" si="566"/>
        <v>45336</v>
      </c>
      <c r="B923" s="110">
        <f t="shared" si="558"/>
        <v>1128.64295965</v>
      </c>
      <c r="C923" s="204">
        <f t="shared" si="557"/>
        <v>957.35331090284774</v>
      </c>
      <c r="D923" s="111">
        <f t="shared" si="567"/>
        <v>6716.74</v>
      </c>
      <c r="E923" s="111">
        <f t="shared" si="554"/>
        <v>6735.55</v>
      </c>
      <c r="F923" s="161">
        <f t="shared" si="575"/>
        <v>45245</v>
      </c>
      <c r="G923" s="114">
        <f t="shared" si="559"/>
        <v>2.8004657021114543E-3</v>
      </c>
      <c r="H923" s="115">
        <f t="shared" si="576"/>
        <v>45337</v>
      </c>
      <c r="I923" s="115">
        <f t="shared" si="560"/>
        <v>45337</v>
      </c>
      <c r="J923" s="116">
        <f t="shared" si="568"/>
        <v>21</v>
      </c>
      <c r="K923" s="116">
        <f t="shared" si="556"/>
        <v>20</v>
      </c>
      <c r="L923" s="8">
        <f t="shared" si="569"/>
        <v>1.00266693</v>
      </c>
      <c r="M923" s="117">
        <f t="shared" si="552"/>
        <v>1.0023997600000001</v>
      </c>
      <c r="N923" s="117">
        <f t="shared" si="550"/>
        <v>1.1652562757123626</v>
      </c>
      <c r="O923" s="110">
        <f t="shared" si="553"/>
        <v>1.1683639299999999</v>
      </c>
      <c r="P923" s="110">
        <f t="shared" si="561"/>
        <v>1118.53707672</v>
      </c>
      <c r="Q923" s="148">
        <f t="shared" si="572"/>
        <v>0</v>
      </c>
      <c r="R923" s="170">
        <f t="shared" si="570"/>
        <v>0</v>
      </c>
      <c r="S923" s="110">
        <f t="shared" si="562"/>
        <v>0</v>
      </c>
      <c r="T923" s="92">
        <v>0</v>
      </c>
      <c r="U923" s="180">
        <f t="shared" si="555"/>
        <v>0</v>
      </c>
      <c r="V923" s="120">
        <f t="shared" si="571"/>
        <v>0.12</v>
      </c>
      <c r="W923" s="118">
        <f t="shared" si="551"/>
        <v>20</v>
      </c>
      <c r="X923" s="118">
        <v>252</v>
      </c>
      <c r="Y923" s="117">
        <f t="shared" si="563"/>
        <v>1.0090349110000001</v>
      </c>
      <c r="Z923" s="110">
        <f t="shared" si="564"/>
        <v>10.10588293</v>
      </c>
      <c r="AA923" s="110">
        <f t="shared" si="565"/>
        <v>0</v>
      </c>
      <c r="AB923" s="121" t="str">
        <f t="shared" si="573"/>
        <v>A+J=</v>
      </c>
      <c r="AC923" s="115">
        <f t="shared" si="574"/>
        <v>45337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2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5" x14ac:dyDescent="0.2">
      <c r="A924" s="109">
        <f t="shared" si="566"/>
        <v>45337</v>
      </c>
      <c r="B924" s="110">
        <f t="shared" si="558"/>
        <v>1129.3010115</v>
      </c>
      <c r="C924" s="204">
        <f t="shared" si="557"/>
        <v>957.35331090284774</v>
      </c>
      <c r="D924" s="111">
        <f t="shared" si="567"/>
        <v>6716.74</v>
      </c>
      <c r="E924" s="111">
        <f t="shared" si="554"/>
        <v>6735.55</v>
      </c>
      <c r="F924" s="161">
        <f t="shared" si="575"/>
        <v>45245</v>
      </c>
      <c r="G924" s="114">
        <f t="shared" si="559"/>
        <v>2.8004657021114543E-3</v>
      </c>
      <c r="H924" s="115">
        <f t="shared" si="576"/>
        <v>45337</v>
      </c>
      <c r="I924" s="115">
        <f t="shared" si="560"/>
        <v>45337</v>
      </c>
      <c r="J924" s="116">
        <f t="shared" si="568"/>
        <v>21</v>
      </c>
      <c r="K924" s="116">
        <f t="shared" si="556"/>
        <v>21</v>
      </c>
      <c r="L924" s="8">
        <f t="shared" si="569"/>
        <v>1.00280046</v>
      </c>
      <c r="M924" s="117">
        <f t="shared" si="552"/>
        <v>1.0023997600000001</v>
      </c>
      <c r="N924" s="117">
        <f t="shared" si="550"/>
        <v>1.1652562757123626</v>
      </c>
      <c r="O924" s="110">
        <f t="shared" si="553"/>
        <v>1.16851952</v>
      </c>
      <c r="P924" s="110">
        <f t="shared" si="561"/>
        <v>1118.68603132</v>
      </c>
      <c r="Q924" s="148">
        <f t="shared" si="572"/>
        <v>30</v>
      </c>
      <c r="R924" s="170">
        <f t="shared" si="570"/>
        <v>3.5000000000000001E-3</v>
      </c>
      <c r="S924" s="110">
        <f t="shared" si="562"/>
        <v>3.9154011</v>
      </c>
      <c r="T924" s="92">
        <v>0</v>
      </c>
      <c r="U924" s="180">
        <f t="shared" si="555"/>
        <v>3.4999999914006258E-3</v>
      </c>
      <c r="V924" s="120">
        <f t="shared" si="571"/>
        <v>0.12</v>
      </c>
      <c r="W924" s="118">
        <f t="shared" si="551"/>
        <v>21</v>
      </c>
      <c r="X924" s="118">
        <v>252</v>
      </c>
      <c r="Y924" s="117">
        <f t="shared" si="563"/>
        <v>1.0094887930000001</v>
      </c>
      <c r="Z924" s="110">
        <f t="shared" si="564"/>
        <v>10.61498018</v>
      </c>
      <c r="AA924" s="110">
        <f t="shared" si="565"/>
        <v>14.53038128</v>
      </c>
      <c r="AB924" s="121" t="str">
        <f t="shared" si="573"/>
        <v>A+J=</v>
      </c>
      <c r="AC924" s="115">
        <f t="shared" si="574"/>
        <v>45337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2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5" x14ac:dyDescent="0.2">
      <c r="A925" s="109">
        <f t="shared" si="566"/>
        <v>45338</v>
      </c>
      <c r="B925" s="110">
        <f t="shared" si="558"/>
        <v>1115.56869239</v>
      </c>
      <c r="C925" s="204">
        <f t="shared" si="557"/>
        <v>954.00257432294018</v>
      </c>
      <c r="D925" s="111">
        <f t="shared" si="567"/>
        <v>6735.55</v>
      </c>
      <c r="E925" s="111">
        <f t="shared" si="554"/>
        <v>6773.27</v>
      </c>
      <c r="F925" s="161">
        <f t="shared" si="575"/>
        <v>45275</v>
      </c>
      <c r="G925" s="114">
        <f t="shared" si="559"/>
        <v>5.6001365886972909E-3</v>
      </c>
      <c r="H925" s="115">
        <f t="shared" si="576"/>
        <v>45366</v>
      </c>
      <c r="I925" s="115">
        <f t="shared" si="560"/>
        <v>45366</v>
      </c>
      <c r="J925" s="116">
        <f t="shared" si="568"/>
        <v>21</v>
      </c>
      <c r="K925" s="116">
        <f t="shared" si="556"/>
        <v>1</v>
      </c>
      <c r="L925" s="8">
        <f t="shared" si="569"/>
        <v>1.0002659599999999</v>
      </c>
      <c r="M925" s="117">
        <f t="shared" si="552"/>
        <v>1.00280046</v>
      </c>
      <c r="N925" s="117">
        <f t="shared" si="550"/>
        <v>1.1685195293022441</v>
      </c>
      <c r="O925" s="110">
        <f t="shared" si="553"/>
        <v>1.1688303</v>
      </c>
      <c r="P925" s="110">
        <f t="shared" si="561"/>
        <v>1115.0671151399999</v>
      </c>
      <c r="Q925" s="148">
        <f t="shared" si="572"/>
        <v>0</v>
      </c>
      <c r="R925" s="170">
        <f t="shared" si="570"/>
        <v>0</v>
      </c>
      <c r="S925" s="110">
        <f t="shared" si="562"/>
        <v>0</v>
      </c>
      <c r="T925" s="92">
        <v>0</v>
      </c>
      <c r="U925" s="180">
        <f t="shared" si="555"/>
        <v>0</v>
      </c>
      <c r="V925" s="120">
        <f t="shared" si="571"/>
        <v>0.12</v>
      </c>
      <c r="W925" s="118">
        <f t="shared" si="551"/>
        <v>1</v>
      </c>
      <c r="X925" s="118">
        <v>252</v>
      </c>
      <c r="Y925" s="117">
        <f t="shared" si="563"/>
        <v>1.0004498180000001</v>
      </c>
      <c r="Z925" s="110">
        <f t="shared" si="564"/>
        <v>0.50157724999999997</v>
      </c>
      <c r="AA925" s="110">
        <f t="shared" si="565"/>
        <v>0</v>
      </c>
      <c r="AB925" s="121" t="str">
        <f t="shared" si="573"/>
        <v>A+J=</v>
      </c>
      <c r="AC925" s="115">
        <f t="shared" si="574"/>
        <v>45366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2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5" x14ac:dyDescent="0.2">
      <c r="A926" s="109">
        <f t="shared" si="566"/>
        <v>45339</v>
      </c>
      <c r="B926" s="110">
        <f t="shared" si="558"/>
        <v>1116.36733366</v>
      </c>
      <c r="C926" s="204">
        <f t="shared" si="557"/>
        <v>954.00257432294018</v>
      </c>
      <c r="D926" s="111">
        <f t="shared" si="567"/>
        <v>6735.55</v>
      </c>
      <c r="E926" s="111">
        <f t="shared" si="554"/>
        <v>6773.27</v>
      </c>
      <c r="F926" s="161">
        <f t="shared" si="575"/>
        <v>45275</v>
      </c>
      <c r="G926" s="114">
        <f t="shared" si="559"/>
        <v>5.6001365886972909E-3</v>
      </c>
      <c r="H926" s="115">
        <f t="shared" si="576"/>
        <v>45366</v>
      </c>
      <c r="I926" s="115">
        <f t="shared" si="560"/>
        <v>45366</v>
      </c>
      <c r="J926" s="116">
        <f t="shared" si="568"/>
        <v>21</v>
      </c>
      <c r="K926" s="116">
        <f t="shared" si="556"/>
        <v>2</v>
      </c>
      <c r="L926" s="8">
        <f t="shared" si="569"/>
        <v>1.00053199</v>
      </c>
      <c r="M926" s="117">
        <f t="shared" si="552"/>
        <v>1.00280046</v>
      </c>
      <c r="N926" s="117">
        <f t="shared" si="550"/>
        <v>1.1685195293022441</v>
      </c>
      <c r="O926" s="110">
        <f t="shared" si="553"/>
        <v>1.1691411700000001</v>
      </c>
      <c r="P926" s="110">
        <f t="shared" si="561"/>
        <v>1115.3636859200001</v>
      </c>
      <c r="Q926" s="148">
        <f t="shared" si="572"/>
        <v>0</v>
      </c>
      <c r="R926" s="170">
        <f t="shared" si="570"/>
        <v>0</v>
      </c>
      <c r="S926" s="110">
        <f t="shared" si="562"/>
        <v>0</v>
      </c>
      <c r="T926" s="92">
        <v>0</v>
      </c>
      <c r="U926" s="180">
        <f t="shared" si="555"/>
        <v>0</v>
      </c>
      <c r="V926" s="120">
        <f t="shared" si="571"/>
        <v>0.12</v>
      </c>
      <c r="W926" s="118">
        <f t="shared" si="551"/>
        <v>2</v>
      </c>
      <c r="X926" s="118">
        <v>252</v>
      </c>
      <c r="Y926" s="117">
        <f t="shared" si="563"/>
        <v>1.0008998389999999</v>
      </c>
      <c r="Z926" s="110">
        <f t="shared" si="564"/>
        <v>1.0036477399999999</v>
      </c>
      <c r="AA926" s="110">
        <f t="shared" si="565"/>
        <v>0</v>
      </c>
      <c r="AB926" s="121" t="str">
        <f t="shared" si="573"/>
        <v>A+J=</v>
      </c>
      <c r="AC926" s="115">
        <f t="shared" si="574"/>
        <v>45366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2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5" x14ac:dyDescent="0.2">
      <c r="A927" s="109">
        <f t="shared" si="566"/>
        <v>45340</v>
      </c>
      <c r="B927" s="110">
        <f t="shared" si="558"/>
        <v>1116.36733366</v>
      </c>
      <c r="C927" s="204">
        <f t="shared" si="557"/>
        <v>954.00257432294018</v>
      </c>
      <c r="D927" s="111">
        <f t="shared" si="567"/>
        <v>6735.55</v>
      </c>
      <c r="E927" s="111">
        <f t="shared" si="554"/>
        <v>6773.27</v>
      </c>
      <c r="F927" s="161">
        <f t="shared" si="575"/>
        <v>45275</v>
      </c>
      <c r="G927" s="114">
        <f t="shared" si="559"/>
        <v>5.6001365886972909E-3</v>
      </c>
      <c r="H927" s="115">
        <f t="shared" si="576"/>
        <v>45366</v>
      </c>
      <c r="I927" s="115">
        <f t="shared" si="560"/>
        <v>45366</v>
      </c>
      <c r="J927" s="116">
        <f t="shared" si="568"/>
        <v>21</v>
      </c>
      <c r="K927" s="116">
        <f t="shared" si="556"/>
        <v>2</v>
      </c>
      <c r="L927" s="8">
        <f t="shared" si="569"/>
        <v>1.00053199</v>
      </c>
      <c r="M927" s="117">
        <f t="shared" si="552"/>
        <v>1.00280046</v>
      </c>
      <c r="N927" s="117">
        <f t="shared" si="550"/>
        <v>1.1685195293022441</v>
      </c>
      <c r="O927" s="110">
        <f t="shared" si="553"/>
        <v>1.1691411700000001</v>
      </c>
      <c r="P927" s="110">
        <f t="shared" si="561"/>
        <v>1115.3636859200001</v>
      </c>
      <c r="Q927" s="148">
        <f t="shared" si="572"/>
        <v>0</v>
      </c>
      <c r="R927" s="170">
        <f t="shared" si="570"/>
        <v>0</v>
      </c>
      <c r="S927" s="110">
        <f t="shared" si="562"/>
        <v>0</v>
      </c>
      <c r="T927" s="92">
        <v>0</v>
      </c>
      <c r="U927" s="180">
        <f t="shared" si="555"/>
        <v>0</v>
      </c>
      <c r="V927" s="120">
        <f t="shared" si="571"/>
        <v>0.12</v>
      </c>
      <c r="W927" s="118">
        <f t="shared" si="551"/>
        <v>2</v>
      </c>
      <c r="X927" s="118">
        <v>252</v>
      </c>
      <c r="Y927" s="117">
        <f t="shared" si="563"/>
        <v>1.0008998389999999</v>
      </c>
      <c r="Z927" s="110">
        <f t="shared" si="564"/>
        <v>1.0036477399999999</v>
      </c>
      <c r="AA927" s="110">
        <f t="shared" si="565"/>
        <v>0</v>
      </c>
      <c r="AB927" s="121" t="str">
        <f t="shared" si="573"/>
        <v>A+J=</v>
      </c>
      <c r="AC927" s="115">
        <f t="shared" si="574"/>
        <v>45366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5" x14ac:dyDescent="0.2">
      <c r="A928" s="109">
        <f t="shared" si="566"/>
        <v>45341</v>
      </c>
      <c r="B928" s="110">
        <f t="shared" si="558"/>
        <v>1116.36733366</v>
      </c>
      <c r="C928" s="204">
        <f t="shared" si="557"/>
        <v>954.00257432294018</v>
      </c>
      <c r="D928" s="111">
        <f t="shared" si="567"/>
        <v>6735.55</v>
      </c>
      <c r="E928" s="111">
        <f t="shared" si="554"/>
        <v>6773.27</v>
      </c>
      <c r="F928" s="161">
        <f t="shared" si="575"/>
        <v>45275</v>
      </c>
      <c r="G928" s="114">
        <f t="shared" si="559"/>
        <v>5.6001365886972909E-3</v>
      </c>
      <c r="H928" s="115">
        <f t="shared" si="576"/>
        <v>45366</v>
      </c>
      <c r="I928" s="115">
        <f t="shared" si="560"/>
        <v>45366</v>
      </c>
      <c r="J928" s="116">
        <f t="shared" si="568"/>
        <v>21</v>
      </c>
      <c r="K928" s="116">
        <f t="shared" si="556"/>
        <v>2</v>
      </c>
      <c r="L928" s="8">
        <f t="shared" si="569"/>
        <v>1.00053199</v>
      </c>
      <c r="M928" s="117">
        <f t="shared" si="552"/>
        <v>1.00280046</v>
      </c>
      <c r="N928" s="117">
        <f t="shared" ref="N928:N991" si="577">IF(I928&gt;I927,N927*M928,N927)</f>
        <v>1.1685195293022441</v>
      </c>
      <c r="O928" s="110">
        <f t="shared" si="553"/>
        <v>1.1691411700000001</v>
      </c>
      <c r="P928" s="110">
        <f t="shared" si="561"/>
        <v>1115.3636859200001</v>
      </c>
      <c r="Q928" s="148">
        <f t="shared" si="572"/>
        <v>0</v>
      </c>
      <c r="R928" s="170">
        <f t="shared" si="570"/>
        <v>0</v>
      </c>
      <c r="S928" s="110">
        <f t="shared" si="562"/>
        <v>0</v>
      </c>
      <c r="T928" s="92">
        <v>0</v>
      </c>
      <c r="U928" s="180">
        <f t="shared" si="555"/>
        <v>0</v>
      </c>
      <c r="V928" s="120">
        <f t="shared" si="571"/>
        <v>0.12</v>
      </c>
      <c r="W928" s="118">
        <f t="shared" si="551"/>
        <v>2</v>
      </c>
      <c r="X928" s="118">
        <v>252</v>
      </c>
      <c r="Y928" s="117">
        <f t="shared" si="563"/>
        <v>1.0008998389999999</v>
      </c>
      <c r="Z928" s="110">
        <f t="shared" si="564"/>
        <v>1.0036477399999999</v>
      </c>
      <c r="AA928" s="110">
        <f t="shared" si="565"/>
        <v>0</v>
      </c>
      <c r="AB928" s="121" t="str">
        <f t="shared" si="573"/>
        <v>A+J=</v>
      </c>
      <c r="AC928" s="115">
        <f t="shared" si="574"/>
        <v>45366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5" x14ac:dyDescent="0.2">
      <c r="A929" s="109">
        <f t="shared" si="566"/>
        <v>45342</v>
      </c>
      <c r="B929" s="110">
        <f t="shared" si="558"/>
        <v>1117.1665425200001</v>
      </c>
      <c r="C929" s="204">
        <f t="shared" si="557"/>
        <v>954.00257432294018</v>
      </c>
      <c r="D929" s="111">
        <f t="shared" si="567"/>
        <v>6735.55</v>
      </c>
      <c r="E929" s="111">
        <f t="shared" si="554"/>
        <v>6773.27</v>
      </c>
      <c r="F929" s="161">
        <f t="shared" si="575"/>
        <v>45275</v>
      </c>
      <c r="G929" s="114">
        <f t="shared" si="559"/>
        <v>5.6001365886972909E-3</v>
      </c>
      <c r="H929" s="115">
        <f t="shared" si="576"/>
        <v>45366</v>
      </c>
      <c r="I929" s="115">
        <f t="shared" si="560"/>
        <v>45366</v>
      </c>
      <c r="J929" s="116">
        <f t="shared" si="568"/>
        <v>21</v>
      </c>
      <c r="K929" s="116">
        <f t="shared" si="556"/>
        <v>3</v>
      </c>
      <c r="L929" s="8">
        <f t="shared" si="569"/>
        <v>1.0007980999999999</v>
      </c>
      <c r="M929" s="117">
        <f t="shared" si="552"/>
        <v>1.00280046</v>
      </c>
      <c r="N929" s="117">
        <f t="shared" si="577"/>
        <v>1.1685195293022441</v>
      </c>
      <c r="O929" s="110">
        <f t="shared" si="553"/>
        <v>1.1694521200000001</v>
      </c>
      <c r="P929" s="110">
        <f t="shared" si="561"/>
        <v>1115.6603330200001</v>
      </c>
      <c r="Q929" s="148">
        <f t="shared" si="572"/>
        <v>0</v>
      </c>
      <c r="R929" s="170">
        <f t="shared" si="570"/>
        <v>0</v>
      </c>
      <c r="S929" s="110">
        <f t="shared" si="562"/>
        <v>0</v>
      </c>
      <c r="T929" s="92">
        <v>0</v>
      </c>
      <c r="U929" s="180">
        <f t="shared" si="555"/>
        <v>0</v>
      </c>
      <c r="V929" s="120">
        <f t="shared" si="571"/>
        <v>0.12</v>
      </c>
      <c r="W929" s="118">
        <f t="shared" si="551"/>
        <v>3</v>
      </c>
      <c r="X929" s="118">
        <v>252</v>
      </c>
      <c r="Y929" s="117">
        <f t="shared" si="563"/>
        <v>1.0013500609999999</v>
      </c>
      <c r="Z929" s="110">
        <f t="shared" si="564"/>
        <v>1.5062095</v>
      </c>
      <c r="AA929" s="110">
        <f t="shared" si="565"/>
        <v>0</v>
      </c>
      <c r="AB929" s="121" t="str">
        <f t="shared" si="573"/>
        <v>A+J=</v>
      </c>
      <c r="AC929" s="115">
        <f t="shared" si="574"/>
        <v>45366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5" x14ac:dyDescent="0.2">
      <c r="A930" s="109">
        <f t="shared" si="566"/>
        <v>45343</v>
      </c>
      <c r="B930" s="110">
        <f t="shared" si="558"/>
        <v>1117.9663321599999</v>
      </c>
      <c r="C930" s="204">
        <f t="shared" si="557"/>
        <v>954.00257432294018</v>
      </c>
      <c r="D930" s="111">
        <f t="shared" si="567"/>
        <v>6735.55</v>
      </c>
      <c r="E930" s="111">
        <f t="shared" si="554"/>
        <v>6773.27</v>
      </c>
      <c r="F930" s="161">
        <f t="shared" si="575"/>
        <v>45275</v>
      </c>
      <c r="G930" s="114">
        <f t="shared" si="559"/>
        <v>5.6001365886972909E-3</v>
      </c>
      <c r="H930" s="115">
        <f t="shared" si="576"/>
        <v>45366</v>
      </c>
      <c r="I930" s="115">
        <f t="shared" si="560"/>
        <v>45366</v>
      </c>
      <c r="J930" s="116">
        <f t="shared" si="568"/>
        <v>21</v>
      </c>
      <c r="K930" s="116">
        <f t="shared" si="556"/>
        <v>4</v>
      </c>
      <c r="L930" s="8">
        <f t="shared" si="569"/>
        <v>1.00106428</v>
      </c>
      <c r="M930" s="117">
        <f t="shared" si="552"/>
        <v>1.00280046</v>
      </c>
      <c r="N930" s="117">
        <f t="shared" si="577"/>
        <v>1.1685195293022441</v>
      </c>
      <c r="O930" s="110">
        <f t="shared" si="553"/>
        <v>1.16976316</v>
      </c>
      <c r="P930" s="110">
        <f t="shared" si="561"/>
        <v>1115.9570659799999</v>
      </c>
      <c r="Q930" s="148">
        <f t="shared" si="572"/>
        <v>0</v>
      </c>
      <c r="R930" s="170">
        <f t="shared" si="570"/>
        <v>0</v>
      </c>
      <c r="S930" s="110">
        <f t="shared" si="562"/>
        <v>0</v>
      </c>
      <c r="T930" s="92">
        <v>0</v>
      </c>
      <c r="U930" s="180">
        <f t="shared" si="555"/>
        <v>0</v>
      </c>
      <c r="V930" s="120">
        <f t="shared" si="571"/>
        <v>0.12</v>
      </c>
      <c r="W930" s="118">
        <f t="shared" ref="W930:W993" si="578">IF(A929&lt;K$2,0,IF(Q929&gt;0,1,IF(K930=K929,W929,W929+1)))</f>
        <v>4</v>
      </c>
      <c r="X930" s="118">
        <v>252</v>
      </c>
      <c r="Y930" s="117">
        <f t="shared" si="563"/>
        <v>1.0018004869999999</v>
      </c>
      <c r="Z930" s="110">
        <f t="shared" si="564"/>
        <v>2.00926618</v>
      </c>
      <c r="AA930" s="110">
        <f t="shared" si="565"/>
        <v>0</v>
      </c>
      <c r="AB930" s="121" t="str">
        <f t="shared" si="573"/>
        <v>A+J=</v>
      </c>
      <c r="AC930" s="115">
        <f t="shared" si="574"/>
        <v>45366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5" x14ac:dyDescent="0.2">
      <c r="A931" s="109">
        <f t="shared" si="566"/>
        <v>45344</v>
      </c>
      <c r="B931" s="110">
        <f t="shared" si="558"/>
        <v>1118.76668154</v>
      </c>
      <c r="C931" s="204">
        <f t="shared" si="557"/>
        <v>954.00257432294018</v>
      </c>
      <c r="D931" s="111">
        <f t="shared" si="567"/>
        <v>6735.55</v>
      </c>
      <c r="E931" s="111">
        <f t="shared" si="554"/>
        <v>6773.27</v>
      </c>
      <c r="F931" s="161">
        <f t="shared" si="575"/>
        <v>45275</v>
      </c>
      <c r="G931" s="114">
        <f t="shared" si="559"/>
        <v>5.6001365886972909E-3</v>
      </c>
      <c r="H931" s="115">
        <f t="shared" si="576"/>
        <v>45366</v>
      </c>
      <c r="I931" s="115">
        <f t="shared" si="560"/>
        <v>45366</v>
      </c>
      <c r="J931" s="116">
        <f t="shared" si="568"/>
        <v>21</v>
      </c>
      <c r="K931" s="116">
        <f t="shared" si="556"/>
        <v>5</v>
      </c>
      <c r="L931" s="8">
        <f t="shared" si="569"/>
        <v>1.0013305299999999</v>
      </c>
      <c r="M931" s="117">
        <f t="shared" si="552"/>
        <v>1.00280046</v>
      </c>
      <c r="N931" s="117">
        <f t="shared" si="577"/>
        <v>1.1685195293022441</v>
      </c>
      <c r="O931" s="110">
        <f t="shared" si="553"/>
        <v>1.17007427</v>
      </c>
      <c r="P931" s="110">
        <f t="shared" si="561"/>
        <v>1116.25386572</v>
      </c>
      <c r="Q931" s="148">
        <f t="shared" si="572"/>
        <v>0</v>
      </c>
      <c r="R931" s="170">
        <f t="shared" si="570"/>
        <v>0</v>
      </c>
      <c r="S931" s="110">
        <f t="shared" si="562"/>
        <v>0</v>
      </c>
      <c r="T931" s="92">
        <v>0</v>
      </c>
      <c r="U931" s="180">
        <f t="shared" si="555"/>
        <v>0</v>
      </c>
      <c r="V931" s="120">
        <f t="shared" si="571"/>
        <v>0.12</v>
      </c>
      <c r="W931" s="118">
        <f t="shared" si="578"/>
        <v>5</v>
      </c>
      <c r="X931" s="118">
        <v>252</v>
      </c>
      <c r="Y931" s="117">
        <f t="shared" si="563"/>
        <v>1.002251115</v>
      </c>
      <c r="Z931" s="110">
        <f t="shared" si="564"/>
        <v>2.5128158200000001</v>
      </c>
      <c r="AA931" s="110">
        <f t="shared" si="565"/>
        <v>0</v>
      </c>
      <c r="AB931" s="121" t="str">
        <f t="shared" si="573"/>
        <v>A+J=</v>
      </c>
      <c r="AC931" s="115">
        <f t="shared" si="574"/>
        <v>45366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5" x14ac:dyDescent="0.2">
      <c r="A932" s="109">
        <f t="shared" si="566"/>
        <v>45345</v>
      </c>
      <c r="B932" s="110">
        <f t="shared" si="558"/>
        <v>1119.5676016</v>
      </c>
      <c r="C932" s="204">
        <f t="shared" si="557"/>
        <v>954.00257432294018</v>
      </c>
      <c r="D932" s="111">
        <f t="shared" si="567"/>
        <v>6735.55</v>
      </c>
      <c r="E932" s="111">
        <f t="shared" si="554"/>
        <v>6773.27</v>
      </c>
      <c r="F932" s="161">
        <f t="shared" si="575"/>
        <v>45275</v>
      </c>
      <c r="G932" s="114">
        <f t="shared" si="559"/>
        <v>5.6001365886972909E-3</v>
      </c>
      <c r="H932" s="115">
        <f t="shared" si="576"/>
        <v>45366</v>
      </c>
      <c r="I932" s="115">
        <f t="shared" si="560"/>
        <v>45366</v>
      </c>
      <c r="J932" s="116">
        <f t="shared" si="568"/>
        <v>21</v>
      </c>
      <c r="K932" s="116">
        <f t="shared" si="556"/>
        <v>6</v>
      </c>
      <c r="L932" s="8">
        <f t="shared" si="569"/>
        <v>1.0015968399999999</v>
      </c>
      <c r="M932" s="117">
        <f t="shared" si="552"/>
        <v>1.00280046</v>
      </c>
      <c r="N932" s="117">
        <f t="shared" si="577"/>
        <v>1.1685195293022441</v>
      </c>
      <c r="O932" s="110">
        <f t="shared" si="553"/>
        <v>1.1703854600000001</v>
      </c>
      <c r="P932" s="110">
        <f t="shared" si="561"/>
        <v>1116.5507417900001</v>
      </c>
      <c r="Q932" s="148">
        <f t="shared" si="572"/>
        <v>0</v>
      </c>
      <c r="R932" s="170">
        <f t="shared" si="570"/>
        <v>0</v>
      </c>
      <c r="S932" s="110">
        <f t="shared" si="562"/>
        <v>0</v>
      </c>
      <c r="T932" s="92">
        <v>0</v>
      </c>
      <c r="U932" s="180">
        <f t="shared" si="555"/>
        <v>0</v>
      </c>
      <c r="V932" s="120">
        <f t="shared" si="571"/>
        <v>0.12</v>
      </c>
      <c r="W932" s="118">
        <f t="shared" si="578"/>
        <v>6</v>
      </c>
      <c r="X932" s="118">
        <v>252</v>
      </c>
      <c r="Y932" s="117">
        <f t="shared" si="563"/>
        <v>1.002701946</v>
      </c>
      <c r="Z932" s="110">
        <f t="shared" si="564"/>
        <v>3.0168598100000001</v>
      </c>
      <c r="AA932" s="110">
        <f t="shared" si="565"/>
        <v>0</v>
      </c>
      <c r="AB932" s="121" t="str">
        <f t="shared" si="573"/>
        <v>A+J=</v>
      </c>
      <c r="AC932" s="115">
        <f t="shared" si="574"/>
        <v>45366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5" x14ac:dyDescent="0.2">
      <c r="A933" s="109">
        <f t="shared" si="566"/>
        <v>45346</v>
      </c>
      <c r="B933" s="110">
        <f t="shared" si="558"/>
        <v>1120.3691010599998</v>
      </c>
      <c r="C933" s="204">
        <f t="shared" si="557"/>
        <v>954.00257432294018</v>
      </c>
      <c r="D933" s="111">
        <f t="shared" si="567"/>
        <v>6735.55</v>
      </c>
      <c r="E933" s="111">
        <f t="shared" si="554"/>
        <v>6773.27</v>
      </c>
      <c r="F933" s="161">
        <f t="shared" si="575"/>
        <v>45275</v>
      </c>
      <c r="G933" s="114">
        <f t="shared" si="559"/>
        <v>5.6001365886972909E-3</v>
      </c>
      <c r="H933" s="115">
        <f t="shared" si="576"/>
        <v>45366</v>
      </c>
      <c r="I933" s="115">
        <f t="shared" si="560"/>
        <v>45366</v>
      </c>
      <c r="J933" s="116">
        <f t="shared" si="568"/>
        <v>21</v>
      </c>
      <c r="K933" s="116">
        <f t="shared" si="556"/>
        <v>7</v>
      </c>
      <c r="L933" s="8">
        <f t="shared" si="569"/>
        <v>1.0018632300000001</v>
      </c>
      <c r="M933" s="117">
        <f t="shared" ref="M933:M996" si="579">IF(I933&gt;I932,L932,M932)</f>
        <v>1.00280046</v>
      </c>
      <c r="N933" s="117">
        <f t="shared" si="577"/>
        <v>1.1685195293022441</v>
      </c>
      <c r="O933" s="110">
        <f t="shared" si="553"/>
        <v>1.1706967399999999</v>
      </c>
      <c r="P933" s="110">
        <f t="shared" si="561"/>
        <v>1116.8477037099999</v>
      </c>
      <c r="Q933" s="148">
        <f t="shared" si="572"/>
        <v>0</v>
      </c>
      <c r="R933" s="170">
        <f t="shared" si="570"/>
        <v>0</v>
      </c>
      <c r="S933" s="110">
        <f t="shared" si="562"/>
        <v>0</v>
      </c>
      <c r="T933" s="92">
        <v>0</v>
      </c>
      <c r="U933" s="180">
        <f t="shared" si="555"/>
        <v>0</v>
      </c>
      <c r="V933" s="120">
        <f t="shared" si="571"/>
        <v>0.12</v>
      </c>
      <c r="W933" s="118">
        <f t="shared" si="578"/>
        <v>7</v>
      </c>
      <c r="X933" s="118">
        <v>252</v>
      </c>
      <c r="Y933" s="117">
        <f t="shared" si="563"/>
        <v>1.003152979</v>
      </c>
      <c r="Z933" s="110">
        <f t="shared" si="564"/>
        <v>3.52139735</v>
      </c>
      <c r="AA933" s="110">
        <f t="shared" si="565"/>
        <v>0</v>
      </c>
      <c r="AB933" s="121" t="str">
        <f t="shared" si="573"/>
        <v>A+J=</v>
      </c>
      <c r="AC933" s="115">
        <f t="shared" si="574"/>
        <v>45366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5" x14ac:dyDescent="0.2">
      <c r="A934" s="109">
        <f t="shared" si="566"/>
        <v>45347</v>
      </c>
      <c r="B934" s="110">
        <f t="shared" si="558"/>
        <v>1120.3691010599998</v>
      </c>
      <c r="C934" s="204">
        <f t="shared" si="557"/>
        <v>954.00257432294018</v>
      </c>
      <c r="D934" s="111">
        <f t="shared" si="567"/>
        <v>6735.55</v>
      </c>
      <c r="E934" s="111">
        <f t="shared" si="554"/>
        <v>6773.27</v>
      </c>
      <c r="F934" s="161">
        <f t="shared" si="575"/>
        <v>45275</v>
      </c>
      <c r="G934" s="114">
        <f t="shared" si="559"/>
        <v>5.6001365886972909E-3</v>
      </c>
      <c r="H934" s="115">
        <f t="shared" si="576"/>
        <v>45366</v>
      </c>
      <c r="I934" s="115">
        <f t="shared" si="560"/>
        <v>45366</v>
      </c>
      <c r="J934" s="116">
        <f t="shared" si="568"/>
        <v>21</v>
      </c>
      <c r="K934" s="116">
        <f t="shared" si="556"/>
        <v>7</v>
      </c>
      <c r="L934" s="8">
        <f t="shared" si="569"/>
        <v>1.0018632300000001</v>
      </c>
      <c r="M934" s="117">
        <f t="shared" si="579"/>
        <v>1.00280046</v>
      </c>
      <c r="N934" s="117">
        <f t="shared" si="577"/>
        <v>1.1685195293022441</v>
      </c>
      <c r="O934" s="110">
        <f t="shared" si="553"/>
        <v>1.1706967399999999</v>
      </c>
      <c r="P934" s="110">
        <f t="shared" si="561"/>
        <v>1116.8477037099999</v>
      </c>
      <c r="Q934" s="148">
        <f t="shared" si="572"/>
        <v>0</v>
      </c>
      <c r="R934" s="170">
        <f t="shared" si="570"/>
        <v>0</v>
      </c>
      <c r="S934" s="110">
        <f t="shared" si="562"/>
        <v>0</v>
      </c>
      <c r="T934" s="92">
        <v>0</v>
      </c>
      <c r="U934" s="180">
        <f t="shared" si="555"/>
        <v>0</v>
      </c>
      <c r="V934" s="120">
        <f t="shared" si="571"/>
        <v>0.12</v>
      </c>
      <c r="W934" s="118">
        <f t="shared" si="578"/>
        <v>7</v>
      </c>
      <c r="X934" s="118">
        <v>252</v>
      </c>
      <c r="Y934" s="117">
        <f t="shared" si="563"/>
        <v>1.003152979</v>
      </c>
      <c r="Z934" s="110">
        <f t="shared" si="564"/>
        <v>3.52139735</v>
      </c>
      <c r="AA934" s="110">
        <f t="shared" si="565"/>
        <v>0</v>
      </c>
      <c r="AB934" s="121" t="str">
        <f t="shared" si="573"/>
        <v>A+J=</v>
      </c>
      <c r="AC934" s="115">
        <f t="shared" si="574"/>
        <v>45366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5" x14ac:dyDescent="0.2">
      <c r="A935" s="109">
        <f t="shared" si="566"/>
        <v>45348</v>
      </c>
      <c r="B935" s="110">
        <f t="shared" si="558"/>
        <v>1120.3691010599998</v>
      </c>
      <c r="C935" s="204">
        <f t="shared" si="557"/>
        <v>954.00257432294018</v>
      </c>
      <c r="D935" s="111">
        <f t="shared" si="567"/>
        <v>6735.55</v>
      </c>
      <c r="E935" s="111">
        <f t="shared" si="554"/>
        <v>6773.27</v>
      </c>
      <c r="F935" s="161">
        <f t="shared" si="575"/>
        <v>45275</v>
      </c>
      <c r="G935" s="114">
        <f t="shared" si="559"/>
        <v>5.6001365886972909E-3</v>
      </c>
      <c r="H935" s="115">
        <f t="shared" si="576"/>
        <v>45366</v>
      </c>
      <c r="I935" s="115">
        <f t="shared" si="560"/>
        <v>45366</v>
      </c>
      <c r="J935" s="116">
        <f t="shared" si="568"/>
        <v>21</v>
      </c>
      <c r="K935" s="116">
        <f t="shared" si="556"/>
        <v>7</v>
      </c>
      <c r="L935" s="8">
        <f t="shared" si="569"/>
        <v>1.0018632300000001</v>
      </c>
      <c r="M935" s="117">
        <f t="shared" si="579"/>
        <v>1.00280046</v>
      </c>
      <c r="N935" s="117">
        <f t="shared" si="577"/>
        <v>1.1685195293022441</v>
      </c>
      <c r="O935" s="110">
        <f t="shared" si="553"/>
        <v>1.1706967399999999</v>
      </c>
      <c r="P935" s="110">
        <f t="shared" si="561"/>
        <v>1116.8477037099999</v>
      </c>
      <c r="Q935" s="148">
        <f t="shared" si="572"/>
        <v>0</v>
      </c>
      <c r="R935" s="170">
        <f t="shared" si="570"/>
        <v>0</v>
      </c>
      <c r="S935" s="110">
        <f t="shared" si="562"/>
        <v>0</v>
      </c>
      <c r="T935" s="92">
        <v>0</v>
      </c>
      <c r="U935" s="180">
        <f t="shared" si="555"/>
        <v>0</v>
      </c>
      <c r="V935" s="120">
        <f t="shared" si="571"/>
        <v>0.12</v>
      </c>
      <c r="W935" s="118">
        <f t="shared" si="578"/>
        <v>7</v>
      </c>
      <c r="X935" s="118">
        <v>252</v>
      </c>
      <c r="Y935" s="117">
        <f t="shared" si="563"/>
        <v>1.003152979</v>
      </c>
      <c r="Z935" s="110">
        <f t="shared" si="564"/>
        <v>3.52139735</v>
      </c>
      <c r="AA935" s="110">
        <f t="shared" si="565"/>
        <v>0</v>
      </c>
      <c r="AB935" s="121" t="str">
        <f t="shared" si="573"/>
        <v>A+J=</v>
      </c>
      <c r="AC935" s="115">
        <f t="shared" si="574"/>
        <v>45366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5" x14ac:dyDescent="0.2">
      <c r="A936" s="109">
        <f t="shared" si="566"/>
        <v>45349</v>
      </c>
      <c r="B936" s="110">
        <f t="shared" si="558"/>
        <v>1121.1711824700001</v>
      </c>
      <c r="C936" s="204">
        <f t="shared" si="557"/>
        <v>954.00257432294018</v>
      </c>
      <c r="D936" s="111">
        <f t="shared" si="567"/>
        <v>6735.55</v>
      </c>
      <c r="E936" s="111">
        <f t="shared" si="554"/>
        <v>6773.27</v>
      </c>
      <c r="F936" s="161">
        <f t="shared" si="575"/>
        <v>45275</v>
      </c>
      <c r="G936" s="114">
        <f t="shared" si="559"/>
        <v>5.6001365886972909E-3</v>
      </c>
      <c r="H936" s="115">
        <f t="shared" si="576"/>
        <v>45366</v>
      </c>
      <c r="I936" s="115">
        <f t="shared" si="560"/>
        <v>45366</v>
      </c>
      <c r="J936" s="116">
        <f t="shared" si="568"/>
        <v>21</v>
      </c>
      <c r="K936" s="116">
        <f t="shared" si="556"/>
        <v>8</v>
      </c>
      <c r="L936" s="8">
        <f t="shared" si="569"/>
        <v>1.0021296900000001</v>
      </c>
      <c r="M936" s="117">
        <f t="shared" si="579"/>
        <v>1.00280046</v>
      </c>
      <c r="N936" s="117">
        <f t="shared" si="577"/>
        <v>1.1685195293022441</v>
      </c>
      <c r="O936" s="110">
        <f t="shared" si="553"/>
        <v>1.17100811</v>
      </c>
      <c r="P936" s="110">
        <f t="shared" si="561"/>
        <v>1117.1447514900001</v>
      </c>
      <c r="Q936" s="148">
        <f t="shared" si="572"/>
        <v>0</v>
      </c>
      <c r="R936" s="170">
        <f t="shared" si="570"/>
        <v>0</v>
      </c>
      <c r="S936" s="110">
        <f t="shared" si="562"/>
        <v>0</v>
      </c>
      <c r="T936" s="92">
        <v>0</v>
      </c>
      <c r="U936" s="180">
        <f t="shared" si="555"/>
        <v>0</v>
      </c>
      <c r="V936" s="120">
        <f t="shared" si="571"/>
        <v>0.12</v>
      </c>
      <c r="W936" s="118">
        <f t="shared" si="578"/>
        <v>8</v>
      </c>
      <c r="X936" s="118">
        <v>252</v>
      </c>
      <c r="Y936" s="117">
        <f t="shared" si="563"/>
        <v>1.003604216</v>
      </c>
      <c r="Z936" s="110">
        <f t="shared" si="564"/>
        <v>4.0264309799999998</v>
      </c>
      <c r="AA936" s="110">
        <f t="shared" si="565"/>
        <v>0</v>
      </c>
      <c r="AB936" s="121" t="str">
        <f t="shared" si="573"/>
        <v>A+J=</v>
      </c>
      <c r="AC936" s="115">
        <f t="shared" si="574"/>
        <v>45366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5" x14ac:dyDescent="0.2">
      <c r="A937" s="109">
        <f t="shared" si="566"/>
        <v>45350</v>
      </c>
      <c r="B937" s="110">
        <f t="shared" si="558"/>
        <v>1121.9738247400001</v>
      </c>
      <c r="C937" s="204">
        <f t="shared" si="557"/>
        <v>954.00257432294018</v>
      </c>
      <c r="D937" s="111">
        <f t="shared" si="567"/>
        <v>6735.55</v>
      </c>
      <c r="E937" s="111">
        <f t="shared" si="554"/>
        <v>6773.27</v>
      </c>
      <c r="F937" s="161">
        <f t="shared" si="575"/>
        <v>45275</v>
      </c>
      <c r="G937" s="114">
        <f t="shared" si="559"/>
        <v>5.6001365886972909E-3</v>
      </c>
      <c r="H937" s="115">
        <f t="shared" si="576"/>
        <v>45366</v>
      </c>
      <c r="I937" s="115">
        <f t="shared" si="560"/>
        <v>45366</v>
      </c>
      <c r="J937" s="116">
        <f t="shared" si="568"/>
        <v>21</v>
      </c>
      <c r="K937" s="116">
        <f t="shared" si="556"/>
        <v>9</v>
      </c>
      <c r="L937" s="8">
        <f t="shared" si="569"/>
        <v>1.0023962200000001</v>
      </c>
      <c r="M937" s="117">
        <f t="shared" si="579"/>
        <v>1.00280046</v>
      </c>
      <c r="N937" s="117">
        <f t="shared" si="577"/>
        <v>1.1685195293022441</v>
      </c>
      <c r="O937" s="110">
        <f t="shared" si="553"/>
        <v>1.17131955</v>
      </c>
      <c r="P937" s="110">
        <f t="shared" si="561"/>
        <v>1117.44186605</v>
      </c>
      <c r="Q937" s="148">
        <f t="shared" si="572"/>
        <v>0</v>
      </c>
      <c r="R937" s="170">
        <f t="shared" si="570"/>
        <v>0</v>
      </c>
      <c r="S937" s="110">
        <f t="shared" si="562"/>
        <v>0</v>
      </c>
      <c r="T937" s="92">
        <v>0</v>
      </c>
      <c r="U937" s="180">
        <f t="shared" si="555"/>
        <v>0</v>
      </c>
      <c r="V937" s="120">
        <f t="shared" si="571"/>
        <v>0.12</v>
      </c>
      <c r="W937" s="118">
        <f t="shared" si="578"/>
        <v>9</v>
      </c>
      <c r="X937" s="118">
        <v>252</v>
      </c>
      <c r="Y937" s="117">
        <f t="shared" si="563"/>
        <v>1.0040556549999999</v>
      </c>
      <c r="Z937" s="110">
        <f t="shared" si="564"/>
        <v>4.5319586899999997</v>
      </c>
      <c r="AA937" s="110">
        <f t="shared" si="565"/>
        <v>0</v>
      </c>
      <c r="AB937" s="121" t="str">
        <f t="shared" si="573"/>
        <v>A+J=</v>
      </c>
      <c r="AC937" s="115">
        <f t="shared" si="574"/>
        <v>45366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5" x14ac:dyDescent="0.2">
      <c r="A938" s="109">
        <f t="shared" si="566"/>
        <v>45351</v>
      </c>
      <c r="B938" s="110">
        <f t="shared" si="558"/>
        <v>1122.77705799</v>
      </c>
      <c r="C938" s="204">
        <f t="shared" si="557"/>
        <v>954.00257432294018</v>
      </c>
      <c r="D938" s="111">
        <f t="shared" si="567"/>
        <v>6735.55</v>
      </c>
      <c r="E938" s="111">
        <f t="shared" si="554"/>
        <v>6773.27</v>
      </c>
      <c r="F938" s="161">
        <f t="shared" si="575"/>
        <v>45275</v>
      </c>
      <c r="G938" s="114">
        <f t="shared" si="559"/>
        <v>5.6001365886972909E-3</v>
      </c>
      <c r="H938" s="115">
        <f t="shared" si="576"/>
        <v>45366</v>
      </c>
      <c r="I938" s="115">
        <f t="shared" si="560"/>
        <v>45366</v>
      </c>
      <c r="J938" s="116">
        <f t="shared" si="568"/>
        <v>21</v>
      </c>
      <c r="K938" s="116">
        <f t="shared" si="556"/>
        <v>10</v>
      </c>
      <c r="L938" s="8">
        <f t="shared" si="569"/>
        <v>1.00266283</v>
      </c>
      <c r="M938" s="117">
        <f t="shared" si="579"/>
        <v>1.00280046</v>
      </c>
      <c r="N938" s="117">
        <f t="shared" si="577"/>
        <v>1.1685195293022441</v>
      </c>
      <c r="O938" s="110">
        <f t="shared" ref="O938:O1001" si="580">TRUNC(TRUNC((L938*N938),15),8)</f>
        <v>1.17163109</v>
      </c>
      <c r="P938" s="110">
        <f t="shared" si="561"/>
        <v>1117.73907601</v>
      </c>
      <c r="Q938" s="148">
        <f t="shared" si="572"/>
        <v>0</v>
      </c>
      <c r="R938" s="170">
        <f t="shared" si="570"/>
        <v>0</v>
      </c>
      <c r="S938" s="110">
        <f t="shared" si="562"/>
        <v>0</v>
      </c>
      <c r="T938" s="92">
        <v>0</v>
      </c>
      <c r="U938" s="180">
        <f t="shared" si="555"/>
        <v>0</v>
      </c>
      <c r="V938" s="120">
        <f t="shared" si="571"/>
        <v>0.12</v>
      </c>
      <c r="W938" s="118">
        <f t="shared" si="578"/>
        <v>10</v>
      </c>
      <c r="X938" s="118">
        <v>252</v>
      </c>
      <c r="Y938" s="117">
        <f t="shared" si="563"/>
        <v>1.004507297</v>
      </c>
      <c r="Z938" s="110">
        <f t="shared" si="564"/>
        <v>5.0379819799999996</v>
      </c>
      <c r="AA938" s="110">
        <f t="shared" si="565"/>
        <v>0</v>
      </c>
      <c r="AB938" s="121" t="str">
        <f t="shared" si="573"/>
        <v>A+J=</v>
      </c>
      <c r="AC938" s="115">
        <f t="shared" si="574"/>
        <v>45366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5" x14ac:dyDescent="0.2">
      <c r="A939" s="109">
        <f t="shared" si="566"/>
        <v>45352</v>
      </c>
      <c r="B939" s="110">
        <f t="shared" si="558"/>
        <v>1123.5808549000001</v>
      </c>
      <c r="C939" s="204">
        <f t="shared" si="557"/>
        <v>954.00257432294018</v>
      </c>
      <c r="D939" s="111">
        <f t="shared" si="567"/>
        <v>6735.55</v>
      </c>
      <c r="E939" s="111">
        <f t="shared" ref="E939:E1002" si="581">IF($K939=1,VLOOKUP($A938,AQ$11:AU$131,5),E938)</f>
        <v>6773.27</v>
      </c>
      <c r="F939" s="161">
        <f t="shared" si="575"/>
        <v>45275</v>
      </c>
      <c r="G939" s="114">
        <f t="shared" si="559"/>
        <v>5.6001365886972909E-3</v>
      </c>
      <c r="H939" s="115">
        <f t="shared" si="576"/>
        <v>45366</v>
      </c>
      <c r="I939" s="115">
        <f t="shared" si="560"/>
        <v>45366</v>
      </c>
      <c r="J939" s="116">
        <f t="shared" si="568"/>
        <v>21</v>
      </c>
      <c r="K939" s="116">
        <f t="shared" si="556"/>
        <v>11</v>
      </c>
      <c r="L939" s="8">
        <f t="shared" si="569"/>
        <v>1.0029295</v>
      </c>
      <c r="M939" s="117">
        <f t="shared" si="579"/>
        <v>1.00280046</v>
      </c>
      <c r="N939" s="117">
        <f t="shared" si="577"/>
        <v>1.1685195293022441</v>
      </c>
      <c r="O939" s="110">
        <f t="shared" si="580"/>
        <v>1.1719427</v>
      </c>
      <c r="P939" s="110">
        <f t="shared" si="561"/>
        <v>1118.0363527500001</v>
      </c>
      <c r="Q939" s="148">
        <f t="shared" si="572"/>
        <v>0</v>
      </c>
      <c r="R939" s="170">
        <f t="shared" si="570"/>
        <v>0</v>
      </c>
      <c r="S939" s="110">
        <f t="shared" si="562"/>
        <v>0</v>
      </c>
      <c r="T939" s="92">
        <v>0</v>
      </c>
      <c r="U939" s="180">
        <f t="shared" si="555"/>
        <v>0</v>
      </c>
      <c r="V939" s="120">
        <f t="shared" si="571"/>
        <v>0.12</v>
      </c>
      <c r="W939" s="118">
        <f t="shared" si="578"/>
        <v>11</v>
      </c>
      <c r="X939" s="118">
        <v>252</v>
      </c>
      <c r="Y939" s="117">
        <f t="shared" si="563"/>
        <v>1.004959143</v>
      </c>
      <c r="Z939" s="110">
        <f t="shared" si="564"/>
        <v>5.5445021499999996</v>
      </c>
      <c r="AA939" s="110">
        <f t="shared" si="565"/>
        <v>0</v>
      </c>
      <c r="AB939" s="121" t="str">
        <f t="shared" si="573"/>
        <v>A+J=</v>
      </c>
      <c r="AC939" s="115">
        <f t="shared" si="574"/>
        <v>45366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5" x14ac:dyDescent="0.2">
      <c r="A940" s="109">
        <f t="shared" si="566"/>
        <v>45353</v>
      </c>
      <c r="B940" s="110">
        <f t="shared" si="558"/>
        <v>1124.3852242200001</v>
      </c>
      <c r="C940" s="204">
        <f t="shared" si="557"/>
        <v>954.00257432294018</v>
      </c>
      <c r="D940" s="111">
        <f t="shared" si="567"/>
        <v>6735.55</v>
      </c>
      <c r="E940" s="111">
        <f t="shared" si="581"/>
        <v>6773.27</v>
      </c>
      <c r="F940" s="161">
        <f t="shared" si="575"/>
        <v>45275</v>
      </c>
      <c r="G940" s="114">
        <f t="shared" si="559"/>
        <v>5.6001365886972909E-3</v>
      </c>
      <c r="H940" s="115">
        <f t="shared" si="576"/>
        <v>45366</v>
      </c>
      <c r="I940" s="115">
        <f t="shared" si="560"/>
        <v>45366</v>
      </c>
      <c r="J940" s="116">
        <f t="shared" si="568"/>
        <v>21</v>
      </c>
      <c r="K940" s="116">
        <f t="shared" si="556"/>
        <v>12</v>
      </c>
      <c r="L940" s="8">
        <f t="shared" si="569"/>
        <v>1.0031962400000001</v>
      </c>
      <c r="M940" s="117">
        <f t="shared" si="579"/>
        <v>1.00280046</v>
      </c>
      <c r="N940" s="117">
        <f t="shared" si="577"/>
        <v>1.1685195293022441</v>
      </c>
      <c r="O940" s="110">
        <f t="shared" si="580"/>
        <v>1.17225439</v>
      </c>
      <c r="P940" s="110">
        <f t="shared" si="561"/>
        <v>1118.33370582</v>
      </c>
      <c r="Q940" s="148">
        <f t="shared" si="572"/>
        <v>0</v>
      </c>
      <c r="R940" s="170">
        <f t="shared" si="570"/>
        <v>0</v>
      </c>
      <c r="S940" s="110">
        <f t="shared" si="562"/>
        <v>0</v>
      </c>
      <c r="T940" s="92">
        <v>0</v>
      </c>
      <c r="U940" s="180">
        <f t="shared" ref="U940:U1003" si="582">IF(Q940&gt;0,(S940+T940)/P940,0)</f>
        <v>0</v>
      </c>
      <c r="V940" s="120">
        <f t="shared" si="571"/>
        <v>0.12</v>
      </c>
      <c r="W940" s="118">
        <f t="shared" si="578"/>
        <v>12</v>
      </c>
      <c r="X940" s="118">
        <v>252</v>
      </c>
      <c r="Y940" s="117">
        <f t="shared" si="563"/>
        <v>1.005411192</v>
      </c>
      <c r="Z940" s="110">
        <f t="shared" si="564"/>
        <v>6.0515184</v>
      </c>
      <c r="AA940" s="110">
        <f t="shared" si="565"/>
        <v>0</v>
      </c>
      <c r="AB940" s="121" t="str">
        <f t="shared" si="573"/>
        <v>A+J=</v>
      </c>
      <c r="AC940" s="115">
        <f t="shared" si="574"/>
        <v>45366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5" x14ac:dyDescent="0.2">
      <c r="A941" s="109">
        <f t="shared" si="566"/>
        <v>45354</v>
      </c>
      <c r="B941" s="110">
        <f t="shared" si="558"/>
        <v>1124.3852242200001</v>
      </c>
      <c r="C941" s="204">
        <f t="shared" si="557"/>
        <v>954.00257432294018</v>
      </c>
      <c r="D941" s="111">
        <f t="shared" si="567"/>
        <v>6735.55</v>
      </c>
      <c r="E941" s="111">
        <f t="shared" si="581"/>
        <v>6773.27</v>
      </c>
      <c r="F941" s="161">
        <f t="shared" si="575"/>
        <v>45275</v>
      </c>
      <c r="G941" s="114">
        <f t="shared" si="559"/>
        <v>5.6001365886972909E-3</v>
      </c>
      <c r="H941" s="115">
        <f t="shared" si="576"/>
        <v>45366</v>
      </c>
      <c r="I941" s="115">
        <f t="shared" si="560"/>
        <v>45366</v>
      </c>
      <c r="J941" s="116">
        <f t="shared" si="568"/>
        <v>21</v>
      </c>
      <c r="K941" s="116">
        <f t="shared" si="556"/>
        <v>12</v>
      </c>
      <c r="L941" s="8">
        <f t="shared" si="569"/>
        <v>1.0031962400000001</v>
      </c>
      <c r="M941" s="117">
        <f t="shared" si="579"/>
        <v>1.00280046</v>
      </c>
      <c r="N941" s="117">
        <f t="shared" si="577"/>
        <v>1.1685195293022441</v>
      </c>
      <c r="O941" s="110">
        <f t="shared" si="580"/>
        <v>1.17225439</v>
      </c>
      <c r="P941" s="110">
        <f t="shared" si="561"/>
        <v>1118.33370582</v>
      </c>
      <c r="Q941" s="148">
        <f t="shared" si="572"/>
        <v>0</v>
      </c>
      <c r="R941" s="170">
        <f t="shared" si="570"/>
        <v>0</v>
      </c>
      <c r="S941" s="110">
        <f t="shared" si="562"/>
        <v>0</v>
      </c>
      <c r="T941" s="92">
        <v>0</v>
      </c>
      <c r="U941" s="180">
        <f t="shared" si="582"/>
        <v>0</v>
      </c>
      <c r="V941" s="120">
        <f t="shared" si="571"/>
        <v>0.12</v>
      </c>
      <c r="W941" s="118">
        <f t="shared" si="578"/>
        <v>12</v>
      </c>
      <c r="X941" s="118">
        <v>252</v>
      </c>
      <c r="Y941" s="117">
        <f t="shared" si="563"/>
        <v>1.005411192</v>
      </c>
      <c r="Z941" s="110">
        <f t="shared" si="564"/>
        <v>6.0515184</v>
      </c>
      <c r="AA941" s="110">
        <f t="shared" si="565"/>
        <v>0</v>
      </c>
      <c r="AB941" s="121" t="str">
        <f t="shared" si="573"/>
        <v>A+J=</v>
      </c>
      <c r="AC941" s="115">
        <f t="shared" si="574"/>
        <v>45366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5" x14ac:dyDescent="0.2">
      <c r="A942" s="109">
        <f t="shared" si="566"/>
        <v>45355</v>
      </c>
      <c r="B942" s="110">
        <f t="shared" si="558"/>
        <v>1124.3852242200001</v>
      </c>
      <c r="C942" s="204">
        <f t="shared" si="557"/>
        <v>954.00257432294018</v>
      </c>
      <c r="D942" s="111">
        <f t="shared" si="567"/>
        <v>6735.55</v>
      </c>
      <c r="E942" s="111">
        <f t="shared" si="581"/>
        <v>6773.27</v>
      </c>
      <c r="F942" s="161">
        <f t="shared" si="575"/>
        <v>45275</v>
      </c>
      <c r="G942" s="114">
        <f t="shared" si="559"/>
        <v>5.6001365886972909E-3</v>
      </c>
      <c r="H942" s="115">
        <f t="shared" si="576"/>
        <v>45366</v>
      </c>
      <c r="I942" s="115">
        <f t="shared" si="560"/>
        <v>45366</v>
      </c>
      <c r="J942" s="116">
        <f t="shared" si="568"/>
        <v>21</v>
      </c>
      <c r="K942" s="116">
        <f t="shared" si="556"/>
        <v>12</v>
      </c>
      <c r="L942" s="8">
        <f t="shared" si="569"/>
        <v>1.0031962400000001</v>
      </c>
      <c r="M942" s="117">
        <f t="shared" si="579"/>
        <v>1.00280046</v>
      </c>
      <c r="N942" s="117">
        <f t="shared" si="577"/>
        <v>1.1685195293022441</v>
      </c>
      <c r="O942" s="110">
        <f t="shared" si="580"/>
        <v>1.17225439</v>
      </c>
      <c r="P942" s="110">
        <f t="shared" si="561"/>
        <v>1118.33370582</v>
      </c>
      <c r="Q942" s="148">
        <f t="shared" si="572"/>
        <v>0</v>
      </c>
      <c r="R942" s="170">
        <f t="shared" si="570"/>
        <v>0</v>
      </c>
      <c r="S942" s="110">
        <f t="shared" si="562"/>
        <v>0</v>
      </c>
      <c r="T942" s="92">
        <v>0</v>
      </c>
      <c r="U942" s="180">
        <f t="shared" si="582"/>
        <v>0</v>
      </c>
      <c r="V942" s="120">
        <f t="shared" si="571"/>
        <v>0.12</v>
      </c>
      <c r="W942" s="118">
        <f t="shared" si="578"/>
        <v>12</v>
      </c>
      <c r="X942" s="118">
        <v>252</v>
      </c>
      <c r="Y942" s="117">
        <f t="shared" si="563"/>
        <v>1.005411192</v>
      </c>
      <c r="Z942" s="110">
        <f t="shared" si="564"/>
        <v>6.0515184</v>
      </c>
      <c r="AA942" s="110">
        <f t="shared" si="565"/>
        <v>0</v>
      </c>
      <c r="AB942" s="121" t="str">
        <f t="shared" si="573"/>
        <v>A+J=</v>
      </c>
      <c r="AC942" s="115">
        <f t="shared" si="574"/>
        <v>45366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5" x14ac:dyDescent="0.2">
      <c r="A943" s="109">
        <f t="shared" si="566"/>
        <v>45356</v>
      </c>
      <c r="B943" s="110">
        <f t="shared" si="558"/>
        <v>1125.1901854</v>
      </c>
      <c r="C943" s="204">
        <f t="shared" si="557"/>
        <v>954.00257432294018</v>
      </c>
      <c r="D943" s="111">
        <f t="shared" si="567"/>
        <v>6735.55</v>
      </c>
      <c r="E943" s="111">
        <f t="shared" si="581"/>
        <v>6773.27</v>
      </c>
      <c r="F943" s="161">
        <f t="shared" si="575"/>
        <v>45275</v>
      </c>
      <c r="G943" s="114">
        <f t="shared" si="559"/>
        <v>5.6001365886972909E-3</v>
      </c>
      <c r="H943" s="115">
        <f t="shared" si="576"/>
        <v>45366</v>
      </c>
      <c r="I943" s="115">
        <f t="shared" si="560"/>
        <v>45366</v>
      </c>
      <c r="J943" s="116">
        <f t="shared" si="568"/>
        <v>21</v>
      </c>
      <c r="K943" s="116">
        <f t="shared" ref="K943:K1006" si="583">(J943-(NETWORKDAYS(A943,I943,AF$149:AF$503)-1))</f>
        <v>13</v>
      </c>
      <c r="L943" s="8">
        <f t="shared" si="569"/>
        <v>1.0034630600000001</v>
      </c>
      <c r="M943" s="117">
        <f t="shared" si="579"/>
        <v>1.00280046</v>
      </c>
      <c r="N943" s="117">
        <f t="shared" si="577"/>
        <v>1.1685195293022441</v>
      </c>
      <c r="O943" s="110">
        <f t="shared" si="580"/>
        <v>1.17256618</v>
      </c>
      <c r="P943" s="110">
        <f t="shared" si="561"/>
        <v>1118.6311542799999</v>
      </c>
      <c r="Q943" s="148">
        <f t="shared" si="572"/>
        <v>0</v>
      </c>
      <c r="R943" s="170">
        <f t="shared" si="570"/>
        <v>0</v>
      </c>
      <c r="S943" s="110">
        <f t="shared" si="562"/>
        <v>0</v>
      </c>
      <c r="T943" s="92">
        <v>0</v>
      </c>
      <c r="U943" s="180">
        <f t="shared" si="582"/>
        <v>0</v>
      </c>
      <c r="V943" s="120">
        <f t="shared" si="571"/>
        <v>0.12</v>
      </c>
      <c r="W943" s="118">
        <f t="shared" si="578"/>
        <v>13</v>
      </c>
      <c r="X943" s="118">
        <v>252</v>
      </c>
      <c r="Y943" s="117">
        <f t="shared" si="563"/>
        <v>1.0058634440000001</v>
      </c>
      <c r="Z943" s="110">
        <f t="shared" si="564"/>
        <v>6.5590311200000002</v>
      </c>
      <c r="AA943" s="110">
        <f t="shared" si="565"/>
        <v>0</v>
      </c>
      <c r="AB943" s="121" t="str">
        <f t="shared" si="573"/>
        <v>A+J=</v>
      </c>
      <c r="AC943" s="115">
        <f t="shared" si="574"/>
        <v>45366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5" x14ac:dyDescent="0.2">
      <c r="A944" s="109">
        <f t="shared" si="566"/>
        <v>45357</v>
      </c>
      <c r="B944" s="110">
        <f t="shared" si="558"/>
        <v>1125.9957015</v>
      </c>
      <c r="C944" s="204">
        <f t="shared" si="557"/>
        <v>954.00257432294018</v>
      </c>
      <c r="D944" s="111">
        <f t="shared" si="567"/>
        <v>6735.55</v>
      </c>
      <c r="E944" s="111">
        <f t="shared" si="581"/>
        <v>6773.27</v>
      </c>
      <c r="F944" s="161">
        <f t="shared" si="575"/>
        <v>45275</v>
      </c>
      <c r="G944" s="114">
        <f t="shared" si="559"/>
        <v>5.6001365886972909E-3</v>
      </c>
      <c r="H944" s="115">
        <f t="shared" si="576"/>
        <v>45366</v>
      </c>
      <c r="I944" s="115">
        <f t="shared" si="560"/>
        <v>45366</v>
      </c>
      <c r="J944" s="116">
        <f t="shared" si="568"/>
        <v>21</v>
      </c>
      <c r="K944" s="116">
        <f t="shared" si="583"/>
        <v>14</v>
      </c>
      <c r="L944" s="8">
        <f t="shared" si="569"/>
        <v>1.0037299399999999</v>
      </c>
      <c r="M944" s="117">
        <f t="shared" si="579"/>
        <v>1.00280046</v>
      </c>
      <c r="N944" s="117">
        <f t="shared" si="577"/>
        <v>1.1685195293022441</v>
      </c>
      <c r="O944" s="110">
        <f t="shared" si="580"/>
        <v>1.1728780299999999</v>
      </c>
      <c r="P944" s="110">
        <f t="shared" si="561"/>
        <v>1118.92865998</v>
      </c>
      <c r="Q944" s="148">
        <f t="shared" si="572"/>
        <v>0</v>
      </c>
      <c r="R944" s="170">
        <f t="shared" si="570"/>
        <v>0</v>
      </c>
      <c r="S944" s="110">
        <f t="shared" si="562"/>
        <v>0</v>
      </c>
      <c r="T944" s="92">
        <v>0</v>
      </c>
      <c r="U944" s="180">
        <f t="shared" si="582"/>
        <v>0</v>
      </c>
      <c r="V944" s="120">
        <f t="shared" si="571"/>
        <v>0.12</v>
      </c>
      <c r="W944" s="118">
        <f t="shared" si="578"/>
        <v>14</v>
      </c>
      <c r="X944" s="118">
        <v>252</v>
      </c>
      <c r="Y944" s="117">
        <f t="shared" si="563"/>
        <v>1.0063158999999999</v>
      </c>
      <c r="Z944" s="110">
        <f t="shared" si="564"/>
        <v>7.0670415200000001</v>
      </c>
      <c r="AA944" s="110">
        <f t="shared" si="565"/>
        <v>0</v>
      </c>
      <c r="AB944" s="121" t="str">
        <f t="shared" si="573"/>
        <v>A+J=</v>
      </c>
      <c r="AC944" s="115">
        <f t="shared" si="574"/>
        <v>45366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5" x14ac:dyDescent="0.2">
      <c r="A945" s="109">
        <f t="shared" si="566"/>
        <v>45358</v>
      </c>
      <c r="B945" s="110">
        <f t="shared" si="558"/>
        <v>1126.80181006</v>
      </c>
      <c r="C945" s="204">
        <f t="shared" si="557"/>
        <v>954.00257432294018</v>
      </c>
      <c r="D945" s="111">
        <f t="shared" si="567"/>
        <v>6735.55</v>
      </c>
      <c r="E945" s="111">
        <f t="shared" si="581"/>
        <v>6773.27</v>
      </c>
      <c r="F945" s="161">
        <f t="shared" si="575"/>
        <v>45275</v>
      </c>
      <c r="G945" s="114">
        <f t="shared" si="559"/>
        <v>5.6001365886972909E-3</v>
      </c>
      <c r="H945" s="115">
        <f t="shared" si="576"/>
        <v>45366</v>
      </c>
      <c r="I945" s="115">
        <f t="shared" si="560"/>
        <v>45366</v>
      </c>
      <c r="J945" s="116">
        <f t="shared" si="568"/>
        <v>21</v>
      </c>
      <c r="K945" s="116">
        <f t="shared" si="583"/>
        <v>15</v>
      </c>
      <c r="L945" s="8">
        <f t="shared" si="569"/>
        <v>1.0039969</v>
      </c>
      <c r="M945" s="117">
        <f t="shared" si="579"/>
        <v>1.00280046</v>
      </c>
      <c r="N945" s="117">
        <f t="shared" si="577"/>
        <v>1.1685195293022441</v>
      </c>
      <c r="O945" s="110">
        <f t="shared" si="580"/>
        <v>1.1731899800000001</v>
      </c>
      <c r="P945" s="110">
        <f t="shared" si="561"/>
        <v>1119.2262610800001</v>
      </c>
      <c r="Q945" s="148">
        <f t="shared" si="572"/>
        <v>0</v>
      </c>
      <c r="R945" s="170">
        <f t="shared" si="570"/>
        <v>0</v>
      </c>
      <c r="S945" s="110">
        <f t="shared" si="562"/>
        <v>0</v>
      </c>
      <c r="T945" s="92">
        <v>0</v>
      </c>
      <c r="U945" s="180">
        <f t="shared" si="582"/>
        <v>0</v>
      </c>
      <c r="V945" s="120">
        <f t="shared" si="571"/>
        <v>0.12</v>
      </c>
      <c r="W945" s="118">
        <f t="shared" si="578"/>
        <v>15</v>
      </c>
      <c r="X945" s="118">
        <v>252</v>
      </c>
      <c r="Y945" s="117">
        <f t="shared" si="563"/>
        <v>1.006768559</v>
      </c>
      <c r="Z945" s="110">
        <f t="shared" si="564"/>
        <v>7.5755489799999998</v>
      </c>
      <c r="AA945" s="110">
        <f t="shared" si="565"/>
        <v>0</v>
      </c>
      <c r="AB945" s="121" t="str">
        <f t="shared" si="573"/>
        <v>A+J=</v>
      </c>
      <c r="AC945" s="115">
        <f t="shared" si="574"/>
        <v>45366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5" x14ac:dyDescent="0.2">
      <c r="A946" s="109">
        <f t="shared" si="566"/>
        <v>45359</v>
      </c>
      <c r="B946" s="110">
        <f t="shared" si="558"/>
        <v>1127.6084933000002</v>
      </c>
      <c r="C946" s="204">
        <f t="shared" si="557"/>
        <v>954.00257432294018</v>
      </c>
      <c r="D946" s="111">
        <f t="shared" si="567"/>
        <v>6735.55</v>
      </c>
      <c r="E946" s="111">
        <f t="shared" si="581"/>
        <v>6773.27</v>
      </c>
      <c r="F946" s="161">
        <f t="shared" si="575"/>
        <v>45275</v>
      </c>
      <c r="G946" s="114">
        <f t="shared" si="559"/>
        <v>5.6001365886972909E-3</v>
      </c>
      <c r="H946" s="115">
        <f t="shared" si="576"/>
        <v>45366</v>
      </c>
      <c r="I946" s="115">
        <f t="shared" si="560"/>
        <v>45366</v>
      </c>
      <c r="J946" s="116">
        <f t="shared" si="568"/>
        <v>21</v>
      </c>
      <c r="K946" s="116">
        <f t="shared" si="583"/>
        <v>16</v>
      </c>
      <c r="L946" s="8">
        <f t="shared" si="569"/>
        <v>1.00426393</v>
      </c>
      <c r="M946" s="117">
        <f t="shared" si="579"/>
        <v>1.00280046</v>
      </c>
      <c r="N946" s="117">
        <f t="shared" si="577"/>
        <v>1.1685195293022441</v>
      </c>
      <c r="O946" s="110">
        <f t="shared" si="580"/>
        <v>1.17350201</v>
      </c>
      <c r="P946" s="110">
        <f t="shared" si="561"/>
        <v>1119.5239385100001</v>
      </c>
      <c r="Q946" s="148">
        <f t="shared" si="572"/>
        <v>0</v>
      </c>
      <c r="R946" s="170">
        <f t="shared" si="570"/>
        <v>0</v>
      </c>
      <c r="S946" s="110">
        <f t="shared" si="562"/>
        <v>0</v>
      </c>
      <c r="T946" s="92">
        <v>0</v>
      </c>
      <c r="U946" s="180">
        <f t="shared" si="582"/>
        <v>0</v>
      </c>
      <c r="V946" s="120">
        <f t="shared" si="571"/>
        <v>0.12</v>
      </c>
      <c r="W946" s="118">
        <f t="shared" si="578"/>
        <v>16</v>
      </c>
      <c r="X946" s="118">
        <v>252</v>
      </c>
      <c r="Y946" s="117">
        <f t="shared" si="563"/>
        <v>1.007221422</v>
      </c>
      <c r="Z946" s="110">
        <f t="shared" si="564"/>
        <v>8.0845547900000003</v>
      </c>
      <c r="AA946" s="110">
        <f t="shared" si="565"/>
        <v>0</v>
      </c>
      <c r="AB946" s="121" t="str">
        <f t="shared" si="573"/>
        <v>A+J=</v>
      </c>
      <c r="AC946" s="115">
        <f t="shared" si="574"/>
        <v>45366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5" x14ac:dyDescent="0.2">
      <c r="A947" s="109">
        <f t="shared" si="566"/>
        <v>45360</v>
      </c>
      <c r="B947" s="110">
        <f t="shared" si="558"/>
        <v>1128.41575038</v>
      </c>
      <c r="C947" s="204">
        <f t="shared" si="557"/>
        <v>954.00257432294018</v>
      </c>
      <c r="D947" s="111">
        <f t="shared" si="567"/>
        <v>6735.55</v>
      </c>
      <c r="E947" s="111">
        <f t="shared" si="581"/>
        <v>6773.27</v>
      </c>
      <c r="F947" s="161">
        <f t="shared" si="575"/>
        <v>45275</v>
      </c>
      <c r="G947" s="114">
        <f t="shared" si="559"/>
        <v>5.6001365886972909E-3</v>
      </c>
      <c r="H947" s="115">
        <f t="shared" si="576"/>
        <v>45366</v>
      </c>
      <c r="I947" s="115">
        <f t="shared" si="560"/>
        <v>45366</v>
      </c>
      <c r="J947" s="116">
        <f t="shared" si="568"/>
        <v>21</v>
      </c>
      <c r="K947" s="116">
        <f t="shared" si="583"/>
        <v>17</v>
      </c>
      <c r="L947" s="8">
        <f t="shared" si="569"/>
        <v>1.0045310300000001</v>
      </c>
      <c r="M947" s="117">
        <f t="shared" si="579"/>
        <v>1.00280046</v>
      </c>
      <c r="N947" s="117">
        <f t="shared" si="577"/>
        <v>1.1685195293022441</v>
      </c>
      <c r="O947" s="110">
        <f t="shared" si="580"/>
        <v>1.1738141200000001</v>
      </c>
      <c r="P947" s="110">
        <f t="shared" si="561"/>
        <v>1119.8216922500001</v>
      </c>
      <c r="Q947" s="148">
        <f t="shared" si="572"/>
        <v>0</v>
      </c>
      <c r="R947" s="170">
        <f t="shared" si="570"/>
        <v>0</v>
      </c>
      <c r="S947" s="110">
        <f t="shared" si="562"/>
        <v>0</v>
      </c>
      <c r="T947" s="92">
        <v>0</v>
      </c>
      <c r="U947" s="180">
        <f t="shared" si="582"/>
        <v>0</v>
      </c>
      <c r="V947" s="120">
        <f t="shared" si="571"/>
        <v>0.12</v>
      </c>
      <c r="W947" s="118">
        <f t="shared" si="578"/>
        <v>17</v>
      </c>
      <c r="X947" s="118">
        <v>252</v>
      </c>
      <c r="Y947" s="117">
        <f t="shared" si="563"/>
        <v>1.0076744879999999</v>
      </c>
      <c r="Z947" s="110">
        <f t="shared" si="564"/>
        <v>8.5940581300000005</v>
      </c>
      <c r="AA947" s="110">
        <f t="shared" si="565"/>
        <v>0</v>
      </c>
      <c r="AB947" s="121" t="str">
        <f t="shared" si="573"/>
        <v>A+J=</v>
      </c>
      <c r="AC947" s="115">
        <f t="shared" si="574"/>
        <v>45366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5" x14ac:dyDescent="0.2">
      <c r="A948" s="109">
        <f t="shared" si="566"/>
        <v>45361</v>
      </c>
      <c r="B948" s="110">
        <f t="shared" si="558"/>
        <v>1128.41575038</v>
      </c>
      <c r="C948" s="204">
        <f t="shared" si="557"/>
        <v>954.00257432294018</v>
      </c>
      <c r="D948" s="111">
        <f t="shared" si="567"/>
        <v>6735.55</v>
      </c>
      <c r="E948" s="111">
        <f t="shared" si="581"/>
        <v>6773.27</v>
      </c>
      <c r="F948" s="161">
        <f t="shared" si="575"/>
        <v>45275</v>
      </c>
      <c r="G948" s="114">
        <f t="shared" si="559"/>
        <v>5.6001365886972909E-3</v>
      </c>
      <c r="H948" s="115">
        <f t="shared" si="576"/>
        <v>45366</v>
      </c>
      <c r="I948" s="115">
        <f t="shared" si="560"/>
        <v>45366</v>
      </c>
      <c r="J948" s="116">
        <f t="shared" si="568"/>
        <v>21</v>
      </c>
      <c r="K948" s="116">
        <f t="shared" si="583"/>
        <v>17</v>
      </c>
      <c r="L948" s="8">
        <f t="shared" si="569"/>
        <v>1.0045310300000001</v>
      </c>
      <c r="M948" s="117">
        <f t="shared" si="579"/>
        <v>1.00280046</v>
      </c>
      <c r="N948" s="117">
        <f t="shared" si="577"/>
        <v>1.1685195293022441</v>
      </c>
      <c r="O948" s="110">
        <f t="shared" si="580"/>
        <v>1.1738141200000001</v>
      </c>
      <c r="P948" s="110">
        <f t="shared" si="561"/>
        <v>1119.8216922500001</v>
      </c>
      <c r="Q948" s="148">
        <f t="shared" si="572"/>
        <v>0</v>
      </c>
      <c r="R948" s="170">
        <f t="shared" si="570"/>
        <v>0</v>
      </c>
      <c r="S948" s="110">
        <f t="shared" si="562"/>
        <v>0</v>
      </c>
      <c r="T948" s="92">
        <v>0</v>
      </c>
      <c r="U948" s="180">
        <f t="shared" si="582"/>
        <v>0</v>
      </c>
      <c r="V948" s="120">
        <f t="shared" si="571"/>
        <v>0.12</v>
      </c>
      <c r="W948" s="118">
        <f t="shared" si="578"/>
        <v>17</v>
      </c>
      <c r="X948" s="118">
        <v>252</v>
      </c>
      <c r="Y948" s="117">
        <f t="shared" si="563"/>
        <v>1.0076744879999999</v>
      </c>
      <c r="Z948" s="110">
        <f t="shared" si="564"/>
        <v>8.5940581300000005</v>
      </c>
      <c r="AA948" s="110">
        <f t="shared" si="565"/>
        <v>0</v>
      </c>
      <c r="AB948" s="121" t="str">
        <f t="shared" si="573"/>
        <v>A+J=</v>
      </c>
      <c r="AC948" s="115">
        <f t="shared" si="574"/>
        <v>45366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5" x14ac:dyDescent="0.2">
      <c r="A949" s="109">
        <f t="shared" si="566"/>
        <v>45362</v>
      </c>
      <c r="B949" s="110">
        <f t="shared" si="558"/>
        <v>1128.41575038</v>
      </c>
      <c r="C949" s="204">
        <f t="shared" si="557"/>
        <v>954.00257432294018</v>
      </c>
      <c r="D949" s="111">
        <f t="shared" si="567"/>
        <v>6735.55</v>
      </c>
      <c r="E949" s="111">
        <f t="shared" si="581"/>
        <v>6773.27</v>
      </c>
      <c r="F949" s="161">
        <f t="shared" si="575"/>
        <v>45275</v>
      </c>
      <c r="G949" s="114">
        <f t="shared" si="559"/>
        <v>5.6001365886972909E-3</v>
      </c>
      <c r="H949" s="115">
        <f t="shared" si="576"/>
        <v>45366</v>
      </c>
      <c r="I949" s="115">
        <f t="shared" si="560"/>
        <v>45366</v>
      </c>
      <c r="J949" s="116">
        <f t="shared" si="568"/>
        <v>21</v>
      </c>
      <c r="K949" s="116">
        <f t="shared" si="583"/>
        <v>17</v>
      </c>
      <c r="L949" s="8">
        <f t="shared" si="569"/>
        <v>1.0045310300000001</v>
      </c>
      <c r="M949" s="117">
        <f t="shared" si="579"/>
        <v>1.00280046</v>
      </c>
      <c r="N949" s="117">
        <f t="shared" si="577"/>
        <v>1.1685195293022441</v>
      </c>
      <c r="O949" s="110">
        <f t="shared" si="580"/>
        <v>1.1738141200000001</v>
      </c>
      <c r="P949" s="110">
        <f t="shared" si="561"/>
        <v>1119.8216922500001</v>
      </c>
      <c r="Q949" s="148">
        <f t="shared" si="572"/>
        <v>0</v>
      </c>
      <c r="R949" s="170">
        <f t="shared" si="570"/>
        <v>0</v>
      </c>
      <c r="S949" s="110">
        <f t="shared" si="562"/>
        <v>0</v>
      </c>
      <c r="T949" s="92">
        <v>0</v>
      </c>
      <c r="U949" s="180">
        <f t="shared" si="582"/>
        <v>0</v>
      </c>
      <c r="V949" s="120">
        <f t="shared" si="571"/>
        <v>0.12</v>
      </c>
      <c r="W949" s="118">
        <f t="shared" si="578"/>
        <v>17</v>
      </c>
      <c r="X949" s="118">
        <v>252</v>
      </c>
      <c r="Y949" s="117">
        <f t="shared" si="563"/>
        <v>1.0076744879999999</v>
      </c>
      <c r="Z949" s="110">
        <f t="shared" si="564"/>
        <v>8.5940581300000005</v>
      </c>
      <c r="AA949" s="110">
        <f t="shared" si="565"/>
        <v>0</v>
      </c>
      <c r="AB949" s="121" t="str">
        <f t="shared" si="573"/>
        <v>A+J=</v>
      </c>
      <c r="AC949" s="115">
        <f t="shared" si="574"/>
        <v>45366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5" x14ac:dyDescent="0.2">
      <c r="A950" s="109">
        <f t="shared" si="566"/>
        <v>45363</v>
      </c>
      <c r="B950" s="110">
        <f t="shared" si="558"/>
        <v>1129.22358272</v>
      </c>
      <c r="C950" s="204">
        <f t="shared" si="557"/>
        <v>954.00257432294018</v>
      </c>
      <c r="D950" s="111">
        <f t="shared" si="567"/>
        <v>6735.55</v>
      </c>
      <c r="E950" s="111">
        <f t="shared" si="581"/>
        <v>6773.27</v>
      </c>
      <c r="F950" s="161">
        <f t="shared" si="575"/>
        <v>45275</v>
      </c>
      <c r="G950" s="114">
        <f t="shared" si="559"/>
        <v>5.6001365886972909E-3</v>
      </c>
      <c r="H950" s="115">
        <f t="shared" si="576"/>
        <v>45366</v>
      </c>
      <c r="I950" s="115">
        <f t="shared" si="560"/>
        <v>45366</v>
      </c>
      <c r="J950" s="116">
        <f t="shared" si="568"/>
        <v>21</v>
      </c>
      <c r="K950" s="116">
        <f t="shared" si="583"/>
        <v>18</v>
      </c>
      <c r="L950" s="8">
        <f t="shared" si="569"/>
        <v>1.0047982</v>
      </c>
      <c r="M950" s="117">
        <f t="shared" si="579"/>
        <v>1.00280046</v>
      </c>
      <c r="N950" s="117">
        <f t="shared" si="577"/>
        <v>1.1685195293022441</v>
      </c>
      <c r="O950" s="110">
        <f t="shared" si="580"/>
        <v>1.1741263099999999</v>
      </c>
      <c r="P950" s="110">
        <f t="shared" si="561"/>
        <v>1120.11952232</v>
      </c>
      <c r="Q950" s="148">
        <f t="shared" si="572"/>
        <v>0</v>
      </c>
      <c r="R950" s="170">
        <f t="shared" si="570"/>
        <v>0</v>
      </c>
      <c r="S950" s="110">
        <f t="shared" si="562"/>
        <v>0</v>
      </c>
      <c r="T950" s="92">
        <v>0</v>
      </c>
      <c r="U950" s="180">
        <f t="shared" si="582"/>
        <v>0</v>
      </c>
      <c r="V950" s="120">
        <f t="shared" si="571"/>
        <v>0.12</v>
      </c>
      <c r="W950" s="118">
        <f t="shared" si="578"/>
        <v>18</v>
      </c>
      <c r="X950" s="118">
        <v>252</v>
      </c>
      <c r="Y950" s="117">
        <f t="shared" si="563"/>
        <v>1.0081277580000001</v>
      </c>
      <c r="Z950" s="110">
        <f t="shared" si="564"/>
        <v>9.1040603999999998</v>
      </c>
      <c r="AA950" s="110">
        <f t="shared" si="565"/>
        <v>0</v>
      </c>
      <c r="AB950" s="121" t="str">
        <f t="shared" si="573"/>
        <v>A+J=</v>
      </c>
      <c r="AC950" s="115">
        <f t="shared" si="574"/>
        <v>45366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5" x14ac:dyDescent="0.2">
      <c r="A951" s="109">
        <f t="shared" si="566"/>
        <v>45364</v>
      </c>
      <c r="B951" s="110">
        <f t="shared" si="558"/>
        <v>1130.03200133</v>
      </c>
      <c r="C951" s="204">
        <f t="shared" si="557"/>
        <v>954.00257432294018</v>
      </c>
      <c r="D951" s="111">
        <f t="shared" si="567"/>
        <v>6735.55</v>
      </c>
      <c r="E951" s="111">
        <f t="shared" si="581"/>
        <v>6773.27</v>
      </c>
      <c r="F951" s="161">
        <f t="shared" si="575"/>
        <v>45275</v>
      </c>
      <c r="G951" s="114">
        <f t="shared" si="559"/>
        <v>5.6001365886972909E-3</v>
      </c>
      <c r="H951" s="115">
        <f t="shared" si="576"/>
        <v>45366</v>
      </c>
      <c r="I951" s="115">
        <f t="shared" si="560"/>
        <v>45366</v>
      </c>
      <c r="J951" s="116">
        <f t="shared" si="568"/>
        <v>21</v>
      </c>
      <c r="K951" s="116">
        <f t="shared" si="583"/>
        <v>19</v>
      </c>
      <c r="L951" s="8">
        <f t="shared" si="569"/>
        <v>1.0050654400000001</v>
      </c>
      <c r="M951" s="117">
        <f t="shared" si="579"/>
        <v>1.00280046</v>
      </c>
      <c r="N951" s="117">
        <f t="shared" si="577"/>
        <v>1.1685195293022441</v>
      </c>
      <c r="O951" s="110">
        <f t="shared" si="580"/>
        <v>1.1744385900000001</v>
      </c>
      <c r="P951" s="110">
        <f t="shared" si="561"/>
        <v>1120.4174382399999</v>
      </c>
      <c r="Q951" s="148">
        <f t="shared" si="572"/>
        <v>0</v>
      </c>
      <c r="R951" s="170">
        <f t="shared" si="570"/>
        <v>0</v>
      </c>
      <c r="S951" s="110">
        <f t="shared" si="562"/>
        <v>0</v>
      </c>
      <c r="T951" s="92">
        <v>0</v>
      </c>
      <c r="U951" s="180">
        <f t="shared" si="582"/>
        <v>0</v>
      </c>
      <c r="V951" s="120">
        <f t="shared" si="571"/>
        <v>0.12</v>
      </c>
      <c r="W951" s="118">
        <f t="shared" si="578"/>
        <v>19</v>
      </c>
      <c r="X951" s="118">
        <v>252</v>
      </c>
      <c r="Y951" s="117">
        <f t="shared" si="563"/>
        <v>1.0085812329999999</v>
      </c>
      <c r="Z951" s="110">
        <f t="shared" si="564"/>
        <v>9.6145630900000008</v>
      </c>
      <c r="AA951" s="110">
        <f t="shared" si="565"/>
        <v>0</v>
      </c>
      <c r="AB951" s="121" t="str">
        <f t="shared" si="573"/>
        <v>A+J=</v>
      </c>
      <c r="AC951" s="115">
        <f t="shared" si="574"/>
        <v>45366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5" x14ac:dyDescent="0.2">
      <c r="A952" s="109">
        <f t="shared" si="566"/>
        <v>45365</v>
      </c>
      <c r="B952" s="110">
        <f t="shared" si="558"/>
        <v>1130.8409946499999</v>
      </c>
      <c r="C952" s="204">
        <f t="shared" si="557"/>
        <v>954.00257432294018</v>
      </c>
      <c r="D952" s="111">
        <f t="shared" si="567"/>
        <v>6735.55</v>
      </c>
      <c r="E952" s="111">
        <f t="shared" si="581"/>
        <v>6773.27</v>
      </c>
      <c r="F952" s="161">
        <f t="shared" si="575"/>
        <v>45275</v>
      </c>
      <c r="G952" s="114">
        <f t="shared" si="559"/>
        <v>5.6001365886972909E-3</v>
      </c>
      <c r="H952" s="115">
        <f t="shared" si="576"/>
        <v>45366</v>
      </c>
      <c r="I952" s="115">
        <f t="shared" si="560"/>
        <v>45366</v>
      </c>
      <c r="J952" s="116">
        <f t="shared" si="568"/>
        <v>21</v>
      </c>
      <c r="K952" s="116">
        <f t="shared" si="583"/>
        <v>20</v>
      </c>
      <c r="L952" s="8">
        <f t="shared" si="569"/>
        <v>1.00533275</v>
      </c>
      <c r="M952" s="117">
        <f t="shared" si="579"/>
        <v>1.00280046</v>
      </c>
      <c r="N952" s="117">
        <f t="shared" si="577"/>
        <v>1.1685195293022441</v>
      </c>
      <c r="O952" s="110">
        <f t="shared" si="580"/>
        <v>1.17475095</v>
      </c>
      <c r="P952" s="110">
        <f t="shared" si="561"/>
        <v>1120.7154304799999</v>
      </c>
      <c r="Q952" s="148">
        <f t="shared" si="572"/>
        <v>0</v>
      </c>
      <c r="R952" s="170">
        <f t="shared" si="570"/>
        <v>0</v>
      </c>
      <c r="S952" s="110">
        <f t="shared" si="562"/>
        <v>0</v>
      </c>
      <c r="T952" s="92">
        <v>0</v>
      </c>
      <c r="U952" s="180">
        <f t="shared" si="582"/>
        <v>0</v>
      </c>
      <c r="V952" s="120">
        <f t="shared" si="571"/>
        <v>0.12</v>
      </c>
      <c r="W952" s="118">
        <f t="shared" si="578"/>
        <v>20</v>
      </c>
      <c r="X952" s="118">
        <v>252</v>
      </c>
      <c r="Y952" s="117">
        <f t="shared" si="563"/>
        <v>1.0090349110000001</v>
      </c>
      <c r="Z952" s="110">
        <f t="shared" si="564"/>
        <v>10.125564170000001</v>
      </c>
      <c r="AA952" s="110">
        <f t="shared" si="565"/>
        <v>0</v>
      </c>
      <c r="AB952" s="121" t="str">
        <f t="shared" si="573"/>
        <v>A+J=</v>
      </c>
      <c r="AC952" s="115">
        <f t="shared" si="574"/>
        <v>45366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5" x14ac:dyDescent="0.2">
      <c r="A953" s="109">
        <f t="shared" si="566"/>
        <v>45366</v>
      </c>
      <c r="B953" s="110">
        <f t="shared" si="558"/>
        <v>1131.65056409</v>
      </c>
      <c r="C953" s="204">
        <f t="shared" si="557"/>
        <v>954.00257432294018</v>
      </c>
      <c r="D953" s="111">
        <f t="shared" si="567"/>
        <v>6735.55</v>
      </c>
      <c r="E953" s="111">
        <f t="shared" si="581"/>
        <v>6773.27</v>
      </c>
      <c r="F953" s="161">
        <f t="shared" si="575"/>
        <v>45275</v>
      </c>
      <c r="G953" s="114">
        <f t="shared" si="559"/>
        <v>5.6001365886972909E-3</v>
      </c>
      <c r="H953" s="115">
        <f t="shared" si="576"/>
        <v>45366</v>
      </c>
      <c r="I953" s="115">
        <f t="shared" si="560"/>
        <v>45366</v>
      </c>
      <c r="J953" s="116">
        <f t="shared" si="568"/>
        <v>21</v>
      </c>
      <c r="K953" s="116">
        <f t="shared" si="583"/>
        <v>21</v>
      </c>
      <c r="L953" s="8">
        <f t="shared" si="569"/>
        <v>1.0056001299999999</v>
      </c>
      <c r="M953" s="117">
        <f t="shared" si="579"/>
        <v>1.00280046</v>
      </c>
      <c r="N953" s="117">
        <f t="shared" si="577"/>
        <v>1.1685195293022441</v>
      </c>
      <c r="O953" s="110">
        <f t="shared" si="580"/>
        <v>1.17506339</v>
      </c>
      <c r="P953" s="110">
        <f t="shared" si="561"/>
        <v>1121.0134990500001</v>
      </c>
      <c r="Q953" s="148">
        <f t="shared" si="572"/>
        <v>31</v>
      </c>
      <c r="R953" s="170">
        <v>0</v>
      </c>
      <c r="S953" s="110">
        <f t="shared" si="562"/>
        <v>0</v>
      </c>
      <c r="T953" s="92">
        <v>0</v>
      </c>
      <c r="U953" s="180">
        <f t="shared" si="582"/>
        <v>0</v>
      </c>
      <c r="V953" s="120">
        <f t="shared" si="571"/>
        <v>0.12</v>
      </c>
      <c r="W953" s="118">
        <f t="shared" si="578"/>
        <v>21</v>
      </c>
      <c r="X953" s="118">
        <v>252</v>
      </c>
      <c r="Y953" s="117">
        <f t="shared" si="563"/>
        <v>1.0094887930000001</v>
      </c>
      <c r="Z953" s="110">
        <f t="shared" si="564"/>
        <v>10.63706504</v>
      </c>
      <c r="AA953" s="110">
        <f t="shared" si="565"/>
        <v>10.63706504</v>
      </c>
      <c r="AB953" s="121" t="str">
        <f t="shared" si="573"/>
        <v>A+J=</v>
      </c>
      <c r="AC953" s="115">
        <f t="shared" si="574"/>
        <v>45366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5" x14ac:dyDescent="0.25">
      <c r="A954" s="109">
        <f t="shared" si="566"/>
        <v>45367</v>
      </c>
      <c r="B954" s="110">
        <f t="shared" si="558"/>
        <v>1132.39688873</v>
      </c>
      <c r="C954" s="204">
        <f t="shared" si="557"/>
        <v>954.00257432294018</v>
      </c>
      <c r="D954" s="205">
        <v>6773.27</v>
      </c>
      <c r="E954" s="205">
        <v>6801.72</v>
      </c>
      <c r="F954" s="206">
        <v>45306</v>
      </c>
      <c r="G954" s="207">
        <v>4.2003345503722755E-3</v>
      </c>
      <c r="H954" s="166">
        <v>45397</v>
      </c>
      <c r="I954" s="166">
        <v>45397</v>
      </c>
      <c r="J954" s="199">
        <v>20</v>
      </c>
      <c r="K954" s="199">
        <v>1</v>
      </c>
      <c r="L954" s="8">
        <f t="shared" si="569"/>
        <v>1.0002095900000001</v>
      </c>
      <c r="M954" s="117">
        <f t="shared" si="579"/>
        <v>1.0056001299999999</v>
      </c>
      <c r="N954" s="117">
        <f t="shared" si="577"/>
        <v>1.1750633905738754</v>
      </c>
      <c r="O954" s="110">
        <f t="shared" si="580"/>
        <v>1.1753096700000001</v>
      </c>
      <c r="P954" s="110">
        <f t="shared" si="561"/>
        <v>1121.2484508</v>
      </c>
      <c r="Q954" s="148">
        <f t="shared" si="572"/>
        <v>0</v>
      </c>
      <c r="R954" s="170">
        <f t="shared" si="570"/>
        <v>0</v>
      </c>
      <c r="S954" s="110">
        <f t="shared" si="562"/>
        <v>0</v>
      </c>
      <c r="T954" s="92">
        <v>0</v>
      </c>
      <c r="U954" s="180">
        <f t="shared" si="582"/>
        <v>0</v>
      </c>
      <c r="V954" s="120">
        <f t="shared" si="571"/>
        <v>0.12</v>
      </c>
      <c r="W954" s="118">
        <f t="shared" si="578"/>
        <v>1</v>
      </c>
      <c r="X954" s="118">
        <v>252</v>
      </c>
      <c r="Y954" s="208">
        <f>ROUND((1+V954)^TRUNC((W954/X954),9),9)*Y$953</f>
        <v>1.0099428792298899</v>
      </c>
      <c r="Z954" s="110">
        <f t="shared" si="564"/>
        <v>11.14843793</v>
      </c>
      <c r="AA954" s="110">
        <f t="shared" si="565"/>
        <v>0</v>
      </c>
      <c r="AB954" s="121" t="str">
        <f t="shared" si="573"/>
        <v>A+J=</v>
      </c>
      <c r="AC954" s="115">
        <f t="shared" si="574"/>
        <v>45397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5" x14ac:dyDescent="0.25">
      <c r="A955" s="109">
        <f t="shared" si="566"/>
        <v>45368</v>
      </c>
      <c r="B955" s="110">
        <f t="shared" si="558"/>
        <v>1132.39688873</v>
      </c>
      <c r="C955" s="204">
        <f t="shared" si="557"/>
        <v>954.00257432294018</v>
      </c>
      <c r="D955" s="205">
        <v>6773.27</v>
      </c>
      <c r="E955" s="205">
        <v>6801.72</v>
      </c>
      <c r="F955" s="206">
        <v>45306</v>
      </c>
      <c r="G955" s="207">
        <v>4.2003345503722755E-3</v>
      </c>
      <c r="H955" s="166">
        <v>45397</v>
      </c>
      <c r="I955" s="166">
        <v>45397</v>
      </c>
      <c r="J955" s="199">
        <f t="shared" si="568"/>
        <v>20</v>
      </c>
      <c r="K955" s="199">
        <v>1</v>
      </c>
      <c r="L955" s="8">
        <f t="shared" si="569"/>
        <v>1.0002095900000001</v>
      </c>
      <c r="M955" s="117">
        <f t="shared" si="579"/>
        <v>1.0056001299999999</v>
      </c>
      <c r="N955" s="117">
        <f t="shared" si="577"/>
        <v>1.1750633905738754</v>
      </c>
      <c r="O955" s="110">
        <f t="shared" si="580"/>
        <v>1.1753096700000001</v>
      </c>
      <c r="P955" s="110">
        <f t="shared" si="561"/>
        <v>1121.2484508</v>
      </c>
      <c r="Q955" s="148">
        <f t="shared" si="572"/>
        <v>0</v>
      </c>
      <c r="R955" s="170">
        <f t="shared" si="570"/>
        <v>0</v>
      </c>
      <c r="S955" s="110">
        <f t="shared" si="562"/>
        <v>0</v>
      </c>
      <c r="T955" s="92">
        <v>0</v>
      </c>
      <c r="U955" s="180">
        <f t="shared" si="582"/>
        <v>0</v>
      </c>
      <c r="V955" s="120">
        <f t="shared" si="571"/>
        <v>0.12</v>
      </c>
      <c r="W955" s="118">
        <f t="shared" si="578"/>
        <v>1</v>
      </c>
      <c r="X955" s="118">
        <v>252</v>
      </c>
      <c r="Y955" s="208">
        <f t="shared" ref="Y955:Y966" si="584">ROUND((1+V955)^TRUNC((W955/X955),9),9)*Y$953</f>
        <v>1.0099428792298899</v>
      </c>
      <c r="Z955" s="110">
        <f t="shared" si="564"/>
        <v>11.14843793</v>
      </c>
      <c r="AA955" s="110">
        <f t="shared" si="565"/>
        <v>0</v>
      </c>
      <c r="AB955" s="121" t="str">
        <f t="shared" si="573"/>
        <v>A+J=</v>
      </c>
      <c r="AC955" s="115">
        <f t="shared" si="574"/>
        <v>45397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5" x14ac:dyDescent="0.25">
      <c r="A956" s="109">
        <f t="shared" si="566"/>
        <v>45369</v>
      </c>
      <c r="B956" s="110">
        <f t="shared" si="558"/>
        <v>1132.39688873</v>
      </c>
      <c r="C956" s="204">
        <f t="shared" si="557"/>
        <v>954.00257432294018</v>
      </c>
      <c r="D956" s="205">
        <v>6773.27</v>
      </c>
      <c r="E956" s="205">
        <v>6801.72</v>
      </c>
      <c r="F956" s="206">
        <v>45306</v>
      </c>
      <c r="G956" s="207">
        <v>4.2003345503722755E-3</v>
      </c>
      <c r="H956" s="166">
        <v>45397</v>
      </c>
      <c r="I956" s="166">
        <v>45397</v>
      </c>
      <c r="J956" s="199">
        <f t="shared" si="568"/>
        <v>20</v>
      </c>
      <c r="K956" s="199">
        <v>1</v>
      </c>
      <c r="L956" s="8">
        <f t="shared" si="569"/>
        <v>1.0002095900000001</v>
      </c>
      <c r="M956" s="117">
        <f t="shared" si="579"/>
        <v>1.0056001299999999</v>
      </c>
      <c r="N956" s="117">
        <f t="shared" si="577"/>
        <v>1.1750633905738754</v>
      </c>
      <c r="O956" s="110">
        <f t="shared" si="580"/>
        <v>1.1753096700000001</v>
      </c>
      <c r="P956" s="110">
        <f t="shared" si="561"/>
        <v>1121.2484508</v>
      </c>
      <c r="Q956" s="148">
        <f t="shared" si="572"/>
        <v>0</v>
      </c>
      <c r="R956" s="170">
        <f t="shared" si="570"/>
        <v>0</v>
      </c>
      <c r="S956" s="110">
        <f t="shared" si="562"/>
        <v>0</v>
      </c>
      <c r="T956" s="92">
        <v>0</v>
      </c>
      <c r="U956" s="180">
        <f t="shared" si="582"/>
        <v>0</v>
      </c>
      <c r="V956" s="120">
        <f t="shared" si="571"/>
        <v>0.12</v>
      </c>
      <c r="W956" s="118">
        <f t="shared" si="578"/>
        <v>1</v>
      </c>
      <c r="X956" s="118">
        <v>252</v>
      </c>
      <c r="Y956" s="208">
        <f t="shared" si="584"/>
        <v>1.0099428792298899</v>
      </c>
      <c r="Z956" s="110">
        <f t="shared" si="564"/>
        <v>11.14843793</v>
      </c>
      <c r="AA956" s="110">
        <f t="shared" si="565"/>
        <v>0</v>
      </c>
      <c r="AB956" s="121" t="str">
        <f t="shared" si="573"/>
        <v>A+J=</v>
      </c>
      <c r="AC956" s="115">
        <f t="shared" si="574"/>
        <v>45397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5" x14ac:dyDescent="0.25">
      <c r="A957" s="109">
        <f t="shared" si="566"/>
        <v>45370</v>
      </c>
      <c r="B957" s="110">
        <f t="shared" si="558"/>
        <v>1133.1437240499999</v>
      </c>
      <c r="C957" s="204">
        <f t="shared" si="557"/>
        <v>954.00257432294018</v>
      </c>
      <c r="D957" s="205">
        <v>6773.27</v>
      </c>
      <c r="E957" s="205">
        <v>6801.72</v>
      </c>
      <c r="F957" s="206">
        <v>45306</v>
      </c>
      <c r="G957" s="207">
        <v>4.2003345503722755E-3</v>
      </c>
      <c r="H957" s="166">
        <v>45397</v>
      </c>
      <c r="I957" s="166">
        <v>45397</v>
      </c>
      <c r="J957" s="199">
        <f t="shared" si="568"/>
        <v>20</v>
      </c>
      <c r="K957" s="199">
        <v>2</v>
      </c>
      <c r="L957" s="8">
        <f t="shared" si="569"/>
        <v>1.00041924</v>
      </c>
      <c r="M957" s="117">
        <f t="shared" si="579"/>
        <v>1.0056001299999999</v>
      </c>
      <c r="N957" s="117">
        <f t="shared" si="577"/>
        <v>1.1750633905738754</v>
      </c>
      <c r="O957" s="110">
        <f t="shared" si="580"/>
        <v>1.1755560199999999</v>
      </c>
      <c r="P957" s="110">
        <f t="shared" si="561"/>
        <v>1121.4834693400001</v>
      </c>
      <c r="Q957" s="148">
        <f t="shared" si="572"/>
        <v>0</v>
      </c>
      <c r="R957" s="170">
        <f t="shared" si="570"/>
        <v>0</v>
      </c>
      <c r="S957" s="110">
        <f t="shared" si="562"/>
        <v>0</v>
      </c>
      <c r="T957" s="92">
        <v>0</v>
      </c>
      <c r="U957" s="180">
        <f t="shared" si="582"/>
        <v>0</v>
      </c>
      <c r="V957" s="120">
        <f t="shared" si="571"/>
        <v>0.12</v>
      </c>
      <c r="W957" s="118">
        <f t="shared" si="578"/>
        <v>2</v>
      </c>
      <c r="X957" s="118">
        <v>252</v>
      </c>
      <c r="Y957" s="208">
        <f t="shared" si="584"/>
        <v>1.0103971703860042</v>
      </c>
      <c r="Z957" s="110">
        <f t="shared" si="564"/>
        <v>11.66025471</v>
      </c>
      <c r="AA957" s="110">
        <f t="shared" si="565"/>
        <v>0</v>
      </c>
      <c r="AB957" s="121" t="str">
        <f t="shared" si="573"/>
        <v>A+J=</v>
      </c>
      <c r="AC957" s="115">
        <f t="shared" si="574"/>
        <v>45397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5" x14ac:dyDescent="0.25">
      <c r="A958" s="109">
        <f t="shared" si="566"/>
        <v>45371</v>
      </c>
      <c r="B958" s="110">
        <f t="shared" si="558"/>
        <v>1133.8910390799999</v>
      </c>
      <c r="C958" s="204">
        <f t="shared" si="557"/>
        <v>954.00257432294018</v>
      </c>
      <c r="D958" s="205">
        <v>6773.27</v>
      </c>
      <c r="E958" s="205">
        <v>6801.72</v>
      </c>
      <c r="F958" s="206">
        <v>45306</v>
      </c>
      <c r="G958" s="207">
        <v>4.2003345503722755E-3</v>
      </c>
      <c r="H958" s="166">
        <v>45397</v>
      </c>
      <c r="I958" s="166">
        <v>45397</v>
      </c>
      <c r="J958" s="199">
        <f t="shared" si="568"/>
        <v>20</v>
      </c>
      <c r="K958" s="199">
        <v>3</v>
      </c>
      <c r="L958" s="8">
        <f t="shared" si="569"/>
        <v>1.00062892</v>
      </c>
      <c r="M958" s="117">
        <f t="shared" si="579"/>
        <v>1.0056001299999999</v>
      </c>
      <c r="N958" s="117">
        <f t="shared" si="577"/>
        <v>1.1750633905738754</v>
      </c>
      <c r="O958" s="110">
        <f t="shared" si="580"/>
        <v>1.17580241</v>
      </c>
      <c r="P958" s="110">
        <f t="shared" si="561"/>
        <v>1121.71852603</v>
      </c>
      <c r="Q958" s="148">
        <f t="shared" si="572"/>
        <v>0</v>
      </c>
      <c r="R958" s="170">
        <f t="shared" si="570"/>
        <v>0</v>
      </c>
      <c r="S958" s="110">
        <f t="shared" si="562"/>
        <v>0</v>
      </c>
      <c r="T958" s="92">
        <v>0</v>
      </c>
      <c r="U958" s="180">
        <f t="shared" si="582"/>
        <v>0</v>
      </c>
      <c r="V958" s="120">
        <f t="shared" si="571"/>
        <v>0.12</v>
      </c>
      <c r="W958" s="118">
        <f t="shared" si="578"/>
        <v>3</v>
      </c>
      <c r="X958" s="118">
        <v>252</v>
      </c>
      <c r="Y958" s="208">
        <f t="shared" si="584"/>
        <v>1.0108516644493664</v>
      </c>
      <c r="Z958" s="110">
        <f t="shared" si="564"/>
        <v>12.172513049999999</v>
      </c>
      <c r="AA958" s="110">
        <f t="shared" si="565"/>
        <v>0</v>
      </c>
      <c r="AB958" s="121" t="str">
        <f t="shared" si="573"/>
        <v>A+J=</v>
      </c>
      <c r="AC958" s="115">
        <f t="shared" si="574"/>
        <v>45397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5" x14ac:dyDescent="0.25">
      <c r="A959" s="109">
        <f t="shared" si="566"/>
        <v>45372</v>
      </c>
      <c r="B959" s="110">
        <f t="shared" si="558"/>
        <v>1134.6388470500001</v>
      </c>
      <c r="C959" s="204">
        <f t="shared" si="557"/>
        <v>954.00257432294018</v>
      </c>
      <c r="D959" s="205">
        <v>6773.27</v>
      </c>
      <c r="E959" s="205">
        <v>6801.72</v>
      </c>
      <c r="F959" s="206">
        <v>45306</v>
      </c>
      <c r="G959" s="207">
        <v>4.2003345503722755E-3</v>
      </c>
      <c r="H959" s="166">
        <v>45397</v>
      </c>
      <c r="I959" s="166">
        <v>45397</v>
      </c>
      <c r="J959" s="199">
        <f t="shared" si="568"/>
        <v>20</v>
      </c>
      <c r="K959" s="199">
        <v>4</v>
      </c>
      <c r="L959" s="8">
        <f t="shared" si="569"/>
        <v>1.0008386499999999</v>
      </c>
      <c r="M959" s="117">
        <f t="shared" si="579"/>
        <v>1.0056001299999999</v>
      </c>
      <c r="N959" s="117">
        <f t="shared" si="577"/>
        <v>1.1750633905738754</v>
      </c>
      <c r="O959" s="110">
        <f t="shared" si="580"/>
        <v>1.1760488499999999</v>
      </c>
      <c r="P959" s="110">
        <f t="shared" si="561"/>
        <v>1121.9536304200001</v>
      </c>
      <c r="Q959" s="148">
        <f t="shared" si="572"/>
        <v>0</v>
      </c>
      <c r="R959" s="170">
        <f t="shared" si="570"/>
        <v>0</v>
      </c>
      <c r="S959" s="110">
        <f t="shared" si="562"/>
        <v>0</v>
      </c>
      <c r="T959" s="92">
        <v>0</v>
      </c>
      <c r="U959" s="180">
        <f t="shared" si="582"/>
        <v>0</v>
      </c>
      <c r="V959" s="120">
        <f t="shared" si="571"/>
        <v>0.12</v>
      </c>
      <c r="W959" s="118">
        <f t="shared" si="578"/>
        <v>4</v>
      </c>
      <c r="X959" s="118">
        <v>252</v>
      </c>
      <c r="Y959" s="208">
        <f t="shared" si="584"/>
        <v>1.0113063644484421</v>
      </c>
      <c r="Z959" s="110">
        <f t="shared" si="564"/>
        <v>12.685216629999999</v>
      </c>
      <c r="AA959" s="110">
        <f t="shared" si="565"/>
        <v>0</v>
      </c>
      <c r="AB959" s="121" t="str">
        <f t="shared" si="573"/>
        <v>A+J=</v>
      </c>
      <c r="AC959" s="115">
        <f t="shared" si="574"/>
        <v>45397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5" x14ac:dyDescent="0.25">
      <c r="A960" s="109">
        <f t="shared" si="566"/>
        <v>45373</v>
      </c>
      <c r="B960" s="110">
        <f t="shared" si="558"/>
        <v>1135.38716525</v>
      </c>
      <c r="C960" s="204">
        <f t="shared" si="557"/>
        <v>954.00257432294018</v>
      </c>
      <c r="D960" s="205">
        <v>6773.27</v>
      </c>
      <c r="E960" s="205">
        <v>6801.72</v>
      </c>
      <c r="F960" s="206">
        <v>45306</v>
      </c>
      <c r="G960" s="207">
        <v>4.2003345503722755E-3</v>
      </c>
      <c r="H960" s="166">
        <v>45397</v>
      </c>
      <c r="I960" s="166">
        <v>45397</v>
      </c>
      <c r="J960" s="199">
        <f t="shared" si="568"/>
        <v>20</v>
      </c>
      <c r="K960" s="199">
        <v>5</v>
      </c>
      <c r="L960" s="8">
        <f t="shared" si="569"/>
        <v>1.00104843</v>
      </c>
      <c r="M960" s="117">
        <f t="shared" si="579"/>
        <v>1.0056001299999999</v>
      </c>
      <c r="N960" s="117">
        <f t="shared" si="577"/>
        <v>1.1750633905738754</v>
      </c>
      <c r="O960" s="110">
        <f t="shared" si="580"/>
        <v>1.1762953599999999</v>
      </c>
      <c r="P960" s="110">
        <f t="shared" si="561"/>
        <v>1122.1888016</v>
      </c>
      <c r="Q960" s="148">
        <f t="shared" si="572"/>
        <v>0</v>
      </c>
      <c r="R960" s="170">
        <f t="shared" si="570"/>
        <v>0</v>
      </c>
      <c r="S960" s="110">
        <f t="shared" si="562"/>
        <v>0</v>
      </c>
      <c r="T960" s="92">
        <v>0</v>
      </c>
      <c r="U960" s="180">
        <f t="shared" si="582"/>
        <v>0</v>
      </c>
      <c r="V960" s="120">
        <f t="shared" si="571"/>
        <v>0.12</v>
      </c>
      <c r="W960" s="118">
        <f t="shared" si="578"/>
        <v>5</v>
      </c>
      <c r="X960" s="118">
        <v>252</v>
      </c>
      <c r="Y960" s="208">
        <f t="shared" si="584"/>
        <v>1.0117612683642543</v>
      </c>
      <c r="Z960" s="110">
        <f t="shared" si="564"/>
        <v>13.198363649999999</v>
      </c>
      <c r="AA960" s="110">
        <f t="shared" si="565"/>
        <v>0</v>
      </c>
      <c r="AB960" s="121" t="str">
        <f t="shared" si="573"/>
        <v>A+J=</v>
      </c>
      <c r="AC960" s="115">
        <f t="shared" si="574"/>
        <v>45397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5" x14ac:dyDescent="0.25">
      <c r="A961" s="109">
        <f t="shared" si="566"/>
        <v>45374</v>
      </c>
      <c r="B961" s="110">
        <f t="shared" si="558"/>
        <v>1136.13596603</v>
      </c>
      <c r="C961" s="204">
        <f t="shared" si="557"/>
        <v>954.00257432294018</v>
      </c>
      <c r="D961" s="205">
        <v>6773.27</v>
      </c>
      <c r="E961" s="205">
        <v>6801.72</v>
      </c>
      <c r="F961" s="206">
        <v>45306</v>
      </c>
      <c r="G961" s="207">
        <v>4.2003345503722755E-3</v>
      </c>
      <c r="H961" s="166">
        <v>45397</v>
      </c>
      <c r="I961" s="166">
        <v>45397</v>
      </c>
      <c r="J961" s="199">
        <f t="shared" si="568"/>
        <v>20</v>
      </c>
      <c r="K961" s="199">
        <v>6</v>
      </c>
      <c r="L961" s="8">
        <f t="shared" si="569"/>
        <v>1.00125825</v>
      </c>
      <c r="M961" s="117">
        <f t="shared" si="579"/>
        <v>1.0056001299999999</v>
      </c>
      <c r="N961" s="117">
        <f t="shared" si="577"/>
        <v>1.1750633905738754</v>
      </c>
      <c r="O961" s="110">
        <f t="shared" si="580"/>
        <v>1.1765419100000001</v>
      </c>
      <c r="P961" s="110">
        <f t="shared" si="561"/>
        <v>1122.4240109299999</v>
      </c>
      <c r="Q961" s="148">
        <f t="shared" si="572"/>
        <v>0</v>
      </c>
      <c r="R961" s="170">
        <f t="shared" si="570"/>
        <v>0</v>
      </c>
      <c r="S961" s="110">
        <f t="shared" si="562"/>
        <v>0</v>
      </c>
      <c r="T961" s="92">
        <v>0</v>
      </c>
      <c r="U961" s="180">
        <f t="shared" si="582"/>
        <v>0</v>
      </c>
      <c r="V961" s="120">
        <f t="shared" si="571"/>
        <v>0.12</v>
      </c>
      <c r="W961" s="118">
        <f t="shared" si="578"/>
        <v>6</v>
      </c>
      <c r="X961" s="118">
        <v>252</v>
      </c>
      <c r="Y961" s="208">
        <f t="shared" si="584"/>
        <v>1.0122163772062911</v>
      </c>
      <c r="Z961" s="110">
        <f t="shared" si="564"/>
        <v>13.711955100000001</v>
      </c>
      <c r="AA961" s="110">
        <f t="shared" si="565"/>
        <v>0</v>
      </c>
      <c r="AB961" s="121" t="str">
        <f t="shared" si="573"/>
        <v>A+J=</v>
      </c>
      <c r="AC961" s="115">
        <f t="shared" si="574"/>
        <v>45397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5" x14ac:dyDescent="0.25">
      <c r="A962" s="109">
        <f t="shared" si="566"/>
        <v>45375</v>
      </c>
      <c r="B962" s="110">
        <f t="shared" si="558"/>
        <v>1136.13596603</v>
      </c>
      <c r="C962" s="204">
        <f t="shared" si="557"/>
        <v>954.00257432294018</v>
      </c>
      <c r="D962" s="205">
        <v>6773.27</v>
      </c>
      <c r="E962" s="205">
        <v>6801.72</v>
      </c>
      <c r="F962" s="206">
        <v>45306</v>
      </c>
      <c r="G962" s="207">
        <v>4.2003345503722755E-3</v>
      </c>
      <c r="H962" s="166">
        <v>45397</v>
      </c>
      <c r="I962" s="166">
        <v>45397</v>
      </c>
      <c r="J962" s="199">
        <f t="shared" si="568"/>
        <v>20</v>
      </c>
      <c r="K962" s="199">
        <v>6</v>
      </c>
      <c r="L962" s="8">
        <f t="shared" si="569"/>
        <v>1.00125825</v>
      </c>
      <c r="M962" s="117">
        <f t="shared" si="579"/>
        <v>1.0056001299999999</v>
      </c>
      <c r="N962" s="117">
        <f t="shared" si="577"/>
        <v>1.1750633905738754</v>
      </c>
      <c r="O962" s="110">
        <f t="shared" si="580"/>
        <v>1.1765419100000001</v>
      </c>
      <c r="P962" s="110">
        <f t="shared" si="561"/>
        <v>1122.4240109299999</v>
      </c>
      <c r="Q962" s="148">
        <f t="shared" si="572"/>
        <v>0</v>
      </c>
      <c r="R962" s="170">
        <f t="shared" si="570"/>
        <v>0</v>
      </c>
      <c r="S962" s="110">
        <f t="shared" si="562"/>
        <v>0</v>
      </c>
      <c r="T962" s="92">
        <v>0</v>
      </c>
      <c r="U962" s="180">
        <f t="shared" si="582"/>
        <v>0</v>
      </c>
      <c r="V962" s="120">
        <f t="shared" si="571"/>
        <v>0.12</v>
      </c>
      <c r="W962" s="118">
        <f t="shared" si="578"/>
        <v>6</v>
      </c>
      <c r="X962" s="118">
        <v>252</v>
      </c>
      <c r="Y962" s="208">
        <f t="shared" si="584"/>
        <v>1.0122163772062911</v>
      </c>
      <c r="Z962" s="110">
        <f t="shared" si="564"/>
        <v>13.711955100000001</v>
      </c>
      <c r="AA962" s="110">
        <f t="shared" si="565"/>
        <v>0</v>
      </c>
      <c r="AB962" s="121" t="str">
        <f t="shared" si="573"/>
        <v>A+J=</v>
      </c>
      <c r="AC962" s="115">
        <f t="shared" si="574"/>
        <v>45397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5" x14ac:dyDescent="0.25">
      <c r="A963" s="109">
        <f t="shared" si="566"/>
        <v>45376</v>
      </c>
      <c r="B963" s="110">
        <f t="shared" si="558"/>
        <v>1136.13596603</v>
      </c>
      <c r="C963" s="204">
        <f t="shared" ref="C963:C1026" si="585">C962-((S962+T962)/O962)</f>
        <v>954.00257432294018</v>
      </c>
      <c r="D963" s="205">
        <v>6773.27</v>
      </c>
      <c r="E963" s="205">
        <v>6801.72</v>
      </c>
      <c r="F963" s="206">
        <v>45306</v>
      </c>
      <c r="G963" s="207">
        <v>4.2003345503722755E-3</v>
      </c>
      <c r="H963" s="166">
        <v>45397</v>
      </c>
      <c r="I963" s="166">
        <v>45397</v>
      </c>
      <c r="J963" s="199">
        <f t="shared" si="568"/>
        <v>20</v>
      </c>
      <c r="K963" s="199">
        <v>6</v>
      </c>
      <c r="L963" s="8">
        <f t="shared" si="569"/>
        <v>1.00125825</v>
      </c>
      <c r="M963" s="117">
        <f t="shared" si="579"/>
        <v>1.0056001299999999</v>
      </c>
      <c r="N963" s="117">
        <f t="shared" si="577"/>
        <v>1.1750633905738754</v>
      </c>
      <c r="O963" s="110">
        <f t="shared" si="580"/>
        <v>1.1765419100000001</v>
      </c>
      <c r="P963" s="110">
        <f t="shared" si="561"/>
        <v>1122.4240109299999</v>
      </c>
      <c r="Q963" s="148">
        <f t="shared" si="572"/>
        <v>0</v>
      </c>
      <c r="R963" s="170">
        <f t="shared" si="570"/>
        <v>0</v>
      </c>
      <c r="S963" s="110">
        <f t="shared" si="562"/>
        <v>0</v>
      </c>
      <c r="T963" s="92">
        <v>0</v>
      </c>
      <c r="U963" s="180">
        <f t="shared" si="582"/>
        <v>0</v>
      </c>
      <c r="V963" s="120">
        <f t="shared" si="571"/>
        <v>0.12</v>
      </c>
      <c r="W963" s="118">
        <f t="shared" si="578"/>
        <v>6</v>
      </c>
      <c r="X963" s="118">
        <v>252</v>
      </c>
      <c r="Y963" s="208">
        <f t="shared" si="584"/>
        <v>1.0122163772062911</v>
      </c>
      <c r="Z963" s="110">
        <f t="shared" si="564"/>
        <v>13.711955100000001</v>
      </c>
      <c r="AA963" s="110">
        <f t="shared" si="565"/>
        <v>0</v>
      </c>
      <c r="AB963" s="121" t="str">
        <f t="shared" si="573"/>
        <v>A+J=</v>
      </c>
      <c r="AC963" s="115">
        <f t="shared" si="574"/>
        <v>45397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5" x14ac:dyDescent="0.25">
      <c r="A964" s="109">
        <f t="shared" si="566"/>
        <v>45377</v>
      </c>
      <c r="B964" s="110">
        <f t="shared" si="558"/>
        <v>1136.88525815</v>
      </c>
      <c r="C964" s="204">
        <f t="shared" si="585"/>
        <v>954.00257432294018</v>
      </c>
      <c r="D964" s="205">
        <v>6773.27</v>
      </c>
      <c r="E964" s="205">
        <v>6801.72</v>
      </c>
      <c r="F964" s="206">
        <v>45306</v>
      </c>
      <c r="G964" s="207">
        <v>4.2003345503722755E-3</v>
      </c>
      <c r="H964" s="166">
        <v>45397</v>
      </c>
      <c r="I964" s="166">
        <v>45397</v>
      </c>
      <c r="J964" s="199">
        <f t="shared" si="568"/>
        <v>20</v>
      </c>
      <c r="K964" s="199">
        <v>7</v>
      </c>
      <c r="L964" s="8">
        <f t="shared" si="569"/>
        <v>1.00146811</v>
      </c>
      <c r="M964" s="117">
        <f t="shared" si="579"/>
        <v>1.0056001299999999</v>
      </c>
      <c r="N964" s="117">
        <f t="shared" si="577"/>
        <v>1.1750633905738754</v>
      </c>
      <c r="O964" s="110">
        <f t="shared" si="580"/>
        <v>1.17678851</v>
      </c>
      <c r="P964" s="110">
        <f t="shared" si="561"/>
        <v>1122.65926797</v>
      </c>
      <c r="Q964" s="148">
        <f t="shared" si="572"/>
        <v>0</v>
      </c>
      <c r="R964" s="170">
        <f t="shared" si="570"/>
        <v>0</v>
      </c>
      <c r="S964" s="110">
        <f t="shared" si="562"/>
        <v>0</v>
      </c>
      <c r="T964" s="92">
        <v>0</v>
      </c>
      <c r="U964" s="180">
        <f t="shared" si="582"/>
        <v>0</v>
      </c>
      <c r="V964" s="120">
        <f t="shared" si="571"/>
        <v>0.12</v>
      </c>
      <c r="W964" s="118">
        <f t="shared" si="578"/>
        <v>7</v>
      </c>
      <c r="X964" s="118">
        <v>252</v>
      </c>
      <c r="Y964" s="208">
        <f t="shared" si="584"/>
        <v>1.0126716899650643</v>
      </c>
      <c r="Z964" s="110">
        <f t="shared" si="564"/>
        <v>14.22599018</v>
      </c>
      <c r="AA964" s="110">
        <f t="shared" si="565"/>
        <v>0</v>
      </c>
      <c r="AB964" s="121" t="str">
        <f t="shared" si="573"/>
        <v>A+J=</v>
      </c>
      <c r="AC964" s="115">
        <f t="shared" si="574"/>
        <v>45397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5" x14ac:dyDescent="0.25">
      <c r="A965" s="109">
        <f t="shared" si="566"/>
        <v>45378</v>
      </c>
      <c r="B965" s="110">
        <f t="shared" si="558"/>
        <v>1137.6350537200001</v>
      </c>
      <c r="C965" s="204">
        <f t="shared" si="585"/>
        <v>954.00257432294018</v>
      </c>
      <c r="D965" s="205">
        <v>6773.27</v>
      </c>
      <c r="E965" s="205">
        <v>6801.72</v>
      </c>
      <c r="F965" s="206">
        <v>45306</v>
      </c>
      <c r="G965" s="207">
        <v>4.2003345503722755E-3</v>
      </c>
      <c r="H965" s="166">
        <v>45397</v>
      </c>
      <c r="I965" s="166">
        <v>45397</v>
      </c>
      <c r="J965" s="199">
        <f t="shared" si="568"/>
        <v>20</v>
      </c>
      <c r="K965" s="199">
        <v>8</v>
      </c>
      <c r="L965" s="8">
        <f t="shared" si="569"/>
        <v>1.0016780199999999</v>
      </c>
      <c r="M965" s="117">
        <f t="shared" si="579"/>
        <v>1.0056001299999999</v>
      </c>
      <c r="N965" s="117">
        <f t="shared" si="577"/>
        <v>1.1750633905738754</v>
      </c>
      <c r="O965" s="110">
        <f t="shared" si="580"/>
        <v>1.1770351699999999</v>
      </c>
      <c r="P965" s="110">
        <f t="shared" si="561"/>
        <v>1122.8945822400001</v>
      </c>
      <c r="Q965" s="148">
        <f t="shared" si="572"/>
        <v>0</v>
      </c>
      <c r="R965" s="170">
        <f t="shared" si="570"/>
        <v>0</v>
      </c>
      <c r="S965" s="110">
        <f t="shared" si="562"/>
        <v>0</v>
      </c>
      <c r="T965" s="92">
        <v>0</v>
      </c>
      <c r="U965" s="180">
        <f t="shared" si="582"/>
        <v>0</v>
      </c>
      <c r="V965" s="120">
        <f t="shared" si="571"/>
        <v>0.12</v>
      </c>
      <c r="W965" s="118">
        <f t="shared" si="578"/>
        <v>8</v>
      </c>
      <c r="X965" s="118">
        <v>252</v>
      </c>
      <c r="Y965" s="208">
        <f t="shared" si="584"/>
        <v>1.0131272086595513</v>
      </c>
      <c r="Z965" s="110">
        <f t="shared" si="564"/>
        <v>14.74047148</v>
      </c>
      <c r="AA965" s="110">
        <f t="shared" si="565"/>
        <v>0</v>
      </c>
      <c r="AB965" s="121" t="str">
        <f t="shared" si="573"/>
        <v>A+J=</v>
      </c>
      <c r="AC965" s="115">
        <f t="shared" si="574"/>
        <v>45397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5" x14ac:dyDescent="0.25">
      <c r="A966" s="109">
        <f t="shared" si="566"/>
        <v>45379</v>
      </c>
      <c r="B966" s="110">
        <f t="shared" si="558"/>
        <v>1138.3853313899999</v>
      </c>
      <c r="C966" s="204">
        <f t="shared" si="585"/>
        <v>954.00257432294018</v>
      </c>
      <c r="D966" s="205">
        <v>6773.27</v>
      </c>
      <c r="E966" s="205">
        <v>6801.72</v>
      </c>
      <c r="F966" s="206">
        <v>45306</v>
      </c>
      <c r="G966" s="207">
        <v>4.2003345503722755E-3</v>
      </c>
      <c r="H966" s="166">
        <v>45397</v>
      </c>
      <c r="I966" s="166">
        <v>45397</v>
      </c>
      <c r="J966" s="199">
        <f t="shared" si="568"/>
        <v>20</v>
      </c>
      <c r="K966" s="199">
        <v>9</v>
      </c>
      <c r="L966" s="8">
        <f t="shared" si="569"/>
        <v>1.0018879700000001</v>
      </c>
      <c r="M966" s="117">
        <f t="shared" si="579"/>
        <v>1.0056001299999999</v>
      </c>
      <c r="N966" s="117">
        <f t="shared" si="577"/>
        <v>1.1750633905738754</v>
      </c>
      <c r="O966" s="110">
        <f t="shared" si="580"/>
        <v>1.1772818700000001</v>
      </c>
      <c r="P966" s="110">
        <f t="shared" si="561"/>
        <v>1123.1299346799999</v>
      </c>
      <c r="Q966" s="209">
        <v>31</v>
      </c>
      <c r="R966" s="170">
        <f t="shared" si="570"/>
        <v>3.5000000000000001E-3</v>
      </c>
      <c r="S966" s="110">
        <f t="shared" si="562"/>
        <v>3.93095477</v>
      </c>
      <c r="T966" s="92">
        <v>0</v>
      </c>
      <c r="U966" s="180">
        <f t="shared" si="582"/>
        <v>3.4999999987712911E-3</v>
      </c>
      <c r="V966" s="120">
        <f t="shared" si="571"/>
        <v>0.12</v>
      </c>
      <c r="W966" s="118">
        <f t="shared" si="578"/>
        <v>9</v>
      </c>
      <c r="X966" s="118">
        <v>252</v>
      </c>
      <c r="Y966" s="208">
        <f t="shared" si="584"/>
        <v>1.0135829312707745</v>
      </c>
      <c r="Z966" s="110">
        <f t="shared" si="564"/>
        <v>15.255396709999999</v>
      </c>
      <c r="AA966" s="110">
        <f t="shared" si="565"/>
        <v>19.186351479999999</v>
      </c>
      <c r="AB966" s="121" t="str">
        <f t="shared" si="573"/>
        <v>A+J=</v>
      </c>
      <c r="AC966" s="115">
        <f t="shared" si="574"/>
        <v>45397</v>
      </c>
      <c r="AD966" s="162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5" x14ac:dyDescent="0.25">
      <c r="A967" s="109">
        <f t="shared" si="566"/>
        <v>45380</v>
      </c>
      <c r="B967" s="110">
        <f t="shared" si="558"/>
        <v>1119.93708799</v>
      </c>
      <c r="C967" s="204">
        <f t="shared" si="585"/>
        <v>950.6635653139931</v>
      </c>
      <c r="D967" s="205">
        <v>6773.27</v>
      </c>
      <c r="E967" s="205">
        <v>6801.72</v>
      </c>
      <c r="F967" s="206">
        <v>45306</v>
      </c>
      <c r="G967" s="207">
        <v>4.2003345503722755E-3</v>
      </c>
      <c r="H967" s="166">
        <v>45397</v>
      </c>
      <c r="I967" s="166">
        <v>45397</v>
      </c>
      <c r="J967" s="199">
        <f t="shared" si="568"/>
        <v>20</v>
      </c>
      <c r="K967" s="217">
        <v>1</v>
      </c>
      <c r="L967" s="8">
        <f t="shared" si="569"/>
        <v>1.0002095900000001</v>
      </c>
      <c r="M967" s="208">
        <f>L966</f>
        <v>1.0018879700000001</v>
      </c>
      <c r="N967" s="208">
        <f>O966</f>
        <v>1.1772818700000001</v>
      </c>
      <c r="O967" s="110">
        <f t="shared" si="580"/>
        <v>1.17752861</v>
      </c>
      <c r="P967" s="110">
        <f t="shared" si="561"/>
        <v>1119.43354664</v>
      </c>
      <c r="Q967" s="148">
        <f t="shared" si="572"/>
        <v>0</v>
      </c>
      <c r="R967" s="170">
        <f t="shared" si="570"/>
        <v>0</v>
      </c>
      <c r="S967" s="110">
        <f t="shared" si="562"/>
        <v>0</v>
      </c>
      <c r="T967" s="92">
        <v>0</v>
      </c>
      <c r="U967" s="180">
        <f t="shared" si="582"/>
        <v>0</v>
      </c>
      <c r="V967" s="120">
        <f t="shared" si="571"/>
        <v>0.12</v>
      </c>
      <c r="W967" s="118">
        <f t="shared" si="578"/>
        <v>1</v>
      </c>
      <c r="X967" s="118">
        <v>252</v>
      </c>
      <c r="Y967" s="117">
        <f t="shared" si="563"/>
        <v>1.0004498180000001</v>
      </c>
      <c r="Z967" s="110">
        <f t="shared" si="564"/>
        <v>0.50354135</v>
      </c>
      <c r="AA967" s="110">
        <f t="shared" si="565"/>
        <v>0</v>
      </c>
      <c r="AB967" s="121" t="str">
        <f t="shared" si="573"/>
        <v>A+J=</v>
      </c>
      <c r="AC967" s="115">
        <f t="shared" si="574"/>
        <v>45397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5" x14ac:dyDescent="0.25">
      <c r="A968" s="109">
        <f t="shared" si="566"/>
        <v>45381</v>
      </c>
      <c r="B968" s="110">
        <f t="shared" si="558"/>
        <v>1119.93708799</v>
      </c>
      <c r="C968" s="204">
        <f t="shared" si="585"/>
        <v>950.6635653139931</v>
      </c>
      <c r="D968" s="205">
        <v>6773.27</v>
      </c>
      <c r="E968" s="205">
        <v>6801.72</v>
      </c>
      <c r="F968" s="206">
        <v>45306</v>
      </c>
      <c r="G968" s="207">
        <v>4.2003345503722755E-3</v>
      </c>
      <c r="H968" s="166">
        <v>45397</v>
      </c>
      <c r="I968" s="166">
        <v>45397</v>
      </c>
      <c r="J968" s="199">
        <f t="shared" si="568"/>
        <v>20</v>
      </c>
      <c r="K968" s="217">
        <v>1</v>
      </c>
      <c r="L968" s="8">
        <f t="shared" si="569"/>
        <v>1.0002095900000001</v>
      </c>
      <c r="M968" s="117">
        <f t="shared" si="579"/>
        <v>1.0018879700000001</v>
      </c>
      <c r="N968" s="117">
        <f t="shared" si="577"/>
        <v>1.1772818700000001</v>
      </c>
      <c r="O968" s="110">
        <f t="shared" si="580"/>
        <v>1.17752861</v>
      </c>
      <c r="P968" s="110">
        <f t="shared" si="561"/>
        <v>1119.43354664</v>
      </c>
      <c r="Q968" s="148">
        <f t="shared" si="572"/>
        <v>0</v>
      </c>
      <c r="R968" s="170">
        <f t="shared" si="570"/>
        <v>0</v>
      </c>
      <c r="S968" s="110">
        <f t="shared" si="562"/>
        <v>0</v>
      </c>
      <c r="T968" s="92">
        <v>0</v>
      </c>
      <c r="U968" s="180">
        <f t="shared" si="582"/>
        <v>0</v>
      </c>
      <c r="V968" s="120">
        <f t="shared" si="571"/>
        <v>0.12</v>
      </c>
      <c r="W968" s="118">
        <f t="shared" si="578"/>
        <v>1</v>
      </c>
      <c r="X968" s="118">
        <v>252</v>
      </c>
      <c r="Y968" s="117">
        <f t="shared" si="563"/>
        <v>1.0004498180000001</v>
      </c>
      <c r="Z968" s="110">
        <f t="shared" si="564"/>
        <v>0.50354135</v>
      </c>
      <c r="AA968" s="110">
        <f t="shared" si="565"/>
        <v>0</v>
      </c>
      <c r="AB968" s="121" t="str">
        <f t="shared" si="573"/>
        <v>A+J=</v>
      </c>
      <c r="AC968" s="115">
        <f t="shared" si="574"/>
        <v>45397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5" x14ac:dyDescent="0.25">
      <c r="A969" s="109">
        <f t="shared" si="566"/>
        <v>45382</v>
      </c>
      <c r="B969" s="110">
        <f t="shared" si="558"/>
        <v>1119.93708799</v>
      </c>
      <c r="C969" s="204">
        <f t="shared" si="585"/>
        <v>950.6635653139931</v>
      </c>
      <c r="D969" s="205">
        <v>6773.27</v>
      </c>
      <c r="E969" s="205">
        <v>6801.72</v>
      </c>
      <c r="F969" s="206">
        <v>45306</v>
      </c>
      <c r="G969" s="207">
        <v>4.2003345503722755E-3</v>
      </c>
      <c r="H969" s="166">
        <v>45397</v>
      </c>
      <c r="I969" s="166">
        <v>45397</v>
      </c>
      <c r="J969" s="199">
        <f t="shared" si="568"/>
        <v>20</v>
      </c>
      <c r="K969" s="217">
        <v>1</v>
      </c>
      <c r="L969" s="8">
        <f t="shared" si="569"/>
        <v>1.0002095900000001</v>
      </c>
      <c r="M969" s="117">
        <f t="shared" si="579"/>
        <v>1.0018879700000001</v>
      </c>
      <c r="N969" s="117">
        <f t="shared" si="577"/>
        <v>1.1772818700000001</v>
      </c>
      <c r="O969" s="110">
        <f t="shared" si="580"/>
        <v>1.17752861</v>
      </c>
      <c r="P969" s="110">
        <f t="shared" si="561"/>
        <v>1119.43354664</v>
      </c>
      <c r="Q969" s="148">
        <f t="shared" si="572"/>
        <v>0</v>
      </c>
      <c r="R969" s="170">
        <f t="shared" si="570"/>
        <v>0</v>
      </c>
      <c r="S969" s="110">
        <f t="shared" si="562"/>
        <v>0</v>
      </c>
      <c r="T969" s="92">
        <v>0</v>
      </c>
      <c r="U969" s="180">
        <f t="shared" si="582"/>
        <v>0</v>
      </c>
      <c r="V969" s="120">
        <f t="shared" si="571"/>
        <v>0.12</v>
      </c>
      <c r="W969" s="118">
        <f t="shared" si="578"/>
        <v>1</v>
      </c>
      <c r="X969" s="118">
        <v>252</v>
      </c>
      <c r="Y969" s="117">
        <f t="shared" si="563"/>
        <v>1.0004498180000001</v>
      </c>
      <c r="Z969" s="110">
        <f t="shared" si="564"/>
        <v>0.50354135</v>
      </c>
      <c r="AA969" s="110">
        <f t="shared" si="565"/>
        <v>0</v>
      </c>
      <c r="AB969" s="121" t="str">
        <f t="shared" si="573"/>
        <v>A+J=</v>
      </c>
      <c r="AC969" s="115">
        <f t="shared" si="574"/>
        <v>45397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5" x14ac:dyDescent="0.25">
      <c r="A970" s="109">
        <f t="shared" si="566"/>
        <v>45383</v>
      </c>
      <c r="B970" s="110">
        <f t="shared" si="558"/>
        <v>1119.93708799</v>
      </c>
      <c r="C970" s="204">
        <f t="shared" si="585"/>
        <v>950.6635653139931</v>
      </c>
      <c r="D970" s="205">
        <v>6773.27</v>
      </c>
      <c r="E970" s="205">
        <v>6801.72</v>
      </c>
      <c r="F970" s="206">
        <v>45306</v>
      </c>
      <c r="G970" s="207">
        <v>4.2003345503722755E-3</v>
      </c>
      <c r="H970" s="166">
        <v>45397</v>
      </c>
      <c r="I970" s="166">
        <v>45397</v>
      </c>
      <c r="J970" s="199">
        <f t="shared" si="568"/>
        <v>20</v>
      </c>
      <c r="K970" s="217">
        <v>1</v>
      </c>
      <c r="L970" s="8">
        <f t="shared" si="569"/>
        <v>1.0002095900000001</v>
      </c>
      <c r="M970" s="117">
        <f t="shared" si="579"/>
        <v>1.0018879700000001</v>
      </c>
      <c r="N970" s="117">
        <f t="shared" si="577"/>
        <v>1.1772818700000001</v>
      </c>
      <c r="O970" s="110">
        <f t="shared" si="580"/>
        <v>1.17752861</v>
      </c>
      <c r="P970" s="110">
        <f t="shared" si="561"/>
        <v>1119.43354664</v>
      </c>
      <c r="Q970" s="148">
        <f t="shared" si="572"/>
        <v>0</v>
      </c>
      <c r="R970" s="170">
        <f t="shared" si="570"/>
        <v>0</v>
      </c>
      <c r="S970" s="110">
        <f t="shared" si="562"/>
        <v>0</v>
      </c>
      <c r="T970" s="92">
        <v>0</v>
      </c>
      <c r="U970" s="180">
        <f t="shared" si="582"/>
        <v>0</v>
      </c>
      <c r="V970" s="120">
        <f t="shared" si="571"/>
        <v>0.12</v>
      </c>
      <c r="W970" s="118">
        <f t="shared" si="578"/>
        <v>1</v>
      </c>
      <c r="X970" s="118">
        <v>252</v>
      </c>
      <c r="Y970" s="117">
        <f t="shared" si="563"/>
        <v>1.0004498180000001</v>
      </c>
      <c r="Z970" s="110">
        <f t="shared" si="564"/>
        <v>0.50354135</v>
      </c>
      <c r="AA970" s="110">
        <f t="shared" si="565"/>
        <v>0</v>
      </c>
      <c r="AB970" s="121" t="str">
        <f t="shared" si="573"/>
        <v>A+J=</v>
      </c>
      <c r="AC970" s="115">
        <f t="shared" si="574"/>
        <v>45397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5" x14ac:dyDescent="0.25">
      <c r="A971" s="109">
        <f t="shared" si="566"/>
        <v>45384</v>
      </c>
      <c r="B971" s="110">
        <f t="shared" ref="B971:B1034" si="586">(P971+Z971)</f>
        <v>1120.6757105200002</v>
      </c>
      <c r="C971" s="204">
        <f t="shared" si="585"/>
        <v>950.6635653139931</v>
      </c>
      <c r="D971" s="205">
        <v>6773.27</v>
      </c>
      <c r="E971" s="205">
        <v>6801.72</v>
      </c>
      <c r="F971" s="206">
        <v>45306</v>
      </c>
      <c r="G971" s="207">
        <v>4.2003345503722755E-3</v>
      </c>
      <c r="H971" s="166">
        <v>45397</v>
      </c>
      <c r="I971" s="166">
        <v>45397</v>
      </c>
      <c r="J971" s="199">
        <f t="shared" si="568"/>
        <v>20</v>
      </c>
      <c r="K971" s="217">
        <v>2</v>
      </c>
      <c r="L971" s="8">
        <f t="shared" si="569"/>
        <v>1.00041924</v>
      </c>
      <c r="M971" s="117">
        <f t="shared" si="579"/>
        <v>1.0018879700000001</v>
      </c>
      <c r="N971" s="117">
        <f t="shared" si="577"/>
        <v>1.1772818700000001</v>
      </c>
      <c r="O971" s="110">
        <f t="shared" si="580"/>
        <v>1.1777754300000001</v>
      </c>
      <c r="P971" s="110">
        <f t="shared" ref="P971:P1034" si="587">TRUNC(C971*O971,8)</f>
        <v>1119.6681894200001</v>
      </c>
      <c r="Q971" s="148">
        <f t="shared" si="572"/>
        <v>0</v>
      </c>
      <c r="R971" s="170">
        <f t="shared" si="570"/>
        <v>0</v>
      </c>
      <c r="S971" s="110">
        <f t="shared" ref="S971:S1034" si="588">IF(R971&gt;0,TRUNC(R971*P971,8),0)</f>
        <v>0</v>
      </c>
      <c r="T971" s="92">
        <v>0</v>
      </c>
      <c r="U971" s="180">
        <f t="shared" si="582"/>
        <v>0</v>
      </c>
      <c r="V971" s="120">
        <f t="shared" si="571"/>
        <v>0.12</v>
      </c>
      <c r="W971" s="118">
        <f t="shared" si="578"/>
        <v>2</v>
      </c>
      <c r="X971" s="118">
        <v>252</v>
      </c>
      <c r="Y971" s="117">
        <f t="shared" ref="Y971:Y1034" si="589">ROUND((1+V971)^TRUNC((W971/X971),9),9)</f>
        <v>1.0008998389999999</v>
      </c>
      <c r="Z971" s="110">
        <f t="shared" ref="Z971:Z1034" si="590">TRUNC((P971*(Y971-1)),8)</f>
        <v>1.0075210999999999</v>
      </c>
      <c r="AA971" s="110">
        <f t="shared" ref="AA971:AA1034" si="591">IF(Q971&gt;0,S971+Z971,0)</f>
        <v>0</v>
      </c>
      <c r="AB971" s="121" t="str">
        <f t="shared" si="573"/>
        <v>A+J=</v>
      </c>
      <c r="AC971" s="115">
        <f t="shared" si="574"/>
        <v>45397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5" x14ac:dyDescent="0.25">
      <c r="A972" s="109">
        <f t="shared" ref="A972:A1035" si="592">(A971+1)</f>
        <v>45385</v>
      </c>
      <c r="B972" s="110">
        <f t="shared" si="586"/>
        <v>1121.41479789</v>
      </c>
      <c r="C972" s="204">
        <f t="shared" si="585"/>
        <v>950.6635653139931</v>
      </c>
      <c r="D972" s="205">
        <v>6773.27</v>
      </c>
      <c r="E972" s="205">
        <v>6801.72</v>
      </c>
      <c r="F972" s="206">
        <v>45306</v>
      </c>
      <c r="G972" s="207">
        <v>4.2003345503722755E-3</v>
      </c>
      <c r="H972" s="166">
        <v>45397</v>
      </c>
      <c r="I972" s="166">
        <v>45397</v>
      </c>
      <c r="J972" s="199">
        <f t="shared" ref="J972:J1035" si="593">IF(I972=I971,J971,NETWORKDAYS(I971,I972,$AF$149:$AF$503)-1)</f>
        <v>20</v>
      </c>
      <c r="K972" s="217">
        <v>3</v>
      </c>
      <c r="L972" s="8">
        <f t="shared" ref="L972:L1035" si="594">TRUNC((E972/D972)^TRUNC((K972/J972),9),8)</f>
        <v>1.00062892</v>
      </c>
      <c r="M972" s="117">
        <f t="shared" si="579"/>
        <v>1.0018879700000001</v>
      </c>
      <c r="N972" s="117">
        <f t="shared" si="577"/>
        <v>1.1772818700000001</v>
      </c>
      <c r="O972" s="110">
        <f t="shared" si="580"/>
        <v>1.17802228</v>
      </c>
      <c r="P972" s="110">
        <f t="shared" si="587"/>
        <v>1119.90286072</v>
      </c>
      <c r="Q972" s="148">
        <f t="shared" si="572"/>
        <v>0</v>
      </c>
      <c r="R972" s="170">
        <f t="shared" ref="R972:R1035" si="595">IF(Q972&gt;0,VLOOKUP($A972,$AF$11:$AK$141,6),0)</f>
        <v>0</v>
      </c>
      <c r="S972" s="110">
        <f t="shared" si="588"/>
        <v>0</v>
      </c>
      <c r="T972" s="92">
        <v>0</v>
      </c>
      <c r="U972" s="180">
        <f t="shared" si="582"/>
        <v>0</v>
      </c>
      <c r="V972" s="120">
        <f t="shared" ref="V972:V1035" si="596">(V971)</f>
        <v>0.12</v>
      </c>
      <c r="W972" s="118">
        <f t="shared" si="578"/>
        <v>3</v>
      </c>
      <c r="X972" s="118">
        <v>252</v>
      </c>
      <c r="Y972" s="117">
        <f t="shared" si="589"/>
        <v>1.0013500609999999</v>
      </c>
      <c r="Z972" s="110">
        <f t="shared" si="590"/>
        <v>1.5119371699999999</v>
      </c>
      <c r="AA972" s="110">
        <f t="shared" si="591"/>
        <v>0</v>
      </c>
      <c r="AB972" s="121" t="str">
        <f t="shared" si="573"/>
        <v>A+J=</v>
      </c>
      <c r="AC972" s="115">
        <f t="shared" si="574"/>
        <v>45397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5" x14ac:dyDescent="0.25">
      <c r="A973" s="109">
        <f t="shared" si="592"/>
        <v>45386</v>
      </c>
      <c r="B973" s="110">
        <f t="shared" si="586"/>
        <v>1122.1543822199999</v>
      </c>
      <c r="C973" s="204">
        <f t="shared" si="585"/>
        <v>950.6635653139931</v>
      </c>
      <c r="D973" s="205">
        <v>6773.27</v>
      </c>
      <c r="E973" s="205">
        <v>6801.72</v>
      </c>
      <c r="F973" s="206">
        <v>45306</v>
      </c>
      <c r="G973" s="207">
        <v>4.2003345503722755E-3</v>
      </c>
      <c r="H973" s="166">
        <v>45397</v>
      </c>
      <c r="I973" s="166">
        <v>45397</v>
      </c>
      <c r="J973" s="199">
        <f t="shared" si="593"/>
        <v>20</v>
      </c>
      <c r="K973" s="217">
        <v>4</v>
      </c>
      <c r="L973" s="8">
        <f t="shared" si="594"/>
        <v>1.0008386499999999</v>
      </c>
      <c r="M973" s="117">
        <f t="shared" si="579"/>
        <v>1.0018879700000001</v>
      </c>
      <c r="N973" s="117">
        <f t="shared" si="577"/>
        <v>1.1772818700000001</v>
      </c>
      <c r="O973" s="110">
        <f t="shared" si="580"/>
        <v>1.17826919</v>
      </c>
      <c r="P973" s="110">
        <f t="shared" si="587"/>
        <v>1120.13758906</v>
      </c>
      <c r="Q973" s="148">
        <f t="shared" ref="Q973:Q1036" si="597">IF(VLOOKUP(A973,AF$11:AM$141,8)=VLOOKUP(A972,AF$11:AM$141,8),0,VLOOKUP(A973,AF$11:AM$141,8))</f>
        <v>0</v>
      </c>
      <c r="R973" s="170">
        <f t="shared" si="595"/>
        <v>0</v>
      </c>
      <c r="S973" s="110">
        <f t="shared" si="588"/>
        <v>0</v>
      </c>
      <c r="T973" s="92">
        <v>0</v>
      </c>
      <c r="U973" s="180">
        <f t="shared" si="582"/>
        <v>0</v>
      </c>
      <c r="V973" s="120">
        <f t="shared" si="596"/>
        <v>0.12</v>
      </c>
      <c r="W973" s="118">
        <f t="shared" si="578"/>
        <v>4</v>
      </c>
      <c r="X973" s="118">
        <v>252</v>
      </c>
      <c r="Y973" s="117">
        <f t="shared" si="589"/>
        <v>1.0018004869999999</v>
      </c>
      <c r="Z973" s="110">
        <f t="shared" si="590"/>
        <v>2.0167931600000002</v>
      </c>
      <c r="AA973" s="110">
        <f t="shared" si="591"/>
        <v>0</v>
      </c>
      <c r="AB973" s="121" t="str">
        <f t="shared" ref="AB973:AB1036" si="598">IF($Q972&gt;0,VLOOKUP($A972,$AF$11:$AO$141,9),AB972)</f>
        <v>A+J=</v>
      </c>
      <c r="AC973" s="115">
        <f t="shared" ref="AC973:AC1036" si="599">IF($Q972&gt;0,VLOOKUP($A972,$AF$11:$AO$141,10),AC972)</f>
        <v>45397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5" x14ac:dyDescent="0.25">
      <c r="A974" s="109">
        <f t="shared" si="592"/>
        <v>45387</v>
      </c>
      <c r="B974" s="110">
        <f t="shared" si="586"/>
        <v>1122.8944614899999</v>
      </c>
      <c r="C974" s="204">
        <f t="shared" si="585"/>
        <v>950.6635653139931</v>
      </c>
      <c r="D974" s="205">
        <v>6773.27</v>
      </c>
      <c r="E974" s="205">
        <v>6801.72</v>
      </c>
      <c r="F974" s="206">
        <v>45306</v>
      </c>
      <c r="G974" s="207">
        <v>4.2003345503722755E-3</v>
      </c>
      <c r="H974" s="166">
        <v>45397</v>
      </c>
      <c r="I974" s="166">
        <v>45397</v>
      </c>
      <c r="J974" s="199">
        <f t="shared" si="593"/>
        <v>20</v>
      </c>
      <c r="K974" s="217">
        <v>5</v>
      </c>
      <c r="L974" s="8">
        <f t="shared" si="594"/>
        <v>1.00104843</v>
      </c>
      <c r="M974" s="117">
        <f t="shared" si="579"/>
        <v>1.0018879700000001</v>
      </c>
      <c r="N974" s="117">
        <f t="shared" si="577"/>
        <v>1.1772818700000001</v>
      </c>
      <c r="O974" s="110">
        <f t="shared" si="580"/>
        <v>1.17851616</v>
      </c>
      <c r="P974" s="110">
        <f t="shared" si="587"/>
        <v>1120.3723744399999</v>
      </c>
      <c r="Q974" s="148">
        <f t="shared" si="597"/>
        <v>0</v>
      </c>
      <c r="R974" s="170">
        <f t="shared" si="595"/>
        <v>0</v>
      </c>
      <c r="S974" s="110">
        <f t="shared" si="588"/>
        <v>0</v>
      </c>
      <c r="T974" s="92">
        <v>0</v>
      </c>
      <c r="U974" s="180">
        <f t="shared" si="582"/>
        <v>0</v>
      </c>
      <c r="V974" s="120">
        <f t="shared" si="596"/>
        <v>0.12</v>
      </c>
      <c r="W974" s="118">
        <f t="shared" si="578"/>
        <v>5</v>
      </c>
      <c r="X974" s="118">
        <v>252</v>
      </c>
      <c r="Y974" s="117">
        <f t="shared" si="589"/>
        <v>1.002251115</v>
      </c>
      <c r="Z974" s="110">
        <f t="shared" si="590"/>
        <v>2.5220870500000001</v>
      </c>
      <c r="AA974" s="110">
        <f t="shared" si="591"/>
        <v>0</v>
      </c>
      <c r="AB974" s="121" t="str">
        <f t="shared" si="598"/>
        <v>A+J=</v>
      </c>
      <c r="AC974" s="115">
        <f t="shared" si="599"/>
        <v>45397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5" x14ac:dyDescent="0.25">
      <c r="A975" s="109">
        <f t="shared" si="592"/>
        <v>45388</v>
      </c>
      <c r="B975" s="110">
        <f t="shared" si="586"/>
        <v>1123.6350275099999</v>
      </c>
      <c r="C975" s="204">
        <f t="shared" si="585"/>
        <v>950.6635653139931</v>
      </c>
      <c r="D975" s="205">
        <v>6773.27</v>
      </c>
      <c r="E975" s="205">
        <v>6801.72</v>
      </c>
      <c r="F975" s="206">
        <v>45306</v>
      </c>
      <c r="G975" s="207">
        <v>4.2003345503722755E-3</v>
      </c>
      <c r="H975" s="166">
        <v>45397</v>
      </c>
      <c r="I975" s="166">
        <v>45397</v>
      </c>
      <c r="J975" s="199">
        <f t="shared" si="593"/>
        <v>20</v>
      </c>
      <c r="K975" s="217">
        <v>6</v>
      </c>
      <c r="L975" s="8">
        <f t="shared" si="594"/>
        <v>1.00125825</v>
      </c>
      <c r="M975" s="117">
        <f t="shared" si="579"/>
        <v>1.0018879700000001</v>
      </c>
      <c r="N975" s="117">
        <f t="shared" si="577"/>
        <v>1.1772818700000001</v>
      </c>
      <c r="O975" s="110">
        <f t="shared" si="580"/>
        <v>1.17876318</v>
      </c>
      <c r="P975" s="110">
        <f t="shared" si="587"/>
        <v>1120.60720735</v>
      </c>
      <c r="Q975" s="148">
        <f t="shared" si="597"/>
        <v>0</v>
      </c>
      <c r="R975" s="170">
        <f t="shared" si="595"/>
        <v>0</v>
      </c>
      <c r="S975" s="110">
        <f t="shared" si="588"/>
        <v>0</v>
      </c>
      <c r="T975" s="92">
        <v>0</v>
      </c>
      <c r="U975" s="180">
        <f t="shared" si="582"/>
        <v>0</v>
      </c>
      <c r="V975" s="120">
        <f t="shared" si="596"/>
        <v>0.12</v>
      </c>
      <c r="W975" s="118">
        <f t="shared" si="578"/>
        <v>6</v>
      </c>
      <c r="X975" s="118">
        <v>252</v>
      </c>
      <c r="Y975" s="117">
        <f t="shared" si="589"/>
        <v>1.002701946</v>
      </c>
      <c r="Z975" s="110">
        <f t="shared" si="590"/>
        <v>3.0278201600000001</v>
      </c>
      <c r="AA975" s="110">
        <f t="shared" si="591"/>
        <v>0</v>
      </c>
      <c r="AB975" s="121" t="str">
        <f t="shared" si="598"/>
        <v>A+J=</v>
      </c>
      <c r="AC975" s="115">
        <f t="shared" si="599"/>
        <v>45397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5" x14ac:dyDescent="0.25">
      <c r="A976" s="109">
        <f t="shared" si="592"/>
        <v>45389</v>
      </c>
      <c r="B976" s="110">
        <f t="shared" si="586"/>
        <v>1123.6350275099999</v>
      </c>
      <c r="C976" s="204">
        <f t="shared" si="585"/>
        <v>950.6635653139931</v>
      </c>
      <c r="D976" s="205">
        <v>6773.27</v>
      </c>
      <c r="E976" s="205">
        <v>6801.72</v>
      </c>
      <c r="F976" s="206">
        <v>45306</v>
      </c>
      <c r="G976" s="207">
        <v>4.2003345503722755E-3</v>
      </c>
      <c r="H976" s="166">
        <v>45397</v>
      </c>
      <c r="I976" s="166">
        <v>45397</v>
      </c>
      <c r="J976" s="199">
        <f t="shared" si="593"/>
        <v>20</v>
      </c>
      <c r="K976" s="217">
        <v>6</v>
      </c>
      <c r="L976" s="8">
        <f t="shared" si="594"/>
        <v>1.00125825</v>
      </c>
      <c r="M976" s="117">
        <f t="shared" si="579"/>
        <v>1.0018879700000001</v>
      </c>
      <c r="N976" s="117">
        <f t="shared" si="577"/>
        <v>1.1772818700000001</v>
      </c>
      <c r="O976" s="110">
        <f t="shared" si="580"/>
        <v>1.17876318</v>
      </c>
      <c r="P976" s="110">
        <f t="shared" si="587"/>
        <v>1120.60720735</v>
      </c>
      <c r="Q976" s="148">
        <f t="shared" si="597"/>
        <v>0</v>
      </c>
      <c r="R976" s="170">
        <f t="shared" si="595"/>
        <v>0</v>
      </c>
      <c r="S976" s="110">
        <f t="shared" si="588"/>
        <v>0</v>
      </c>
      <c r="T976" s="92">
        <v>0</v>
      </c>
      <c r="U976" s="180">
        <f t="shared" si="582"/>
        <v>0</v>
      </c>
      <c r="V976" s="120">
        <f t="shared" si="596"/>
        <v>0.12</v>
      </c>
      <c r="W976" s="118">
        <f t="shared" si="578"/>
        <v>6</v>
      </c>
      <c r="X976" s="118">
        <v>252</v>
      </c>
      <c r="Y976" s="117">
        <f t="shared" si="589"/>
        <v>1.002701946</v>
      </c>
      <c r="Z976" s="110">
        <f t="shared" si="590"/>
        <v>3.0278201600000001</v>
      </c>
      <c r="AA976" s="110">
        <f t="shared" si="591"/>
        <v>0</v>
      </c>
      <c r="AB976" s="121" t="str">
        <f t="shared" si="598"/>
        <v>A+J=</v>
      </c>
      <c r="AC976" s="115">
        <f t="shared" si="599"/>
        <v>45397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5" x14ac:dyDescent="0.25">
      <c r="A977" s="109">
        <f t="shared" si="592"/>
        <v>45390</v>
      </c>
      <c r="B977" s="110">
        <f t="shared" si="586"/>
        <v>1123.6350275099999</v>
      </c>
      <c r="C977" s="204">
        <f t="shared" si="585"/>
        <v>950.6635653139931</v>
      </c>
      <c r="D977" s="205">
        <v>6773.27</v>
      </c>
      <c r="E977" s="205">
        <v>6801.72</v>
      </c>
      <c r="F977" s="206">
        <v>45306</v>
      </c>
      <c r="G977" s="207">
        <v>4.2003345503722755E-3</v>
      </c>
      <c r="H977" s="166">
        <v>45397</v>
      </c>
      <c r="I977" s="166">
        <v>45397</v>
      </c>
      <c r="J977" s="199">
        <f t="shared" si="593"/>
        <v>20</v>
      </c>
      <c r="K977" s="217">
        <v>6</v>
      </c>
      <c r="L977" s="8">
        <f t="shared" si="594"/>
        <v>1.00125825</v>
      </c>
      <c r="M977" s="117">
        <f t="shared" si="579"/>
        <v>1.0018879700000001</v>
      </c>
      <c r="N977" s="117">
        <f t="shared" si="577"/>
        <v>1.1772818700000001</v>
      </c>
      <c r="O977" s="110">
        <f t="shared" si="580"/>
        <v>1.17876318</v>
      </c>
      <c r="P977" s="110">
        <f t="shared" si="587"/>
        <v>1120.60720735</v>
      </c>
      <c r="Q977" s="148">
        <f t="shared" si="597"/>
        <v>0</v>
      </c>
      <c r="R977" s="170">
        <f t="shared" si="595"/>
        <v>0</v>
      </c>
      <c r="S977" s="110">
        <f t="shared" si="588"/>
        <v>0</v>
      </c>
      <c r="T977" s="92">
        <v>0</v>
      </c>
      <c r="U977" s="180">
        <f t="shared" si="582"/>
        <v>0</v>
      </c>
      <c r="V977" s="120">
        <f t="shared" si="596"/>
        <v>0.12</v>
      </c>
      <c r="W977" s="118">
        <f t="shared" si="578"/>
        <v>6</v>
      </c>
      <c r="X977" s="118">
        <v>252</v>
      </c>
      <c r="Y977" s="117">
        <f t="shared" si="589"/>
        <v>1.002701946</v>
      </c>
      <c r="Z977" s="110">
        <f t="shared" si="590"/>
        <v>3.0278201600000001</v>
      </c>
      <c r="AA977" s="110">
        <f t="shared" si="591"/>
        <v>0</v>
      </c>
      <c r="AB977" s="121" t="str">
        <f t="shared" si="598"/>
        <v>A+J=</v>
      </c>
      <c r="AC977" s="115">
        <f t="shared" si="599"/>
        <v>45397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5" x14ac:dyDescent="0.25">
      <c r="A978" s="109">
        <f t="shared" si="592"/>
        <v>45391</v>
      </c>
      <c r="B978" s="110">
        <f t="shared" si="586"/>
        <v>1124.37606983</v>
      </c>
      <c r="C978" s="204">
        <f t="shared" si="585"/>
        <v>950.6635653139931</v>
      </c>
      <c r="D978" s="205">
        <v>6773.27</v>
      </c>
      <c r="E978" s="205">
        <v>6801.72</v>
      </c>
      <c r="F978" s="206">
        <v>45306</v>
      </c>
      <c r="G978" s="207">
        <v>4.2003345503722755E-3</v>
      </c>
      <c r="H978" s="166">
        <v>45397</v>
      </c>
      <c r="I978" s="166">
        <v>45397</v>
      </c>
      <c r="J978" s="199">
        <f t="shared" si="593"/>
        <v>20</v>
      </c>
      <c r="K978" s="217">
        <v>7</v>
      </c>
      <c r="L978" s="8">
        <f t="shared" si="594"/>
        <v>1.00146811</v>
      </c>
      <c r="M978" s="117">
        <f t="shared" si="579"/>
        <v>1.0018879700000001</v>
      </c>
      <c r="N978" s="117">
        <f t="shared" si="577"/>
        <v>1.1772818700000001</v>
      </c>
      <c r="O978" s="110">
        <f t="shared" si="580"/>
        <v>1.17901024</v>
      </c>
      <c r="P978" s="110">
        <f t="shared" si="587"/>
        <v>1120.8420782999999</v>
      </c>
      <c r="Q978" s="148">
        <f t="shared" si="597"/>
        <v>0</v>
      </c>
      <c r="R978" s="170">
        <f t="shared" si="595"/>
        <v>0</v>
      </c>
      <c r="S978" s="110">
        <f t="shared" si="588"/>
        <v>0</v>
      </c>
      <c r="T978" s="92">
        <v>0</v>
      </c>
      <c r="U978" s="180">
        <f t="shared" si="582"/>
        <v>0</v>
      </c>
      <c r="V978" s="120">
        <f t="shared" si="596"/>
        <v>0.12</v>
      </c>
      <c r="W978" s="118">
        <f t="shared" si="578"/>
        <v>7</v>
      </c>
      <c r="X978" s="118">
        <v>252</v>
      </c>
      <c r="Y978" s="117">
        <f t="shared" si="589"/>
        <v>1.003152979</v>
      </c>
      <c r="Z978" s="110">
        <f t="shared" si="590"/>
        <v>3.5339915300000002</v>
      </c>
      <c r="AA978" s="110">
        <f t="shared" si="591"/>
        <v>0</v>
      </c>
      <c r="AB978" s="121" t="str">
        <f t="shared" si="598"/>
        <v>A+J=</v>
      </c>
      <c r="AC978" s="115">
        <f t="shared" si="599"/>
        <v>45397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5" x14ac:dyDescent="0.25">
      <c r="A979" s="109">
        <f t="shared" si="592"/>
        <v>45392</v>
      </c>
      <c r="B979" s="110">
        <f t="shared" si="586"/>
        <v>1125.1176194899999</v>
      </c>
      <c r="C979" s="204">
        <f t="shared" si="585"/>
        <v>950.6635653139931</v>
      </c>
      <c r="D979" s="205">
        <v>6773.27</v>
      </c>
      <c r="E979" s="205">
        <v>6801.72</v>
      </c>
      <c r="F979" s="206">
        <v>45306</v>
      </c>
      <c r="G979" s="207">
        <v>4.2003345503722755E-3</v>
      </c>
      <c r="H979" s="166">
        <v>45397</v>
      </c>
      <c r="I979" s="166">
        <v>45397</v>
      </c>
      <c r="J979" s="199">
        <f t="shared" si="593"/>
        <v>20</v>
      </c>
      <c r="K979" s="217">
        <v>8</v>
      </c>
      <c r="L979" s="8">
        <f t="shared" si="594"/>
        <v>1.0016780199999999</v>
      </c>
      <c r="M979" s="117">
        <f t="shared" si="579"/>
        <v>1.0018879700000001</v>
      </c>
      <c r="N979" s="117">
        <f t="shared" si="577"/>
        <v>1.1772818700000001</v>
      </c>
      <c r="O979" s="110">
        <f t="shared" si="580"/>
        <v>1.17925737</v>
      </c>
      <c r="P979" s="110">
        <f t="shared" si="587"/>
        <v>1121.07701578</v>
      </c>
      <c r="Q979" s="148">
        <f t="shared" si="597"/>
        <v>0</v>
      </c>
      <c r="R979" s="170">
        <f t="shared" si="595"/>
        <v>0</v>
      </c>
      <c r="S979" s="110">
        <f t="shared" si="588"/>
        <v>0</v>
      </c>
      <c r="T979" s="92">
        <v>0</v>
      </c>
      <c r="U979" s="180">
        <f t="shared" si="582"/>
        <v>0</v>
      </c>
      <c r="V979" s="120">
        <f t="shared" si="596"/>
        <v>0.12</v>
      </c>
      <c r="W979" s="118">
        <f t="shared" si="578"/>
        <v>8</v>
      </c>
      <c r="X979" s="118">
        <v>252</v>
      </c>
      <c r="Y979" s="117">
        <f t="shared" si="589"/>
        <v>1.003604216</v>
      </c>
      <c r="Z979" s="110">
        <f t="shared" si="590"/>
        <v>4.0406037100000001</v>
      </c>
      <c r="AA979" s="110">
        <f t="shared" si="591"/>
        <v>0</v>
      </c>
      <c r="AB979" s="121" t="str">
        <f t="shared" si="598"/>
        <v>A+J=</v>
      </c>
      <c r="AC979" s="115">
        <f t="shared" si="599"/>
        <v>45397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5" x14ac:dyDescent="0.25">
      <c r="A980" s="109">
        <f t="shared" si="592"/>
        <v>45393</v>
      </c>
      <c r="B980" s="110">
        <f t="shared" si="586"/>
        <v>1125.85964588</v>
      </c>
      <c r="C980" s="204">
        <f t="shared" si="585"/>
        <v>950.6635653139931</v>
      </c>
      <c r="D980" s="205">
        <v>6773.27</v>
      </c>
      <c r="E980" s="205">
        <v>6801.72</v>
      </c>
      <c r="F980" s="206">
        <v>45306</v>
      </c>
      <c r="G980" s="207">
        <v>4.2003345503722755E-3</v>
      </c>
      <c r="H980" s="166">
        <v>45397</v>
      </c>
      <c r="I980" s="166">
        <v>45397</v>
      </c>
      <c r="J980" s="199">
        <f t="shared" si="593"/>
        <v>20</v>
      </c>
      <c r="K980" s="217">
        <v>9</v>
      </c>
      <c r="L980" s="8">
        <f t="shared" si="594"/>
        <v>1.0018879700000001</v>
      </c>
      <c r="M980" s="117">
        <f t="shared" si="579"/>
        <v>1.0018879700000001</v>
      </c>
      <c r="N980" s="117">
        <f t="shared" si="577"/>
        <v>1.1772818700000001</v>
      </c>
      <c r="O980" s="110">
        <f t="shared" si="580"/>
        <v>1.1795045399999999</v>
      </c>
      <c r="P980" s="110">
        <f t="shared" si="587"/>
        <v>1121.3119913</v>
      </c>
      <c r="Q980" s="148">
        <f t="shared" si="597"/>
        <v>0</v>
      </c>
      <c r="R980" s="170">
        <f t="shared" si="595"/>
        <v>0</v>
      </c>
      <c r="S980" s="110">
        <f t="shared" si="588"/>
        <v>0</v>
      </c>
      <c r="T980" s="92">
        <v>0</v>
      </c>
      <c r="U980" s="180">
        <f t="shared" si="582"/>
        <v>0</v>
      </c>
      <c r="V980" s="120">
        <f t="shared" si="596"/>
        <v>0.12</v>
      </c>
      <c r="W980" s="118">
        <f t="shared" si="578"/>
        <v>9</v>
      </c>
      <c r="X980" s="118">
        <v>252</v>
      </c>
      <c r="Y980" s="117">
        <f t="shared" si="589"/>
        <v>1.0040556549999999</v>
      </c>
      <c r="Z980" s="110">
        <f t="shared" si="590"/>
        <v>4.5476545799999997</v>
      </c>
      <c r="AA980" s="110">
        <f t="shared" si="591"/>
        <v>0</v>
      </c>
      <c r="AB980" s="121" t="str">
        <f t="shared" si="598"/>
        <v>A+J=</v>
      </c>
      <c r="AC980" s="115">
        <f t="shared" si="599"/>
        <v>45397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5" x14ac:dyDescent="0.25">
      <c r="A981" s="109">
        <f t="shared" si="592"/>
        <v>45394</v>
      </c>
      <c r="B981" s="110">
        <f t="shared" si="586"/>
        <v>1126.6021598300001</v>
      </c>
      <c r="C981" s="204">
        <f t="shared" si="585"/>
        <v>950.6635653139931</v>
      </c>
      <c r="D981" s="205">
        <v>6773.27</v>
      </c>
      <c r="E981" s="205">
        <v>6801.72</v>
      </c>
      <c r="F981" s="206">
        <v>45306</v>
      </c>
      <c r="G981" s="207">
        <v>4.2003345503722755E-3</v>
      </c>
      <c r="H981" s="166">
        <v>45397</v>
      </c>
      <c r="I981" s="166">
        <v>45397</v>
      </c>
      <c r="J981" s="199">
        <f t="shared" si="593"/>
        <v>20</v>
      </c>
      <c r="K981" s="217">
        <v>10</v>
      </c>
      <c r="L981" s="8">
        <f t="shared" si="594"/>
        <v>1.00209796</v>
      </c>
      <c r="M981" s="117">
        <f t="shared" si="579"/>
        <v>1.0018879700000001</v>
      </c>
      <c r="N981" s="117">
        <f t="shared" si="577"/>
        <v>1.1772818700000001</v>
      </c>
      <c r="O981" s="110">
        <f t="shared" si="580"/>
        <v>1.17975176</v>
      </c>
      <c r="P981" s="110">
        <f t="shared" si="587"/>
        <v>1121.54701434</v>
      </c>
      <c r="Q981" s="148">
        <f t="shared" si="597"/>
        <v>0</v>
      </c>
      <c r="R981" s="170">
        <f t="shared" si="595"/>
        <v>0</v>
      </c>
      <c r="S981" s="110">
        <f t="shared" si="588"/>
        <v>0</v>
      </c>
      <c r="T981" s="92">
        <v>0</v>
      </c>
      <c r="U981" s="180">
        <f t="shared" si="582"/>
        <v>0</v>
      </c>
      <c r="V981" s="120">
        <f t="shared" si="596"/>
        <v>0.12</v>
      </c>
      <c r="W981" s="118">
        <f t="shared" si="578"/>
        <v>10</v>
      </c>
      <c r="X981" s="118">
        <v>252</v>
      </c>
      <c r="Y981" s="117">
        <f t="shared" si="589"/>
        <v>1.004507297</v>
      </c>
      <c r="Z981" s="110">
        <f t="shared" si="590"/>
        <v>5.0551454900000001</v>
      </c>
      <c r="AA981" s="110">
        <f t="shared" si="591"/>
        <v>0</v>
      </c>
      <c r="AB981" s="121" t="str">
        <f t="shared" si="598"/>
        <v>A+J=</v>
      </c>
      <c r="AC981" s="115">
        <f t="shared" si="599"/>
        <v>45397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5" x14ac:dyDescent="0.25">
      <c r="A982" s="109">
        <f t="shared" si="592"/>
        <v>45395</v>
      </c>
      <c r="B982" s="110">
        <f t="shared" si="586"/>
        <v>1127.3451626900001</v>
      </c>
      <c r="C982" s="204">
        <f t="shared" si="585"/>
        <v>950.6635653139931</v>
      </c>
      <c r="D982" s="205">
        <v>6773.27</v>
      </c>
      <c r="E982" s="205">
        <v>6801.72</v>
      </c>
      <c r="F982" s="206">
        <v>45306</v>
      </c>
      <c r="G982" s="207">
        <v>4.2003345503722755E-3</v>
      </c>
      <c r="H982" s="166">
        <v>45397</v>
      </c>
      <c r="I982" s="166">
        <v>45397</v>
      </c>
      <c r="J982" s="199">
        <f t="shared" si="593"/>
        <v>20</v>
      </c>
      <c r="K982" s="217">
        <v>11</v>
      </c>
      <c r="L982" s="8">
        <f t="shared" si="594"/>
        <v>1.002308</v>
      </c>
      <c r="M982" s="117">
        <f t="shared" si="579"/>
        <v>1.0018879700000001</v>
      </c>
      <c r="N982" s="117">
        <f t="shared" si="577"/>
        <v>1.1772818700000001</v>
      </c>
      <c r="O982" s="110">
        <f t="shared" si="580"/>
        <v>1.1799990300000001</v>
      </c>
      <c r="P982" s="110">
        <f t="shared" si="587"/>
        <v>1121.78208492</v>
      </c>
      <c r="Q982" s="148">
        <f t="shared" si="597"/>
        <v>0</v>
      </c>
      <c r="R982" s="170">
        <f t="shared" si="595"/>
        <v>0</v>
      </c>
      <c r="S982" s="110">
        <f t="shared" si="588"/>
        <v>0</v>
      </c>
      <c r="T982" s="92">
        <v>0</v>
      </c>
      <c r="U982" s="180">
        <f t="shared" si="582"/>
        <v>0</v>
      </c>
      <c r="V982" s="120">
        <f t="shared" si="596"/>
        <v>0.12</v>
      </c>
      <c r="W982" s="118">
        <f t="shared" si="578"/>
        <v>11</v>
      </c>
      <c r="X982" s="118">
        <v>252</v>
      </c>
      <c r="Y982" s="117">
        <f t="shared" si="589"/>
        <v>1.004959143</v>
      </c>
      <c r="Z982" s="110">
        <f t="shared" si="590"/>
        <v>5.5630777699999996</v>
      </c>
      <c r="AA982" s="110">
        <f t="shared" si="591"/>
        <v>0</v>
      </c>
      <c r="AB982" s="121" t="str">
        <f t="shared" si="598"/>
        <v>A+J=</v>
      </c>
      <c r="AC982" s="115">
        <f t="shared" si="599"/>
        <v>45397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5" x14ac:dyDescent="0.25">
      <c r="A983" s="109">
        <f t="shared" si="592"/>
        <v>45396</v>
      </c>
      <c r="B983" s="110">
        <f t="shared" si="586"/>
        <v>1127.3451626900001</v>
      </c>
      <c r="C983" s="204">
        <f t="shared" si="585"/>
        <v>950.6635653139931</v>
      </c>
      <c r="D983" s="205">
        <v>6773.27</v>
      </c>
      <c r="E983" s="205">
        <v>6801.72</v>
      </c>
      <c r="F983" s="206">
        <v>45306</v>
      </c>
      <c r="G983" s="207">
        <v>4.2003345503722755E-3</v>
      </c>
      <c r="H983" s="166">
        <v>45397</v>
      </c>
      <c r="I983" s="166">
        <v>45397</v>
      </c>
      <c r="J983" s="199">
        <f t="shared" si="593"/>
        <v>20</v>
      </c>
      <c r="K983" s="217">
        <v>11</v>
      </c>
      <c r="L983" s="8">
        <f t="shared" si="594"/>
        <v>1.002308</v>
      </c>
      <c r="M983" s="117">
        <f t="shared" si="579"/>
        <v>1.0018879700000001</v>
      </c>
      <c r="N983" s="117">
        <f t="shared" si="577"/>
        <v>1.1772818700000001</v>
      </c>
      <c r="O983" s="110">
        <f t="shared" si="580"/>
        <v>1.1799990300000001</v>
      </c>
      <c r="P983" s="110">
        <f t="shared" si="587"/>
        <v>1121.78208492</v>
      </c>
      <c r="Q983" s="148">
        <f t="shared" si="597"/>
        <v>0</v>
      </c>
      <c r="R983" s="170">
        <f t="shared" si="595"/>
        <v>0</v>
      </c>
      <c r="S983" s="110">
        <f t="shared" si="588"/>
        <v>0</v>
      </c>
      <c r="T983" s="92">
        <v>0</v>
      </c>
      <c r="U983" s="180">
        <f t="shared" si="582"/>
        <v>0</v>
      </c>
      <c r="V983" s="120">
        <f t="shared" si="596"/>
        <v>0.12</v>
      </c>
      <c r="W983" s="118">
        <f t="shared" si="578"/>
        <v>11</v>
      </c>
      <c r="X983" s="118">
        <v>252</v>
      </c>
      <c r="Y983" s="117">
        <f t="shared" si="589"/>
        <v>1.004959143</v>
      </c>
      <c r="Z983" s="110">
        <f t="shared" si="590"/>
        <v>5.5630777699999996</v>
      </c>
      <c r="AA983" s="110">
        <f t="shared" si="591"/>
        <v>0</v>
      </c>
      <c r="AB983" s="121" t="str">
        <f t="shared" si="598"/>
        <v>A+J=</v>
      </c>
      <c r="AC983" s="115">
        <f t="shared" si="599"/>
        <v>45397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5" x14ac:dyDescent="0.25">
      <c r="A984" s="109">
        <f t="shared" si="592"/>
        <v>45397</v>
      </c>
      <c r="B984" s="110">
        <f t="shared" si="586"/>
        <v>1127.3451626900001</v>
      </c>
      <c r="C984" s="204">
        <f t="shared" si="585"/>
        <v>950.6635653139931</v>
      </c>
      <c r="D984" s="205">
        <v>6773.27</v>
      </c>
      <c r="E984" s="205">
        <v>6801.72</v>
      </c>
      <c r="F984" s="206">
        <v>45306</v>
      </c>
      <c r="G984" s="207">
        <v>4.2003345503722755E-3</v>
      </c>
      <c r="H984" s="166">
        <v>45397</v>
      </c>
      <c r="I984" s="166">
        <v>45397</v>
      </c>
      <c r="J984" s="199">
        <f t="shared" si="593"/>
        <v>20</v>
      </c>
      <c r="K984" s="217">
        <v>11</v>
      </c>
      <c r="L984" s="8">
        <f t="shared" si="594"/>
        <v>1.002308</v>
      </c>
      <c r="M984" s="117">
        <f t="shared" si="579"/>
        <v>1.0018879700000001</v>
      </c>
      <c r="N984" s="117">
        <f t="shared" si="577"/>
        <v>1.1772818700000001</v>
      </c>
      <c r="O984" s="110">
        <f t="shared" si="580"/>
        <v>1.1799990300000001</v>
      </c>
      <c r="P984" s="110">
        <f t="shared" si="587"/>
        <v>1121.78208492</v>
      </c>
      <c r="Q984" s="148">
        <f t="shared" si="597"/>
        <v>32</v>
      </c>
      <c r="R984" s="170">
        <f t="shared" si="595"/>
        <v>3.5000000000000001E-3</v>
      </c>
      <c r="S984" s="110">
        <f t="shared" si="588"/>
        <v>3.92623729</v>
      </c>
      <c r="T984" s="92">
        <v>0</v>
      </c>
      <c r="U984" s="180">
        <f t="shared" si="582"/>
        <v>3.4999999935638126E-3</v>
      </c>
      <c r="V984" s="120">
        <f t="shared" si="596"/>
        <v>0.12</v>
      </c>
      <c r="W984" s="118">
        <f t="shared" si="578"/>
        <v>11</v>
      </c>
      <c r="X984" s="118">
        <v>252</v>
      </c>
      <c r="Y984" s="117">
        <f t="shared" si="589"/>
        <v>1.004959143</v>
      </c>
      <c r="Z984" s="110">
        <f t="shared" si="590"/>
        <v>5.5630777699999996</v>
      </c>
      <c r="AA984" s="110">
        <f t="shared" si="591"/>
        <v>9.4893150599999991</v>
      </c>
      <c r="AB984" s="121" t="str">
        <f t="shared" si="598"/>
        <v>A+J=</v>
      </c>
      <c r="AC984" s="115">
        <f t="shared" si="599"/>
        <v>45397</v>
      </c>
      <c r="AD984" s="162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5" x14ac:dyDescent="0.2">
      <c r="A985" s="109">
        <f t="shared" si="592"/>
        <v>45398</v>
      </c>
      <c r="B985" s="110">
        <f t="shared" si="586"/>
        <v>1118.7989244099999</v>
      </c>
      <c r="C985" s="204">
        <f t="shared" si="585"/>
        <v>947.33624284153314</v>
      </c>
      <c r="D985" s="111">
        <f t="shared" ref="D985:D1035" si="600">IF(E985=E984,D984,E984)</f>
        <v>6801.72</v>
      </c>
      <c r="E985" s="111">
        <f t="shared" si="581"/>
        <v>6858.17</v>
      </c>
      <c r="F985" s="161">
        <f t="shared" ref="F985:F1042" si="601">IF($K985=1,VLOOKUP($A984,$AQ$11:$AV$47,6),F984)</f>
        <v>45337</v>
      </c>
      <c r="G985" s="114">
        <f t="shared" ref="G985:G1034" si="602">(E985/D985)-1</f>
        <v>8.2993713354857501E-3</v>
      </c>
      <c r="H985" s="115">
        <f t="shared" ref="H985:H1042" si="603">IF(Q984&gt;0,VLOOKUP(A985,AJ$119:AP$451,4),H984)</f>
        <v>45427</v>
      </c>
      <c r="I985" s="115">
        <f t="shared" ref="I985:I1034" si="604">IF(A985&gt;I984,H985,I984)</f>
        <v>45427</v>
      </c>
      <c r="J985" s="116">
        <f t="shared" si="593"/>
        <v>21</v>
      </c>
      <c r="K985" s="116">
        <f t="shared" si="583"/>
        <v>1</v>
      </c>
      <c r="L985" s="8">
        <f t="shared" si="594"/>
        <v>1.0003936499999999</v>
      </c>
      <c r="M985" s="117">
        <f t="shared" si="579"/>
        <v>1.002308</v>
      </c>
      <c r="N985" s="117">
        <f t="shared" si="577"/>
        <v>1.1799990365559601</v>
      </c>
      <c r="O985" s="110">
        <f t="shared" si="580"/>
        <v>1.1804635400000001</v>
      </c>
      <c r="P985" s="110">
        <f t="shared" si="587"/>
        <v>1118.2958947899999</v>
      </c>
      <c r="Q985" s="148">
        <f t="shared" si="597"/>
        <v>0</v>
      </c>
      <c r="R985" s="170">
        <f t="shared" si="595"/>
        <v>0</v>
      </c>
      <c r="S985" s="110">
        <f t="shared" si="588"/>
        <v>0</v>
      </c>
      <c r="T985" s="92">
        <v>0</v>
      </c>
      <c r="U985" s="180">
        <f t="shared" si="582"/>
        <v>0</v>
      </c>
      <c r="V985" s="120">
        <f t="shared" si="596"/>
        <v>0.12</v>
      </c>
      <c r="W985" s="118">
        <f t="shared" si="578"/>
        <v>1</v>
      </c>
      <c r="X985" s="118">
        <v>252</v>
      </c>
      <c r="Y985" s="117">
        <f t="shared" si="589"/>
        <v>1.0004498180000001</v>
      </c>
      <c r="Z985" s="110">
        <f t="shared" si="590"/>
        <v>0.50302961999999996</v>
      </c>
      <c r="AA985" s="110">
        <f t="shared" si="591"/>
        <v>0</v>
      </c>
      <c r="AB985" s="121" t="str">
        <f t="shared" si="598"/>
        <v>A+J=</v>
      </c>
      <c r="AC985" s="115">
        <f t="shared" si="599"/>
        <v>45427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5" x14ac:dyDescent="0.2">
      <c r="A986" s="109">
        <f t="shared" si="592"/>
        <v>45399</v>
      </c>
      <c r="B986" s="110">
        <f t="shared" si="586"/>
        <v>1119.7427948500001</v>
      </c>
      <c r="C986" s="204">
        <f t="shared" si="585"/>
        <v>947.33624284153314</v>
      </c>
      <c r="D986" s="111">
        <f t="shared" si="600"/>
        <v>6801.72</v>
      </c>
      <c r="E986" s="111">
        <f t="shared" si="581"/>
        <v>6858.17</v>
      </c>
      <c r="F986" s="161">
        <f t="shared" si="601"/>
        <v>45337</v>
      </c>
      <c r="G986" s="114">
        <f t="shared" si="602"/>
        <v>8.2993713354857501E-3</v>
      </c>
      <c r="H986" s="115">
        <f t="shared" si="603"/>
        <v>45427</v>
      </c>
      <c r="I986" s="115">
        <f t="shared" si="604"/>
        <v>45427</v>
      </c>
      <c r="J986" s="116">
        <f t="shared" si="593"/>
        <v>21</v>
      </c>
      <c r="K986" s="116">
        <f t="shared" si="583"/>
        <v>2</v>
      </c>
      <c r="L986" s="8">
        <f t="shared" si="594"/>
        <v>1.00078746</v>
      </c>
      <c r="M986" s="117">
        <f t="shared" si="579"/>
        <v>1.002308</v>
      </c>
      <c r="N986" s="117">
        <f t="shared" si="577"/>
        <v>1.1799990365559601</v>
      </c>
      <c r="O986" s="110">
        <f t="shared" si="580"/>
        <v>1.1809282299999999</v>
      </c>
      <c r="P986" s="110">
        <f t="shared" si="587"/>
        <v>1118.7361124700001</v>
      </c>
      <c r="Q986" s="148">
        <f t="shared" si="597"/>
        <v>0</v>
      </c>
      <c r="R986" s="170">
        <f t="shared" si="595"/>
        <v>0</v>
      </c>
      <c r="S986" s="110">
        <f t="shared" si="588"/>
        <v>0</v>
      </c>
      <c r="T986" s="92">
        <v>0</v>
      </c>
      <c r="U986" s="180">
        <f t="shared" si="582"/>
        <v>0</v>
      </c>
      <c r="V986" s="120">
        <f t="shared" si="596"/>
        <v>0.12</v>
      </c>
      <c r="W986" s="118">
        <f t="shared" si="578"/>
        <v>2</v>
      </c>
      <c r="X986" s="118">
        <v>252</v>
      </c>
      <c r="Y986" s="117">
        <f t="shared" si="589"/>
        <v>1.0008998389999999</v>
      </c>
      <c r="Z986" s="110">
        <f t="shared" si="590"/>
        <v>1.00668238</v>
      </c>
      <c r="AA986" s="110">
        <f t="shared" si="591"/>
        <v>0</v>
      </c>
      <c r="AB986" s="121" t="str">
        <f t="shared" si="598"/>
        <v>A+J=</v>
      </c>
      <c r="AC986" s="115">
        <f t="shared" si="599"/>
        <v>45427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5" x14ac:dyDescent="0.2">
      <c r="A987" s="109">
        <f t="shared" si="592"/>
        <v>45400</v>
      </c>
      <c r="B987" s="110">
        <f t="shared" si="586"/>
        <v>1120.6874666899998</v>
      </c>
      <c r="C987" s="204">
        <f t="shared" si="585"/>
        <v>947.33624284153314</v>
      </c>
      <c r="D987" s="111">
        <f t="shared" si="600"/>
        <v>6801.72</v>
      </c>
      <c r="E987" s="111">
        <f t="shared" si="581"/>
        <v>6858.17</v>
      </c>
      <c r="F987" s="161">
        <f t="shared" si="601"/>
        <v>45337</v>
      </c>
      <c r="G987" s="114">
        <f t="shared" si="602"/>
        <v>8.2993713354857501E-3</v>
      </c>
      <c r="H987" s="115">
        <f t="shared" si="603"/>
        <v>45427</v>
      </c>
      <c r="I987" s="115">
        <f t="shared" si="604"/>
        <v>45427</v>
      </c>
      <c r="J987" s="116">
        <f t="shared" si="593"/>
        <v>21</v>
      </c>
      <c r="K987" s="116">
        <f t="shared" si="583"/>
        <v>3</v>
      </c>
      <c r="L987" s="8">
        <f t="shared" si="594"/>
        <v>1.00118142</v>
      </c>
      <c r="M987" s="117">
        <f t="shared" si="579"/>
        <v>1.002308</v>
      </c>
      <c r="N987" s="117">
        <f t="shared" si="577"/>
        <v>1.1799990365559601</v>
      </c>
      <c r="O987" s="110">
        <f t="shared" si="580"/>
        <v>1.1813931099999999</v>
      </c>
      <c r="P987" s="110">
        <f t="shared" si="587"/>
        <v>1119.1765101399999</v>
      </c>
      <c r="Q987" s="148">
        <f t="shared" si="597"/>
        <v>0</v>
      </c>
      <c r="R987" s="170">
        <f t="shared" si="595"/>
        <v>0</v>
      </c>
      <c r="S987" s="110">
        <f t="shared" si="588"/>
        <v>0</v>
      </c>
      <c r="T987" s="92">
        <v>0</v>
      </c>
      <c r="U987" s="180">
        <f t="shared" si="582"/>
        <v>0</v>
      </c>
      <c r="V987" s="120">
        <f t="shared" si="596"/>
        <v>0.12</v>
      </c>
      <c r="W987" s="118">
        <f t="shared" si="578"/>
        <v>3</v>
      </c>
      <c r="X987" s="118">
        <v>252</v>
      </c>
      <c r="Y987" s="117">
        <f t="shared" si="589"/>
        <v>1.0013500609999999</v>
      </c>
      <c r="Z987" s="110">
        <f t="shared" si="590"/>
        <v>1.51095655</v>
      </c>
      <c r="AA987" s="110">
        <f t="shared" si="591"/>
        <v>0</v>
      </c>
      <c r="AB987" s="121" t="str">
        <f t="shared" si="598"/>
        <v>A+J=</v>
      </c>
      <c r="AC987" s="115">
        <f t="shared" si="599"/>
        <v>45427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5" x14ac:dyDescent="0.2">
      <c r="A988" s="109">
        <f t="shared" si="592"/>
        <v>45401</v>
      </c>
      <c r="B988" s="110">
        <f t="shared" si="586"/>
        <v>1121.63293432</v>
      </c>
      <c r="C988" s="204">
        <f t="shared" si="585"/>
        <v>947.33624284153314</v>
      </c>
      <c r="D988" s="111">
        <f t="shared" si="600"/>
        <v>6801.72</v>
      </c>
      <c r="E988" s="111">
        <f t="shared" si="581"/>
        <v>6858.17</v>
      </c>
      <c r="F988" s="161">
        <f t="shared" si="601"/>
        <v>45337</v>
      </c>
      <c r="G988" s="114">
        <f t="shared" si="602"/>
        <v>8.2993713354857501E-3</v>
      </c>
      <c r="H988" s="115">
        <f t="shared" si="603"/>
        <v>45427</v>
      </c>
      <c r="I988" s="115">
        <f t="shared" si="604"/>
        <v>45427</v>
      </c>
      <c r="J988" s="116">
        <f t="shared" si="593"/>
        <v>21</v>
      </c>
      <c r="K988" s="116">
        <f t="shared" si="583"/>
        <v>4</v>
      </c>
      <c r="L988" s="8">
        <f t="shared" si="594"/>
        <v>1.0015755399999999</v>
      </c>
      <c r="M988" s="117">
        <f t="shared" si="579"/>
        <v>1.002308</v>
      </c>
      <c r="N988" s="117">
        <f t="shared" si="577"/>
        <v>1.1799990365559601</v>
      </c>
      <c r="O988" s="110">
        <f t="shared" si="580"/>
        <v>1.1818581699999999</v>
      </c>
      <c r="P988" s="110">
        <f t="shared" si="587"/>
        <v>1119.6170783299999</v>
      </c>
      <c r="Q988" s="148">
        <f t="shared" si="597"/>
        <v>0</v>
      </c>
      <c r="R988" s="170">
        <f t="shared" si="595"/>
        <v>0</v>
      </c>
      <c r="S988" s="110">
        <f t="shared" si="588"/>
        <v>0</v>
      </c>
      <c r="T988" s="92">
        <v>0</v>
      </c>
      <c r="U988" s="180">
        <f t="shared" si="582"/>
        <v>0</v>
      </c>
      <c r="V988" s="120">
        <f t="shared" si="596"/>
        <v>0.12</v>
      </c>
      <c r="W988" s="118">
        <f t="shared" si="578"/>
        <v>4</v>
      </c>
      <c r="X988" s="118">
        <v>252</v>
      </c>
      <c r="Y988" s="117">
        <f t="shared" si="589"/>
        <v>1.0018004869999999</v>
      </c>
      <c r="Z988" s="110">
        <f t="shared" si="590"/>
        <v>2.0158559899999999</v>
      </c>
      <c r="AA988" s="110">
        <f t="shared" si="591"/>
        <v>0</v>
      </c>
      <c r="AB988" s="121" t="str">
        <f t="shared" si="598"/>
        <v>A+J=</v>
      </c>
      <c r="AC988" s="115">
        <f t="shared" si="599"/>
        <v>45427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5" x14ac:dyDescent="0.2">
      <c r="A989" s="109">
        <f t="shared" si="592"/>
        <v>45402</v>
      </c>
      <c r="B989" s="110">
        <f t="shared" si="586"/>
        <v>1122.5792054899998</v>
      </c>
      <c r="C989" s="204">
        <f t="shared" si="585"/>
        <v>947.33624284153314</v>
      </c>
      <c r="D989" s="111">
        <f t="shared" si="600"/>
        <v>6801.72</v>
      </c>
      <c r="E989" s="111">
        <f t="shared" si="581"/>
        <v>6858.17</v>
      </c>
      <c r="F989" s="161">
        <f t="shared" si="601"/>
        <v>45337</v>
      </c>
      <c r="G989" s="114">
        <f t="shared" si="602"/>
        <v>8.2993713354857501E-3</v>
      </c>
      <c r="H989" s="115">
        <f t="shared" si="603"/>
        <v>45427</v>
      </c>
      <c r="I989" s="115">
        <f t="shared" si="604"/>
        <v>45427</v>
      </c>
      <c r="J989" s="116">
        <f t="shared" si="593"/>
        <v>21</v>
      </c>
      <c r="K989" s="116">
        <f t="shared" si="583"/>
        <v>5</v>
      </c>
      <c r="L989" s="8">
        <f t="shared" si="594"/>
        <v>1.00196982</v>
      </c>
      <c r="M989" s="117">
        <f t="shared" si="579"/>
        <v>1.002308</v>
      </c>
      <c r="N989" s="117">
        <f t="shared" si="577"/>
        <v>1.1799990365559601</v>
      </c>
      <c r="O989" s="110">
        <f t="shared" si="580"/>
        <v>1.1823234199999999</v>
      </c>
      <c r="P989" s="110">
        <f t="shared" si="587"/>
        <v>1120.0578265199999</v>
      </c>
      <c r="Q989" s="148">
        <f t="shared" si="597"/>
        <v>0</v>
      </c>
      <c r="R989" s="170">
        <f t="shared" si="595"/>
        <v>0</v>
      </c>
      <c r="S989" s="110">
        <f t="shared" si="588"/>
        <v>0</v>
      </c>
      <c r="T989" s="92">
        <v>0</v>
      </c>
      <c r="U989" s="180">
        <f t="shared" si="582"/>
        <v>0</v>
      </c>
      <c r="V989" s="120">
        <f t="shared" si="596"/>
        <v>0.12</v>
      </c>
      <c r="W989" s="118">
        <f t="shared" si="578"/>
        <v>5</v>
      </c>
      <c r="X989" s="118">
        <v>252</v>
      </c>
      <c r="Y989" s="117">
        <f t="shared" si="589"/>
        <v>1.002251115</v>
      </c>
      <c r="Z989" s="110">
        <f t="shared" si="590"/>
        <v>2.5213789700000002</v>
      </c>
      <c r="AA989" s="110">
        <f t="shared" si="591"/>
        <v>0</v>
      </c>
      <c r="AB989" s="121" t="str">
        <f t="shared" si="598"/>
        <v>A+J=</v>
      </c>
      <c r="AC989" s="115">
        <f t="shared" si="599"/>
        <v>45427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5" x14ac:dyDescent="0.2">
      <c r="A990" s="109">
        <f t="shared" si="592"/>
        <v>45403</v>
      </c>
      <c r="B990" s="110">
        <f t="shared" si="586"/>
        <v>1122.5792054899998</v>
      </c>
      <c r="C990" s="204">
        <f t="shared" si="585"/>
        <v>947.33624284153314</v>
      </c>
      <c r="D990" s="111">
        <f t="shared" si="600"/>
        <v>6801.72</v>
      </c>
      <c r="E990" s="111">
        <f t="shared" si="581"/>
        <v>6858.17</v>
      </c>
      <c r="F990" s="161">
        <f t="shared" si="601"/>
        <v>45337</v>
      </c>
      <c r="G990" s="114">
        <f t="shared" si="602"/>
        <v>8.2993713354857501E-3</v>
      </c>
      <c r="H990" s="115">
        <f t="shared" si="603"/>
        <v>45427</v>
      </c>
      <c r="I990" s="115">
        <f t="shared" si="604"/>
        <v>45427</v>
      </c>
      <c r="J990" s="116">
        <f t="shared" si="593"/>
        <v>21</v>
      </c>
      <c r="K990" s="116">
        <f t="shared" si="583"/>
        <v>5</v>
      </c>
      <c r="L990" s="8">
        <f t="shared" si="594"/>
        <v>1.00196982</v>
      </c>
      <c r="M990" s="117">
        <f t="shared" si="579"/>
        <v>1.002308</v>
      </c>
      <c r="N990" s="117">
        <f t="shared" si="577"/>
        <v>1.1799990365559601</v>
      </c>
      <c r="O990" s="110">
        <f t="shared" si="580"/>
        <v>1.1823234199999999</v>
      </c>
      <c r="P990" s="110">
        <f t="shared" si="587"/>
        <v>1120.0578265199999</v>
      </c>
      <c r="Q990" s="148">
        <f t="shared" si="597"/>
        <v>0</v>
      </c>
      <c r="R990" s="170">
        <f t="shared" si="595"/>
        <v>0</v>
      </c>
      <c r="S990" s="110">
        <f t="shared" si="588"/>
        <v>0</v>
      </c>
      <c r="T990" s="92">
        <v>0</v>
      </c>
      <c r="U990" s="180">
        <f t="shared" si="582"/>
        <v>0</v>
      </c>
      <c r="V990" s="120">
        <f t="shared" si="596"/>
        <v>0.12</v>
      </c>
      <c r="W990" s="118">
        <f t="shared" si="578"/>
        <v>5</v>
      </c>
      <c r="X990" s="118">
        <v>252</v>
      </c>
      <c r="Y990" s="117">
        <f t="shared" si="589"/>
        <v>1.002251115</v>
      </c>
      <c r="Z990" s="110">
        <f t="shared" si="590"/>
        <v>2.5213789700000002</v>
      </c>
      <c r="AA990" s="110">
        <f t="shared" si="591"/>
        <v>0</v>
      </c>
      <c r="AB990" s="121" t="str">
        <f t="shared" si="598"/>
        <v>A+J=</v>
      </c>
      <c r="AC990" s="115">
        <f t="shared" si="599"/>
        <v>45427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5" x14ac:dyDescent="0.2">
      <c r="A991" s="109">
        <f t="shared" si="592"/>
        <v>45404</v>
      </c>
      <c r="B991" s="110">
        <f t="shared" si="586"/>
        <v>1122.5792054899998</v>
      </c>
      <c r="C991" s="204">
        <f t="shared" si="585"/>
        <v>947.33624284153314</v>
      </c>
      <c r="D991" s="111">
        <f t="shared" si="600"/>
        <v>6801.72</v>
      </c>
      <c r="E991" s="111">
        <f t="shared" si="581"/>
        <v>6858.17</v>
      </c>
      <c r="F991" s="161">
        <f t="shared" si="601"/>
        <v>45337</v>
      </c>
      <c r="G991" s="114">
        <f t="shared" si="602"/>
        <v>8.2993713354857501E-3</v>
      </c>
      <c r="H991" s="115">
        <f t="shared" si="603"/>
        <v>45427</v>
      </c>
      <c r="I991" s="115">
        <f t="shared" si="604"/>
        <v>45427</v>
      </c>
      <c r="J991" s="116">
        <f t="shared" si="593"/>
        <v>21</v>
      </c>
      <c r="K991" s="116">
        <f t="shared" si="583"/>
        <v>5</v>
      </c>
      <c r="L991" s="8">
        <f t="shared" si="594"/>
        <v>1.00196982</v>
      </c>
      <c r="M991" s="117">
        <f t="shared" si="579"/>
        <v>1.002308</v>
      </c>
      <c r="N991" s="117">
        <f t="shared" si="577"/>
        <v>1.1799990365559601</v>
      </c>
      <c r="O991" s="110">
        <f t="shared" si="580"/>
        <v>1.1823234199999999</v>
      </c>
      <c r="P991" s="110">
        <f t="shared" si="587"/>
        <v>1120.0578265199999</v>
      </c>
      <c r="Q991" s="148">
        <f t="shared" si="597"/>
        <v>0</v>
      </c>
      <c r="R991" s="170">
        <f t="shared" si="595"/>
        <v>0</v>
      </c>
      <c r="S991" s="110">
        <f t="shared" si="588"/>
        <v>0</v>
      </c>
      <c r="T991" s="92">
        <v>0</v>
      </c>
      <c r="U991" s="180">
        <f t="shared" si="582"/>
        <v>0</v>
      </c>
      <c r="V991" s="120">
        <f t="shared" si="596"/>
        <v>0.12</v>
      </c>
      <c r="W991" s="118">
        <f t="shared" si="578"/>
        <v>5</v>
      </c>
      <c r="X991" s="118">
        <v>252</v>
      </c>
      <c r="Y991" s="117">
        <f t="shared" si="589"/>
        <v>1.002251115</v>
      </c>
      <c r="Z991" s="110">
        <f t="shared" si="590"/>
        <v>2.5213789700000002</v>
      </c>
      <c r="AA991" s="110">
        <f t="shared" si="591"/>
        <v>0</v>
      </c>
      <c r="AB991" s="121" t="str">
        <f t="shared" si="598"/>
        <v>A+J=</v>
      </c>
      <c r="AC991" s="115">
        <f t="shared" si="599"/>
        <v>45427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5" x14ac:dyDescent="0.2">
      <c r="A992" s="109">
        <f t="shared" si="592"/>
        <v>45405</v>
      </c>
      <c r="B992" s="110">
        <f t="shared" si="586"/>
        <v>1123.52626283</v>
      </c>
      <c r="C992" s="204">
        <f t="shared" si="585"/>
        <v>947.33624284153314</v>
      </c>
      <c r="D992" s="111">
        <f t="shared" si="600"/>
        <v>6801.72</v>
      </c>
      <c r="E992" s="111">
        <f t="shared" si="581"/>
        <v>6858.17</v>
      </c>
      <c r="F992" s="161">
        <f t="shared" si="601"/>
        <v>45337</v>
      </c>
      <c r="G992" s="114">
        <f t="shared" si="602"/>
        <v>8.2993713354857501E-3</v>
      </c>
      <c r="H992" s="115">
        <f t="shared" si="603"/>
        <v>45427</v>
      </c>
      <c r="I992" s="115">
        <f t="shared" si="604"/>
        <v>45427</v>
      </c>
      <c r="J992" s="116">
        <f t="shared" si="593"/>
        <v>21</v>
      </c>
      <c r="K992" s="116">
        <f t="shared" si="583"/>
        <v>6</v>
      </c>
      <c r="L992" s="8">
        <f t="shared" si="594"/>
        <v>1.0023642500000001</v>
      </c>
      <c r="M992" s="117">
        <f t="shared" si="579"/>
        <v>1.002308</v>
      </c>
      <c r="N992" s="117">
        <f t="shared" ref="N992:N1055" si="605">IF(I992&gt;I991,N991*M992,N991)</f>
        <v>1.1799990365559601</v>
      </c>
      <c r="O992" s="110">
        <f t="shared" si="580"/>
        <v>1.18278884</v>
      </c>
      <c r="P992" s="110">
        <f t="shared" si="587"/>
        <v>1120.49873576</v>
      </c>
      <c r="Q992" s="148">
        <f t="shared" si="597"/>
        <v>0</v>
      </c>
      <c r="R992" s="170">
        <f t="shared" si="595"/>
        <v>0</v>
      </c>
      <c r="S992" s="110">
        <f t="shared" si="588"/>
        <v>0</v>
      </c>
      <c r="T992" s="92">
        <v>0</v>
      </c>
      <c r="U992" s="180">
        <f t="shared" si="582"/>
        <v>0</v>
      </c>
      <c r="V992" s="120">
        <f t="shared" si="596"/>
        <v>0.12</v>
      </c>
      <c r="W992" s="118">
        <f t="shared" si="578"/>
        <v>6</v>
      </c>
      <c r="X992" s="118">
        <v>252</v>
      </c>
      <c r="Y992" s="117">
        <f t="shared" si="589"/>
        <v>1.002701946</v>
      </c>
      <c r="Z992" s="110">
        <f t="shared" si="590"/>
        <v>3.0275270700000001</v>
      </c>
      <c r="AA992" s="110">
        <f t="shared" si="591"/>
        <v>0</v>
      </c>
      <c r="AB992" s="121" t="str">
        <f t="shared" si="598"/>
        <v>A+J=</v>
      </c>
      <c r="AC992" s="115">
        <f t="shared" si="599"/>
        <v>45427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5" x14ac:dyDescent="0.2">
      <c r="A993" s="109">
        <f t="shared" si="592"/>
        <v>45406</v>
      </c>
      <c r="B993" s="110">
        <f t="shared" si="586"/>
        <v>1124.4741246999999</v>
      </c>
      <c r="C993" s="204">
        <f t="shared" si="585"/>
        <v>947.33624284153314</v>
      </c>
      <c r="D993" s="111">
        <f t="shared" si="600"/>
        <v>6801.72</v>
      </c>
      <c r="E993" s="111">
        <f t="shared" si="581"/>
        <v>6858.17</v>
      </c>
      <c r="F993" s="161">
        <f t="shared" si="601"/>
        <v>45337</v>
      </c>
      <c r="G993" s="114">
        <f t="shared" si="602"/>
        <v>8.2993713354857501E-3</v>
      </c>
      <c r="H993" s="115">
        <f t="shared" si="603"/>
        <v>45427</v>
      </c>
      <c r="I993" s="115">
        <f t="shared" si="604"/>
        <v>45427</v>
      </c>
      <c r="J993" s="116">
        <f t="shared" si="593"/>
        <v>21</v>
      </c>
      <c r="K993" s="116">
        <f t="shared" si="583"/>
        <v>7</v>
      </c>
      <c r="L993" s="8">
        <f t="shared" si="594"/>
        <v>1.0027588300000001</v>
      </c>
      <c r="M993" s="117">
        <f t="shared" si="579"/>
        <v>1.002308</v>
      </c>
      <c r="N993" s="117">
        <f t="shared" si="605"/>
        <v>1.1799990365559601</v>
      </c>
      <c r="O993" s="110">
        <f t="shared" si="580"/>
        <v>1.18325445</v>
      </c>
      <c r="P993" s="110">
        <f t="shared" si="587"/>
        <v>1120.9398249799999</v>
      </c>
      <c r="Q993" s="148">
        <f t="shared" si="597"/>
        <v>0</v>
      </c>
      <c r="R993" s="170">
        <f t="shared" si="595"/>
        <v>0</v>
      </c>
      <c r="S993" s="110">
        <f t="shared" si="588"/>
        <v>0</v>
      </c>
      <c r="T993" s="92">
        <v>0</v>
      </c>
      <c r="U993" s="180">
        <f t="shared" si="582"/>
        <v>0</v>
      </c>
      <c r="V993" s="120">
        <f t="shared" si="596"/>
        <v>0.12</v>
      </c>
      <c r="W993" s="118">
        <f t="shared" si="578"/>
        <v>7</v>
      </c>
      <c r="X993" s="118">
        <v>252</v>
      </c>
      <c r="Y993" s="117">
        <f t="shared" si="589"/>
        <v>1.003152979</v>
      </c>
      <c r="Z993" s="110">
        <f t="shared" si="590"/>
        <v>3.5342997199999999</v>
      </c>
      <c r="AA993" s="110">
        <f t="shared" si="591"/>
        <v>0</v>
      </c>
      <c r="AB993" s="121" t="str">
        <f t="shared" si="598"/>
        <v>A+J=</v>
      </c>
      <c r="AC993" s="115">
        <f t="shared" si="599"/>
        <v>45427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5" x14ac:dyDescent="0.2">
      <c r="A994" s="109">
        <f t="shared" si="592"/>
        <v>45407</v>
      </c>
      <c r="B994" s="110">
        <f t="shared" si="586"/>
        <v>1125.42278437</v>
      </c>
      <c r="C994" s="204">
        <f t="shared" si="585"/>
        <v>947.33624284153314</v>
      </c>
      <c r="D994" s="111">
        <f t="shared" si="600"/>
        <v>6801.72</v>
      </c>
      <c r="E994" s="111">
        <f t="shared" si="581"/>
        <v>6858.17</v>
      </c>
      <c r="F994" s="161">
        <f t="shared" si="601"/>
        <v>45337</v>
      </c>
      <c r="G994" s="114">
        <f t="shared" si="602"/>
        <v>8.2993713354857501E-3</v>
      </c>
      <c r="H994" s="115">
        <f t="shared" si="603"/>
        <v>45427</v>
      </c>
      <c r="I994" s="115">
        <f t="shared" si="604"/>
        <v>45427</v>
      </c>
      <c r="J994" s="116">
        <f t="shared" si="593"/>
        <v>21</v>
      </c>
      <c r="K994" s="116">
        <f t="shared" si="583"/>
        <v>8</v>
      </c>
      <c r="L994" s="8">
        <f t="shared" si="594"/>
        <v>1.00315357</v>
      </c>
      <c r="M994" s="117">
        <f t="shared" si="579"/>
        <v>1.002308</v>
      </c>
      <c r="N994" s="117">
        <f t="shared" si="605"/>
        <v>1.1799990365559601</v>
      </c>
      <c r="O994" s="110">
        <f t="shared" si="580"/>
        <v>1.18372024</v>
      </c>
      <c r="P994" s="110">
        <f t="shared" si="587"/>
        <v>1121.3810847300001</v>
      </c>
      <c r="Q994" s="148">
        <f t="shared" si="597"/>
        <v>0</v>
      </c>
      <c r="R994" s="170">
        <f t="shared" si="595"/>
        <v>0</v>
      </c>
      <c r="S994" s="110">
        <f t="shared" si="588"/>
        <v>0</v>
      </c>
      <c r="T994" s="92">
        <v>0</v>
      </c>
      <c r="U994" s="180">
        <f t="shared" si="582"/>
        <v>0</v>
      </c>
      <c r="V994" s="120">
        <f t="shared" si="596"/>
        <v>0.12</v>
      </c>
      <c r="W994" s="118">
        <f t="shared" ref="W994:W1057" si="606">IF(A993&lt;K$2,0,IF(Q993&gt;0,1,IF(K994=K993,W993,W993+1)))</f>
        <v>8</v>
      </c>
      <c r="X994" s="118">
        <v>252</v>
      </c>
      <c r="Y994" s="117">
        <f t="shared" si="589"/>
        <v>1.003604216</v>
      </c>
      <c r="Z994" s="110">
        <f t="shared" si="590"/>
        <v>4.04169964</v>
      </c>
      <c r="AA994" s="110">
        <f t="shared" si="591"/>
        <v>0</v>
      </c>
      <c r="AB994" s="121" t="str">
        <f t="shared" si="598"/>
        <v>A+J=</v>
      </c>
      <c r="AC994" s="115">
        <f t="shared" si="599"/>
        <v>45427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5" x14ac:dyDescent="0.2">
      <c r="A995" s="109">
        <f t="shared" si="592"/>
        <v>45408</v>
      </c>
      <c r="B995" s="110">
        <f t="shared" si="586"/>
        <v>1126.3722496</v>
      </c>
      <c r="C995" s="204">
        <f t="shared" si="585"/>
        <v>947.33624284153314</v>
      </c>
      <c r="D995" s="111">
        <f t="shared" si="600"/>
        <v>6801.72</v>
      </c>
      <c r="E995" s="111">
        <f t="shared" si="581"/>
        <v>6858.17</v>
      </c>
      <c r="F995" s="161">
        <f t="shared" si="601"/>
        <v>45337</v>
      </c>
      <c r="G995" s="114">
        <f t="shared" si="602"/>
        <v>8.2993713354857501E-3</v>
      </c>
      <c r="H995" s="115">
        <f t="shared" si="603"/>
        <v>45427</v>
      </c>
      <c r="I995" s="115">
        <f t="shared" si="604"/>
        <v>45427</v>
      </c>
      <c r="J995" s="116">
        <f t="shared" si="593"/>
        <v>21</v>
      </c>
      <c r="K995" s="116">
        <f t="shared" si="583"/>
        <v>9</v>
      </c>
      <c r="L995" s="8">
        <f t="shared" si="594"/>
        <v>1.0035484699999999</v>
      </c>
      <c r="M995" s="117">
        <f t="shared" si="579"/>
        <v>1.002308</v>
      </c>
      <c r="N995" s="117">
        <f t="shared" si="605"/>
        <v>1.1799990365559601</v>
      </c>
      <c r="O995" s="110">
        <f t="shared" si="580"/>
        <v>1.18418622</v>
      </c>
      <c r="P995" s="110">
        <f t="shared" si="587"/>
        <v>1121.82252447</v>
      </c>
      <c r="Q995" s="148">
        <f t="shared" si="597"/>
        <v>0</v>
      </c>
      <c r="R995" s="170">
        <f t="shared" si="595"/>
        <v>0</v>
      </c>
      <c r="S995" s="110">
        <f t="shared" si="588"/>
        <v>0</v>
      </c>
      <c r="T995" s="92">
        <v>0</v>
      </c>
      <c r="U995" s="180">
        <f t="shared" si="582"/>
        <v>0</v>
      </c>
      <c r="V995" s="120">
        <f t="shared" si="596"/>
        <v>0.12</v>
      </c>
      <c r="W995" s="118">
        <f t="shared" si="606"/>
        <v>9</v>
      </c>
      <c r="X995" s="118">
        <v>252</v>
      </c>
      <c r="Y995" s="117">
        <f t="shared" si="589"/>
        <v>1.0040556549999999</v>
      </c>
      <c r="Z995" s="110">
        <f t="shared" si="590"/>
        <v>4.5497251299999997</v>
      </c>
      <c r="AA995" s="110">
        <f t="shared" si="591"/>
        <v>0</v>
      </c>
      <c r="AB995" s="121" t="str">
        <f t="shared" si="598"/>
        <v>A+J=</v>
      </c>
      <c r="AC995" s="115">
        <f t="shared" si="599"/>
        <v>45427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5" x14ac:dyDescent="0.2">
      <c r="A996" s="109">
        <f t="shared" si="592"/>
        <v>45409</v>
      </c>
      <c r="B996" s="110">
        <f t="shared" si="586"/>
        <v>1127.3225124999999</v>
      </c>
      <c r="C996" s="204">
        <f t="shared" si="585"/>
        <v>947.33624284153314</v>
      </c>
      <c r="D996" s="111">
        <f t="shared" si="600"/>
        <v>6801.72</v>
      </c>
      <c r="E996" s="111">
        <f t="shared" si="581"/>
        <v>6858.17</v>
      </c>
      <c r="F996" s="161">
        <f t="shared" si="601"/>
        <v>45337</v>
      </c>
      <c r="G996" s="114">
        <f t="shared" si="602"/>
        <v>8.2993713354857501E-3</v>
      </c>
      <c r="H996" s="115">
        <f t="shared" si="603"/>
        <v>45427</v>
      </c>
      <c r="I996" s="115">
        <f t="shared" si="604"/>
        <v>45427</v>
      </c>
      <c r="J996" s="116">
        <f t="shared" si="593"/>
        <v>21</v>
      </c>
      <c r="K996" s="116">
        <f t="shared" si="583"/>
        <v>10</v>
      </c>
      <c r="L996" s="8">
        <f t="shared" si="594"/>
        <v>1.00394352</v>
      </c>
      <c r="M996" s="117">
        <f t="shared" si="579"/>
        <v>1.002308</v>
      </c>
      <c r="N996" s="117">
        <f t="shared" si="605"/>
        <v>1.1799990365559601</v>
      </c>
      <c r="O996" s="110">
        <f t="shared" si="580"/>
        <v>1.1846523799999999</v>
      </c>
      <c r="P996" s="110">
        <f t="shared" si="587"/>
        <v>1122.2641347399999</v>
      </c>
      <c r="Q996" s="148">
        <f t="shared" si="597"/>
        <v>0</v>
      </c>
      <c r="R996" s="170">
        <f t="shared" si="595"/>
        <v>0</v>
      </c>
      <c r="S996" s="110">
        <f t="shared" si="588"/>
        <v>0</v>
      </c>
      <c r="T996" s="92">
        <v>0</v>
      </c>
      <c r="U996" s="180">
        <f t="shared" si="582"/>
        <v>0</v>
      </c>
      <c r="V996" s="120">
        <f t="shared" si="596"/>
        <v>0.12</v>
      </c>
      <c r="W996" s="118">
        <f t="shared" si="606"/>
        <v>10</v>
      </c>
      <c r="X996" s="118">
        <v>252</v>
      </c>
      <c r="Y996" s="117">
        <f t="shared" si="589"/>
        <v>1.004507297</v>
      </c>
      <c r="Z996" s="110">
        <f t="shared" si="590"/>
        <v>5.0583777599999999</v>
      </c>
      <c r="AA996" s="110">
        <f t="shared" si="591"/>
        <v>0</v>
      </c>
      <c r="AB996" s="121" t="str">
        <f t="shared" si="598"/>
        <v>A+J=</v>
      </c>
      <c r="AC996" s="115">
        <f t="shared" si="599"/>
        <v>45427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5" x14ac:dyDescent="0.2">
      <c r="A997" s="109">
        <f t="shared" si="592"/>
        <v>45410</v>
      </c>
      <c r="B997" s="110">
        <f t="shared" si="586"/>
        <v>1127.3225124999999</v>
      </c>
      <c r="C997" s="204">
        <f t="shared" si="585"/>
        <v>947.33624284153314</v>
      </c>
      <c r="D997" s="111">
        <f t="shared" si="600"/>
        <v>6801.72</v>
      </c>
      <c r="E997" s="111">
        <f t="shared" si="581"/>
        <v>6858.17</v>
      </c>
      <c r="F997" s="161">
        <f t="shared" si="601"/>
        <v>45337</v>
      </c>
      <c r="G997" s="114">
        <f t="shared" si="602"/>
        <v>8.2993713354857501E-3</v>
      </c>
      <c r="H997" s="115">
        <f t="shared" si="603"/>
        <v>45427</v>
      </c>
      <c r="I997" s="115">
        <f t="shared" si="604"/>
        <v>45427</v>
      </c>
      <c r="J997" s="116">
        <f t="shared" si="593"/>
        <v>21</v>
      </c>
      <c r="K997" s="116">
        <f t="shared" si="583"/>
        <v>10</v>
      </c>
      <c r="L997" s="8">
        <f t="shared" si="594"/>
        <v>1.00394352</v>
      </c>
      <c r="M997" s="117">
        <f t="shared" ref="M997:M1060" si="607">IF(I997&gt;I996,L996,M996)</f>
        <v>1.002308</v>
      </c>
      <c r="N997" s="117">
        <f t="shared" si="605"/>
        <v>1.1799990365559601</v>
      </c>
      <c r="O997" s="110">
        <f t="shared" si="580"/>
        <v>1.1846523799999999</v>
      </c>
      <c r="P997" s="110">
        <f t="shared" si="587"/>
        <v>1122.2641347399999</v>
      </c>
      <c r="Q997" s="148">
        <f t="shared" si="597"/>
        <v>0</v>
      </c>
      <c r="R997" s="170">
        <f t="shared" si="595"/>
        <v>0</v>
      </c>
      <c r="S997" s="110">
        <f t="shared" si="588"/>
        <v>0</v>
      </c>
      <c r="T997" s="92">
        <v>0</v>
      </c>
      <c r="U997" s="180">
        <f t="shared" si="582"/>
        <v>0</v>
      </c>
      <c r="V997" s="120">
        <f t="shared" si="596"/>
        <v>0.12</v>
      </c>
      <c r="W997" s="118">
        <f t="shared" si="606"/>
        <v>10</v>
      </c>
      <c r="X997" s="118">
        <v>252</v>
      </c>
      <c r="Y997" s="117">
        <f t="shared" si="589"/>
        <v>1.004507297</v>
      </c>
      <c r="Z997" s="110">
        <f t="shared" si="590"/>
        <v>5.0583777599999999</v>
      </c>
      <c r="AA997" s="110">
        <f t="shared" si="591"/>
        <v>0</v>
      </c>
      <c r="AB997" s="121" t="str">
        <f t="shared" si="598"/>
        <v>A+J=</v>
      </c>
      <c r="AC997" s="115">
        <f t="shared" si="599"/>
        <v>45427</v>
      </c>
      <c r="AD997" s="4"/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5" x14ac:dyDescent="0.2">
      <c r="A998" s="109">
        <f t="shared" si="592"/>
        <v>45411</v>
      </c>
      <c r="B998" s="110">
        <f t="shared" si="586"/>
        <v>1127.3225124999999</v>
      </c>
      <c r="C998" s="204">
        <f t="shared" si="585"/>
        <v>947.33624284153314</v>
      </c>
      <c r="D998" s="111">
        <f t="shared" si="600"/>
        <v>6801.72</v>
      </c>
      <c r="E998" s="111">
        <f t="shared" si="581"/>
        <v>6858.17</v>
      </c>
      <c r="F998" s="161">
        <f t="shared" si="601"/>
        <v>45337</v>
      </c>
      <c r="G998" s="114">
        <f t="shared" si="602"/>
        <v>8.2993713354857501E-3</v>
      </c>
      <c r="H998" s="115">
        <f t="shared" si="603"/>
        <v>45427</v>
      </c>
      <c r="I998" s="115">
        <f t="shared" si="604"/>
        <v>45427</v>
      </c>
      <c r="J998" s="116">
        <f t="shared" si="593"/>
        <v>21</v>
      </c>
      <c r="K998" s="116">
        <f t="shared" si="583"/>
        <v>10</v>
      </c>
      <c r="L998" s="8">
        <f t="shared" si="594"/>
        <v>1.00394352</v>
      </c>
      <c r="M998" s="117">
        <f t="shared" si="607"/>
        <v>1.002308</v>
      </c>
      <c r="N998" s="117">
        <f t="shared" si="605"/>
        <v>1.1799990365559601</v>
      </c>
      <c r="O998" s="110">
        <f t="shared" si="580"/>
        <v>1.1846523799999999</v>
      </c>
      <c r="P998" s="110">
        <f t="shared" si="587"/>
        <v>1122.2641347399999</v>
      </c>
      <c r="Q998" s="148">
        <f t="shared" si="597"/>
        <v>0</v>
      </c>
      <c r="R998" s="170">
        <f t="shared" si="595"/>
        <v>0</v>
      </c>
      <c r="S998" s="110">
        <f t="shared" si="588"/>
        <v>0</v>
      </c>
      <c r="T998" s="92">
        <v>0</v>
      </c>
      <c r="U998" s="180">
        <f t="shared" si="582"/>
        <v>0</v>
      </c>
      <c r="V998" s="120">
        <f t="shared" si="596"/>
        <v>0.12</v>
      </c>
      <c r="W998" s="118">
        <f t="shared" si="606"/>
        <v>10</v>
      </c>
      <c r="X998" s="118">
        <v>252</v>
      </c>
      <c r="Y998" s="117">
        <f t="shared" si="589"/>
        <v>1.004507297</v>
      </c>
      <c r="Z998" s="110">
        <f t="shared" si="590"/>
        <v>5.0583777599999999</v>
      </c>
      <c r="AA998" s="110">
        <f t="shared" si="591"/>
        <v>0</v>
      </c>
      <c r="AB998" s="121" t="str">
        <f t="shared" si="598"/>
        <v>A+J=</v>
      </c>
      <c r="AC998" s="115">
        <f t="shared" si="599"/>
        <v>45427</v>
      </c>
      <c r="AD998" s="4"/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5" x14ac:dyDescent="0.2">
      <c r="A999" s="109">
        <f t="shared" si="592"/>
        <v>45412</v>
      </c>
      <c r="B999" s="110">
        <f t="shared" si="586"/>
        <v>1128.2735842100001</v>
      </c>
      <c r="C999" s="204">
        <f t="shared" si="585"/>
        <v>947.33624284153314</v>
      </c>
      <c r="D999" s="111">
        <f t="shared" si="600"/>
        <v>6801.72</v>
      </c>
      <c r="E999" s="111">
        <f t="shared" si="581"/>
        <v>6858.17</v>
      </c>
      <c r="F999" s="161">
        <f t="shared" si="601"/>
        <v>45337</v>
      </c>
      <c r="G999" s="114">
        <f t="shared" si="602"/>
        <v>8.2993713354857501E-3</v>
      </c>
      <c r="H999" s="115">
        <f t="shared" si="603"/>
        <v>45427</v>
      </c>
      <c r="I999" s="115">
        <f t="shared" si="604"/>
        <v>45427</v>
      </c>
      <c r="J999" s="116">
        <f t="shared" si="593"/>
        <v>21</v>
      </c>
      <c r="K999" s="116">
        <f t="shared" si="583"/>
        <v>11</v>
      </c>
      <c r="L999" s="8">
        <f t="shared" si="594"/>
        <v>1.00433873</v>
      </c>
      <c r="M999" s="117">
        <f t="shared" si="607"/>
        <v>1.002308</v>
      </c>
      <c r="N999" s="117">
        <f t="shared" si="605"/>
        <v>1.1799990365559601</v>
      </c>
      <c r="O999" s="110">
        <f t="shared" si="580"/>
        <v>1.1851187299999999</v>
      </c>
      <c r="P999" s="110">
        <f t="shared" si="587"/>
        <v>1122.7059249900001</v>
      </c>
      <c r="Q999" s="148">
        <f t="shared" si="597"/>
        <v>0</v>
      </c>
      <c r="R999" s="170">
        <f t="shared" si="595"/>
        <v>0</v>
      </c>
      <c r="S999" s="110">
        <f t="shared" si="588"/>
        <v>0</v>
      </c>
      <c r="T999" s="92">
        <v>0</v>
      </c>
      <c r="U999" s="180">
        <f t="shared" si="582"/>
        <v>0</v>
      </c>
      <c r="V999" s="120">
        <f t="shared" si="596"/>
        <v>0.12</v>
      </c>
      <c r="W999" s="118">
        <f t="shared" si="606"/>
        <v>11</v>
      </c>
      <c r="X999" s="118">
        <v>252</v>
      </c>
      <c r="Y999" s="117">
        <f t="shared" si="589"/>
        <v>1.004959143</v>
      </c>
      <c r="Z999" s="110">
        <f t="shared" si="590"/>
        <v>5.5676592200000004</v>
      </c>
      <c r="AA999" s="110">
        <f t="shared" si="591"/>
        <v>0</v>
      </c>
      <c r="AB999" s="121" t="str">
        <f t="shared" si="598"/>
        <v>A+J=</v>
      </c>
      <c r="AC999" s="115">
        <f t="shared" si="599"/>
        <v>45427</v>
      </c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5" x14ac:dyDescent="0.2">
      <c r="A1000" s="109">
        <f t="shared" si="592"/>
        <v>45413</v>
      </c>
      <c r="B1000" s="110">
        <f t="shared" si="586"/>
        <v>1129.2254451000001</v>
      </c>
      <c r="C1000" s="204">
        <f t="shared" si="585"/>
        <v>947.33624284153314</v>
      </c>
      <c r="D1000" s="111">
        <f t="shared" si="600"/>
        <v>6801.72</v>
      </c>
      <c r="E1000" s="111">
        <f t="shared" si="581"/>
        <v>6858.17</v>
      </c>
      <c r="F1000" s="161">
        <f t="shared" si="601"/>
        <v>45337</v>
      </c>
      <c r="G1000" s="114">
        <f t="shared" si="602"/>
        <v>8.2993713354857501E-3</v>
      </c>
      <c r="H1000" s="115">
        <f t="shared" si="603"/>
        <v>45427</v>
      </c>
      <c r="I1000" s="115">
        <f t="shared" si="604"/>
        <v>45427</v>
      </c>
      <c r="J1000" s="116">
        <f t="shared" si="593"/>
        <v>21</v>
      </c>
      <c r="K1000" s="116">
        <f t="shared" si="583"/>
        <v>12</v>
      </c>
      <c r="L1000" s="8">
        <f t="shared" si="594"/>
        <v>1.0047340899999999</v>
      </c>
      <c r="M1000" s="117">
        <f t="shared" si="607"/>
        <v>1.002308</v>
      </c>
      <c r="N1000" s="117">
        <f t="shared" si="605"/>
        <v>1.1799990365559601</v>
      </c>
      <c r="O1000" s="110">
        <f t="shared" si="580"/>
        <v>1.1855852499999999</v>
      </c>
      <c r="P1000" s="110">
        <f t="shared" si="587"/>
        <v>1123.1478763</v>
      </c>
      <c r="Q1000" s="148">
        <f t="shared" si="597"/>
        <v>0</v>
      </c>
      <c r="R1000" s="170">
        <f t="shared" si="595"/>
        <v>0</v>
      </c>
      <c r="S1000" s="110">
        <f t="shared" si="588"/>
        <v>0</v>
      </c>
      <c r="T1000" s="92">
        <v>0</v>
      </c>
      <c r="U1000" s="180">
        <f t="shared" si="582"/>
        <v>0</v>
      </c>
      <c r="V1000" s="120">
        <f t="shared" si="596"/>
        <v>0.12</v>
      </c>
      <c r="W1000" s="118">
        <f t="shared" si="606"/>
        <v>12</v>
      </c>
      <c r="X1000" s="118">
        <v>252</v>
      </c>
      <c r="Y1000" s="117">
        <f t="shared" si="589"/>
        <v>1.005411192</v>
      </c>
      <c r="Z1000" s="110">
        <f t="shared" si="590"/>
        <v>6.0775687999999999</v>
      </c>
      <c r="AA1000" s="110">
        <f t="shared" si="591"/>
        <v>0</v>
      </c>
      <c r="AB1000" s="121" t="str">
        <f t="shared" si="598"/>
        <v>A+J=</v>
      </c>
      <c r="AC1000" s="115">
        <f t="shared" si="599"/>
        <v>45427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5" x14ac:dyDescent="0.2">
      <c r="A1001" s="109">
        <f t="shared" si="592"/>
        <v>45414</v>
      </c>
      <c r="B1001" s="110">
        <f t="shared" si="586"/>
        <v>1129.2254451000001</v>
      </c>
      <c r="C1001" s="204">
        <f t="shared" si="585"/>
        <v>947.33624284153314</v>
      </c>
      <c r="D1001" s="111">
        <f t="shared" si="600"/>
        <v>6801.72</v>
      </c>
      <c r="E1001" s="111">
        <f t="shared" si="581"/>
        <v>6858.17</v>
      </c>
      <c r="F1001" s="161">
        <f t="shared" si="601"/>
        <v>45337</v>
      </c>
      <c r="G1001" s="114">
        <f t="shared" si="602"/>
        <v>8.2993713354857501E-3</v>
      </c>
      <c r="H1001" s="115">
        <f t="shared" si="603"/>
        <v>45427</v>
      </c>
      <c r="I1001" s="115">
        <f t="shared" si="604"/>
        <v>45427</v>
      </c>
      <c r="J1001" s="116">
        <f t="shared" si="593"/>
        <v>21</v>
      </c>
      <c r="K1001" s="116">
        <f t="shared" si="583"/>
        <v>12</v>
      </c>
      <c r="L1001" s="8">
        <f t="shared" si="594"/>
        <v>1.0047340899999999</v>
      </c>
      <c r="M1001" s="117">
        <f t="shared" si="607"/>
        <v>1.002308</v>
      </c>
      <c r="N1001" s="117">
        <f t="shared" si="605"/>
        <v>1.1799990365559601</v>
      </c>
      <c r="O1001" s="110">
        <f t="shared" si="580"/>
        <v>1.1855852499999999</v>
      </c>
      <c r="P1001" s="110">
        <f t="shared" si="587"/>
        <v>1123.1478763</v>
      </c>
      <c r="Q1001" s="148">
        <f t="shared" si="597"/>
        <v>0</v>
      </c>
      <c r="R1001" s="170">
        <f t="shared" si="595"/>
        <v>0</v>
      </c>
      <c r="S1001" s="110">
        <f t="shared" si="588"/>
        <v>0</v>
      </c>
      <c r="T1001" s="92">
        <v>0</v>
      </c>
      <c r="U1001" s="180">
        <f t="shared" si="582"/>
        <v>0</v>
      </c>
      <c r="V1001" s="120">
        <f t="shared" si="596"/>
        <v>0.12</v>
      </c>
      <c r="W1001" s="118">
        <f t="shared" si="606"/>
        <v>12</v>
      </c>
      <c r="X1001" s="118">
        <v>252</v>
      </c>
      <c r="Y1001" s="117">
        <f t="shared" si="589"/>
        <v>1.005411192</v>
      </c>
      <c r="Z1001" s="110">
        <f t="shared" si="590"/>
        <v>6.0775687999999999</v>
      </c>
      <c r="AA1001" s="110">
        <f t="shared" si="591"/>
        <v>0</v>
      </c>
      <c r="AB1001" s="121" t="str">
        <f t="shared" si="598"/>
        <v>A+J=</v>
      </c>
      <c r="AC1001" s="115">
        <f t="shared" si="599"/>
        <v>45427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5" x14ac:dyDescent="0.2">
      <c r="A1002" s="109">
        <f t="shared" si="592"/>
        <v>45415</v>
      </c>
      <c r="B1002" s="110">
        <f t="shared" si="586"/>
        <v>1130.1781242099999</v>
      </c>
      <c r="C1002" s="204">
        <f t="shared" si="585"/>
        <v>947.33624284153314</v>
      </c>
      <c r="D1002" s="111">
        <f t="shared" si="600"/>
        <v>6801.72</v>
      </c>
      <c r="E1002" s="111">
        <f t="shared" si="581"/>
        <v>6858.17</v>
      </c>
      <c r="F1002" s="161">
        <f t="shared" si="601"/>
        <v>45337</v>
      </c>
      <c r="G1002" s="114">
        <f t="shared" si="602"/>
        <v>8.2993713354857501E-3</v>
      </c>
      <c r="H1002" s="115">
        <f t="shared" si="603"/>
        <v>45427</v>
      </c>
      <c r="I1002" s="115">
        <f t="shared" si="604"/>
        <v>45427</v>
      </c>
      <c r="J1002" s="116">
        <f t="shared" si="593"/>
        <v>21</v>
      </c>
      <c r="K1002" s="116">
        <f t="shared" si="583"/>
        <v>13</v>
      </c>
      <c r="L1002" s="8">
        <f t="shared" si="594"/>
        <v>1.00512961</v>
      </c>
      <c r="M1002" s="117">
        <f t="shared" si="607"/>
        <v>1.002308</v>
      </c>
      <c r="N1002" s="117">
        <f t="shared" si="605"/>
        <v>1.1799990365559601</v>
      </c>
      <c r="O1002" s="110">
        <f t="shared" ref="O1002:O1065" si="608">TRUNC(TRUNC((L1002*N1002),15),8)</f>
        <v>1.1860519700000001</v>
      </c>
      <c r="P1002" s="110">
        <f t="shared" si="587"/>
        <v>1123.5900170699999</v>
      </c>
      <c r="Q1002" s="148">
        <f t="shared" si="597"/>
        <v>0</v>
      </c>
      <c r="R1002" s="170">
        <f t="shared" si="595"/>
        <v>0</v>
      </c>
      <c r="S1002" s="110">
        <f t="shared" si="588"/>
        <v>0</v>
      </c>
      <c r="T1002" s="92">
        <v>0</v>
      </c>
      <c r="U1002" s="180">
        <f t="shared" si="582"/>
        <v>0</v>
      </c>
      <c r="V1002" s="120">
        <f t="shared" si="596"/>
        <v>0.12</v>
      </c>
      <c r="W1002" s="118">
        <f t="shared" si="606"/>
        <v>13</v>
      </c>
      <c r="X1002" s="118">
        <v>252</v>
      </c>
      <c r="Y1002" s="117">
        <f t="shared" si="589"/>
        <v>1.0058634440000001</v>
      </c>
      <c r="Z1002" s="110">
        <f t="shared" si="590"/>
        <v>6.58810714</v>
      </c>
      <c r="AA1002" s="110">
        <f t="shared" si="591"/>
        <v>0</v>
      </c>
      <c r="AB1002" s="121" t="str">
        <f t="shared" si="598"/>
        <v>A+J=</v>
      </c>
      <c r="AC1002" s="115">
        <f t="shared" si="599"/>
        <v>45427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5" x14ac:dyDescent="0.2">
      <c r="A1003" s="109">
        <f t="shared" si="592"/>
        <v>45416</v>
      </c>
      <c r="B1003" s="110">
        <f t="shared" si="586"/>
        <v>1131.1315946099999</v>
      </c>
      <c r="C1003" s="204">
        <f t="shared" si="585"/>
        <v>947.33624284153314</v>
      </c>
      <c r="D1003" s="111">
        <f t="shared" si="600"/>
        <v>6801.72</v>
      </c>
      <c r="E1003" s="111">
        <f t="shared" ref="E1003:E1066" si="609">IF($K1003=1,VLOOKUP($A1002,AQ$11:AU$131,5),E1002)</f>
        <v>6858.17</v>
      </c>
      <c r="F1003" s="161">
        <f t="shared" si="601"/>
        <v>45337</v>
      </c>
      <c r="G1003" s="114">
        <f t="shared" si="602"/>
        <v>8.2993713354857501E-3</v>
      </c>
      <c r="H1003" s="115">
        <f t="shared" si="603"/>
        <v>45427</v>
      </c>
      <c r="I1003" s="115">
        <f t="shared" si="604"/>
        <v>45427</v>
      </c>
      <c r="J1003" s="116">
        <f t="shared" si="593"/>
        <v>21</v>
      </c>
      <c r="K1003" s="116">
        <f t="shared" si="583"/>
        <v>14</v>
      </c>
      <c r="L1003" s="8">
        <f t="shared" si="594"/>
        <v>1.0055252800000001</v>
      </c>
      <c r="M1003" s="117">
        <f t="shared" si="607"/>
        <v>1.002308</v>
      </c>
      <c r="N1003" s="117">
        <f t="shared" si="605"/>
        <v>1.1799990365559601</v>
      </c>
      <c r="O1003" s="110">
        <f t="shared" si="608"/>
        <v>1.1865188600000001</v>
      </c>
      <c r="P1003" s="110">
        <f t="shared" si="587"/>
        <v>1124.0323188899999</v>
      </c>
      <c r="Q1003" s="148">
        <f t="shared" si="597"/>
        <v>0</v>
      </c>
      <c r="R1003" s="170">
        <f t="shared" si="595"/>
        <v>0</v>
      </c>
      <c r="S1003" s="110">
        <f t="shared" si="588"/>
        <v>0</v>
      </c>
      <c r="T1003" s="92">
        <v>0</v>
      </c>
      <c r="U1003" s="180">
        <f t="shared" si="582"/>
        <v>0</v>
      </c>
      <c r="V1003" s="120">
        <f t="shared" si="596"/>
        <v>0.12</v>
      </c>
      <c r="W1003" s="118">
        <f t="shared" si="606"/>
        <v>14</v>
      </c>
      <c r="X1003" s="118">
        <v>252</v>
      </c>
      <c r="Y1003" s="117">
        <f t="shared" si="589"/>
        <v>1.0063158999999999</v>
      </c>
      <c r="Z1003" s="110">
        <f t="shared" si="590"/>
        <v>7.0992757199999996</v>
      </c>
      <c r="AA1003" s="110">
        <f t="shared" si="591"/>
        <v>0</v>
      </c>
      <c r="AB1003" s="121" t="str">
        <f t="shared" si="598"/>
        <v>A+J=</v>
      </c>
      <c r="AC1003" s="115">
        <f t="shared" si="599"/>
        <v>45427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5" x14ac:dyDescent="0.2">
      <c r="A1004" s="109">
        <f t="shared" si="592"/>
        <v>45417</v>
      </c>
      <c r="B1004" s="110">
        <f t="shared" si="586"/>
        <v>1131.1315946099999</v>
      </c>
      <c r="C1004" s="204">
        <f t="shared" si="585"/>
        <v>947.33624284153314</v>
      </c>
      <c r="D1004" s="111">
        <f t="shared" si="600"/>
        <v>6801.72</v>
      </c>
      <c r="E1004" s="111">
        <f t="shared" si="609"/>
        <v>6858.17</v>
      </c>
      <c r="F1004" s="161">
        <f t="shared" si="601"/>
        <v>45337</v>
      </c>
      <c r="G1004" s="114">
        <f t="shared" si="602"/>
        <v>8.2993713354857501E-3</v>
      </c>
      <c r="H1004" s="115">
        <f t="shared" si="603"/>
        <v>45427</v>
      </c>
      <c r="I1004" s="115">
        <f t="shared" si="604"/>
        <v>45427</v>
      </c>
      <c r="J1004" s="116">
        <f t="shared" si="593"/>
        <v>21</v>
      </c>
      <c r="K1004" s="116">
        <f t="shared" si="583"/>
        <v>14</v>
      </c>
      <c r="L1004" s="8">
        <f t="shared" si="594"/>
        <v>1.0055252800000001</v>
      </c>
      <c r="M1004" s="117">
        <f t="shared" si="607"/>
        <v>1.002308</v>
      </c>
      <c r="N1004" s="117">
        <f t="shared" si="605"/>
        <v>1.1799990365559601</v>
      </c>
      <c r="O1004" s="110">
        <f t="shared" si="608"/>
        <v>1.1865188600000001</v>
      </c>
      <c r="P1004" s="110">
        <f t="shared" si="587"/>
        <v>1124.0323188899999</v>
      </c>
      <c r="Q1004" s="148">
        <f t="shared" si="597"/>
        <v>0</v>
      </c>
      <c r="R1004" s="170">
        <f t="shared" si="595"/>
        <v>0</v>
      </c>
      <c r="S1004" s="110">
        <f t="shared" si="588"/>
        <v>0</v>
      </c>
      <c r="T1004" s="92">
        <v>0</v>
      </c>
      <c r="U1004" s="180">
        <f t="shared" ref="U1004:U1067" si="610">IF(Q1004&gt;0,(S1004+T1004)/P1004,0)</f>
        <v>0</v>
      </c>
      <c r="V1004" s="120">
        <f t="shared" si="596"/>
        <v>0.12</v>
      </c>
      <c r="W1004" s="118">
        <f t="shared" si="606"/>
        <v>14</v>
      </c>
      <c r="X1004" s="118">
        <v>252</v>
      </c>
      <c r="Y1004" s="117">
        <f t="shared" si="589"/>
        <v>1.0063158999999999</v>
      </c>
      <c r="Z1004" s="110">
        <f t="shared" si="590"/>
        <v>7.0992757199999996</v>
      </c>
      <c r="AA1004" s="110">
        <f t="shared" si="591"/>
        <v>0</v>
      </c>
      <c r="AB1004" s="121" t="str">
        <f t="shared" si="598"/>
        <v>A+J=</v>
      </c>
      <c r="AC1004" s="115">
        <f t="shared" si="599"/>
        <v>45427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5" x14ac:dyDescent="0.2">
      <c r="A1005" s="109">
        <f t="shared" si="592"/>
        <v>45418</v>
      </c>
      <c r="B1005" s="110">
        <f t="shared" si="586"/>
        <v>1131.1315946099999</v>
      </c>
      <c r="C1005" s="204">
        <f t="shared" si="585"/>
        <v>947.33624284153314</v>
      </c>
      <c r="D1005" s="111">
        <f t="shared" si="600"/>
        <v>6801.72</v>
      </c>
      <c r="E1005" s="111">
        <f t="shared" si="609"/>
        <v>6858.17</v>
      </c>
      <c r="F1005" s="161">
        <f t="shared" si="601"/>
        <v>45337</v>
      </c>
      <c r="G1005" s="114">
        <f t="shared" si="602"/>
        <v>8.2993713354857501E-3</v>
      </c>
      <c r="H1005" s="115">
        <f t="shared" si="603"/>
        <v>45427</v>
      </c>
      <c r="I1005" s="115">
        <f t="shared" si="604"/>
        <v>45427</v>
      </c>
      <c r="J1005" s="116">
        <f t="shared" si="593"/>
        <v>21</v>
      </c>
      <c r="K1005" s="116">
        <f t="shared" si="583"/>
        <v>14</v>
      </c>
      <c r="L1005" s="8">
        <f t="shared" si="594"/>
        <v>1.0055252800000001</v>
      </c>
      <c r="M1005" s="117">
        <f t="shared" si="607"/>
        <v>1.002308</v>
      </c>
      <c r="N1005" s="117">
        <f t="shared" si="605"/>
        <v>1.1799990365559601</v>
      </c>
      <c r="O1005" s="110">
        <f t="shared" si="608"/>
        <v>1.1865188600000001</v>
      </c>
      <c r="P1005" s="110">
        <f t="shared" si="587"/>
        <v>1124.0323188899999</v>
      </c>
      <c r="Q1005" s="148">
        <f t="shared" si="597"/>
        <v>0</v>
      </c>
      <c r="R1005" s="170">
        <f t="shared" si="595"/>
        <v>0</v>
      </c>
      <c r="S1005" s="110">
        <f t="shared" si="588"/>
        <v>0</v>
      </c>
      <c r="T1005" s="92">
        <v>0</v>
      </c>
      <c r="U1005" s="180">
        <f t="shared" si="610"/>
        <v>0</v>
      </c>
      <c r="V1005" s="120">
        <f t="shared" si="596"/>
        <v>0.12</v>
      </c>
      <c r="W1005" s="118">
        <f t="shared" si="606"/>
        <v>14</v>
      </c>
      <c r="X1005" s="118">
        <v>252</v>
      </c>
      <c r="Y1005" s="117">
        <f t="shared" si="589"/>
        <v>1.0063158999999999</v>
      </c>
      <c r="Z1005" s="110">
        <f t="shared" si="590"/>
        <v>7.0992757199999996</v>
      </c>
      <c r="AA1005" s="110">
        <f t="shared" si="591"/>
        <v>0</v>
      </c>
      <c r="AB1005" s="121" t="str">
        <f t="shared" si="598"/>
        <v>A+J=</v>
      </c>
      <c r="AC1005" s="115">
        <f t="shared" si="599"/>
        <v>45427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5" x14ac:dyDescent="0.2">
      <c r="A1006" s="109">
        <f t="shared" si="592"/>
        <v>45419</v>
      </c>
      <c r="B1006" s="110">
        <f t="shared" si="586"/>
        <v>1132.0858747300001</v>
      </c>
      <c r="C1006" s="204">
        <f t="shared" si="585"/>
        <v>947.33624284153314</v>
      </c>
      <c r="D1006" s="111">
        <f t="shared" si="600"/>
        <v>6801.72</v>
      </c>
      <c r="E1006" s="111">
        <f t="shared" si="609"/>
        <v>6858.17</v>
      </c>
      <c r="F1006" s="161">
        <f t="shared" si="601"/>
        <v>45337</v>
      </c>
      <c r="G1006" s="114">
        <f t="shared" si="602"/>
        <v>8.2993713354857501E-3</v>
      </c>
      <c r="H1006" s="115">
        <f t="shared" si="603"/>
        <v>45427</v>
      </c>
      <c r="I1006" s="115">
        <f t="shared" si="604"/>
        <v>45427</v>
      </c>
      <c r="J1006" s="116">
        <f t="shared" si="593"/>
        <v>21</v>
      </c>
      <c r="K1006" s="116">
        <f t="shared" si="583"/>
        <v>15</v>
      </c>
      <c r="L1006" s="8">
        <f t="shared" si="594"/>
        <v>1.0059211100000001</v>
      </c>
      <c r="M1006" s="117">
        <f t="shared" si="607"/>
        <v>1.002308</v>
      </c>
      <c r="N1006" s="117">
        <f t="shared" si="605"/>
        <v>1.1799990365559601</v>
      </c>
      <c r="O1006" s="110">
        <f t="shared" si="608"/>
        <v>1.18698594</v>
      </c>
      <c r="P1006" s="110">
        <f t="shared" si="587"/>
        <v>1124.4748007000001</v>
      </c>
      <c r="Q1006" s="148">
        <f t="shared" si="597"/>
        <v>0</v>
      </c>
      <c r="R1006" s="170">
        <f t="shared" si="595"/>
        <v>0</v>
      </c>
      <c r="S1006" s="110">
        <f t="shared" si="588"/>
        <v>0</v>
      </c>
      <c r="T1006" s="92">
        <v>0</v>
      </c>
      <c r="U1006" s="180">
        <f t="shared" si="610"/>
        <v>0</v>
      </c>
      <c r="V1006" s="120">
        <f t="shared" si="596"/>
        <v>0.12</v>
      </c>
      <c r="W1006" s="118">
        <f t="shared" si="606"/>
        <v>15</v>
      </c>
      <c r="X1006" s="118">
        <v>252</v>
      </c>
      <c r="Y1006" s="117">
        <f t="shared" si="589"/>
        <v>1.006768559</v>
      </c>
      <c r="Z1006" s="110">
        <f t="shared" si="590"/>
        <v>7.6110740300000002</v>
      </c>
      <c r="AA1006" s="110">
        <f t="shared" si="591"/>
        <v>0</v>
      </c>
      <c r="AB1006" s="121" t="str">
        <f t="shared" si="598"/>
        <v>A+J=</v>
      </c>
      <c r="AC1006" s="115">
        <f t="shared" si="599"/>
        <v>45427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5" x14ac:dyDescent="0.2">
      <c r="A1007" s="109">
        <f t="shared" si="592"/>
        <v>45420</v>
      </c>
      <c r="B1007" s="110">
        <f t="shared" si="586"/>
        <v>1133.04095667</v>
      </c>
      <c r="C1007" s="204">
        <f t="shared" si="585"/>
        <v>947.33624284153314</v>
      </c>
      <c r="D1007" s="111">
        <f t="shared" si="600"/>
        <v>6801.72</v>
      </c>
      <c r="E1007" s="111">
        <f t="shared" si="609"/>
        <v>6858.17</v>
      </c>
      <c r="F1007" s="161">
        <f t="shared" si="601"/>
        <v>45337</v>
      </c>
      <c r="G1007" s="114">
        <f t="shared" si="602"/>
        <v>8.2993713354857501E-3</v>
      </c>
      <c r="H1007" s="115">
        <f t="shared" si="603"/>
        <v>45427</v>
      </c>
      <c r="I1007" s="115">
        <f t="shared" si="604"/>
        <v>45427</v>
      </c>
      <c r="J1007" s="116">
        <f t="shared" si="593"/>
        <v>21</v>
      </c>
      <c r="K1007" s="116">
        <f t="shared" ref="K1007:K1070" si="611">(J1007-(NETWORKDAYS(A1007,I1007,AF$149:AF$503)-1))</f>
        <v>16</v>
      </c>
      <c r="L1007" s="8">
        <f t="shared" si="594"/>
        <v>1.0063171</v>
      </c>
      <c r="M1007" s="117">
        <f t="shared" si="607"/>
        <v>1.002308</v>
      </c>
      <c r="N1007" s="117">
        <f t="shared" si="605"/>
        <v>1.1799990365559601</v>
      </c>
      <c r="O1007" s="110">
        <f t="shared" si="608"/>
        <v>1.1874532</v>
      </c>
      <c r="P1007" s="110">
        <f t="shared" si="587"/>
        <v>1124.9174530299999</v>
      </c>
      <c r="Q1007" s="148">
        <f t="shared" si="597"/>
        <v>0</v>
      </c>
      <c r="R1007" s="170">
        <f t="shared" si="595"/>
        <v>0</v>
      </c>
      <c r="S1007" s="110">
        <f t="shared" si="588"/>
        <v>0</v>
      </c>
      <c r="T1007" s="92">
        <v>0</v>
      </c>
      <c r="U1007" s="180">
        <f t="shared" si="610"/>
        <v>0</v>
      </c>
      <c r="V1007" s="120">
        <f t="shared" si="596"/>
        <v>0.12</v>
      </c>
      <c r="W1007" s="118">
        <f t="shared" si="606"/>
        <v>16</v>
      </c>
      <c r="X1007" s="118">
        <v>252</v>
      </c>
      <c r="Y1007" s="117">
        <f t="shared" si="589"/>
        <v>1.007221422</v>
      </c>
      <c r="Z1007" s="110">
        <f t="shared" si="590"/>
        <v>8.1235036399999991</v>
      </c>
      <c r="AA1007" s="110">
        <f t="shared" si="591"/>
        <v>0</v>
      </c>
      <c r="AB1007" s="121" t="str">
        <f t="shared" si="598"/>
        <v>A+J=</v>
      </c>
      <c r="AC1007" s="115">
        <f t="shared" si="599"/>
        <v>45427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5" x14ac:dyDescent="0.2">
      <c r="A1008" s="109">
        <f t="shared" si="592"/>
        <v>45421</v>
      </c>
      <c r="B1008" s="110">
        <f t="shared" si="586"/>
        <v>1133.9968493599999</v>
      </c>
      <c r="C1008" s="204">
        <f t="shared" si="585"/>
        <v>947.33624284153314</v>
      </c>
      <c r="D1008" s="111">
        <f t="shared" si="600"/>
        <v>6801.72</v>
      </c>
      <c r="E1008" s="111">
        <f t="shared" si="609"/>
        <v>6858.17</v>
      </c>
      <c r="F1008" s="161">
        <f t="shared" si="601"/>
        <v>45337</v>
      </c>
      <c r="G1008" s="114">
        <f t="shared" si="602"/>
        <v>8.2993713354857501E-3</v>
      </c>
      <c r="H1008" s="115">
        <f t="shared" si="603"/>
        <v>45427</v>
      </c>
      <c r="I1008" s="115">
        <f t="shared" si="604"/>
        <v>45427</v>
      </c>
      <c r="J1008" s="116">
        <f t="shared" si="593"/>
        <v>21</v>
      </c>
      <c r="K1008" s="116">
        <f t="shared" si="611"/>
        <v>17</v>
      </c>
      <c r="L1008" s="8">
        <f t="shared" si="594"/>
        <v>1.0067132400000001</v>
      </c>
      <c r="M1008" s="117">
        <f t="shared" si="607"/>
        <v>1.002308</v>
      </c>
      <c r="N1008" s="117">
        <f t="shared" si="605"/>
        <v>1.1799990365559601</v>
      </c>
      <c r="O1008" s="110">
        <f t="shared" si="608"/>
        <v>1.1879206499999999</v>
      </c>
      <c r="P1008" s="110">
        <f t="shared" si="587"/>
        <v>1125.36028536</v>
      </c>
      <c r="Q1008" s="148">
        <f t="shared" si="597"/>
        <v>0</v>
      </c>
      <c r="R1008" s="170">
        <f t="shared" si="595"/>
        <v>0</v>
      </c>
      <c r="S1008" s="110">
        <f t="shared" si="588"/>
        <v>0</v>
      </c>
      <c r="T1008" s="92">
        <v>0</v>
      </c>
      <c r="U1008" s="180">
        <f t="shared" si="610"/>
        <v>0</v>
      </c>
      <c r="V1008" s="120">
        <f t="shared" si="596"/>
        <v>0.12</v>
      </c>
      <c r="W1008" s="118">
        <f t="shared" si="606"/>
        <v>17</v>
      </c>
      <c r="X1008" s="118">
        <v>252</v>
      </c>
      <c r="Y1008" s="117">
        <f t="shared" si="589"/>
        <v>1.0076744879999999</v>
      </c>
      <c r="Z1008" s="110">
        <f t="shared" si="590"/>
        <v>8.6365639999999999</v>
      </c>
      <c r="AA1008" s="110">
        <f t="shared" si="591"/>
        <v>0</v>
      </c>
      <c r="AB1008" s="121" t="str">
        <f t="shared" si="598"/>
        <v>A+J=</v>
      </c>
      <c r="AC1008" s="115">
        <f t="shared" si="599"/>
        <v>45427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5" x14ac:dyDescent="0.2">
      <c r="A1009" s="109">
        <f t="shared" si="592"/>
        <v>45422</v>
      </c>
      <c r="B1009" s="110">
        <f t="shared" si="586"/>
        <v>1134.9535448899999</v>
      </c>
      <c r="C1009" s="204">
        <f t="shared" si="585"/>
        <v>947.33624284153314</v>
      </c>
      <c r="D1009" s="111">
        <f t="shared" si="600"/>
        <v>6801.72</v>
      </c>
      <c r="E1009" s="111">
        <f t="shared" si="609"/>
        <v>6858.17</v>
      </c>
      <c r="F1009" s="161">
        <f t="shared" si="601"/>
        <v>45337</v>
      </c>
      <c r="G1009" s="114">
        <f t="shared" si="602"/>
        <v>8.2993713354857501E-3</v>
      </c>
      <c r="H1009" s="115">
        <f t="shared" si="603"/>
        <v>45427</v>
      </c>
      <c r="I1009" s="115">
        <f t="shared" si="604"/>
        <v>45427</v>
      </c>
      <c r="J1009" s="116">
        <f t="shared" si="593"/>
        <v>21</v>
      </c>
      <c r="K1009" s="116">
        <f t="shared" si="611"/>
        <v>18</v>
      </c>
      <c r="L1009" s="8">
        <f t="shared" si="594"/>
        <v>1.0071095400000001</v>
      </c>
      <c r="M1009" s="117">
        <f t="shared" si="607"/>
        <v>1.002308</v>
      </c>
      <c r="N1009" s="117">
        <f t="shared" si="605"/>
        <v>1.1799990365559601</v>
      </c>
      <c r="O1009" s="110">
        <f t="shared" si="608"/>
        <v>1.1883882800000001</v>
      </c>
      <c r="P1009" s="110">
        <f t="shared" si="587"/>
        <v>1125.8032882099999</v>
      </c>
      <c r="Q1009" s="148">
        <f t="shared" si="597"/>
        <v>0</v>
      </c>
      <c r="R1009" s="170">
        <f t="shared" si="595"/>
        <v>0</v>
      </c>
      <c r="S1009" s="110">
        <f t="shared" si="588"/>
        <v>0</v>
      </c>
      <c r="T1009" s="92">
        <v>0</v>
      </c>
      <c r="U1009" s="180">
        <f t="shared" si="610"/>
        <v>0</v>
      </c>
      <c r="V1009" s="120">
        <f t="shared" si="596"/>
        <v>0.12</v>
      </c>
      <c r="W1009" s="118">
        <f t="shared" si="606"/>
        <v>18</v>
      </c>
      <c r="X1009" s="118">
        <v>252</v>
      </c>
      <c r="Y1009" s="117">
        <f t="shared" si="589"/>
        <v>1.0081277580000001</v>
      </c>
      <c r="Z1009" s="110">
        <f t="shared" si="590"/>
        <v>9.15025668</v>
      </c>
      <c r="AA1009" s="110">
        <f t="shared" si="591"/>
        <v>0</v>
      </c>
      <c r="AB1009" s="121" t="str">
        <f t="shared" si="598"/>
        <v>A+J=</v>
      </c>
      <c r="AC1009" s="115">
        <f t="shared" si="599"/>
        <v>45427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5" x14ac:dyDescent="0.2">
      <c r="A1010" s="109">
        <f t="shared" si="592"/>
        <v>45423</v>
      </c>
      <c r="B1010" s="110">
        <f t="shared" si="586"/>
        <v>1135.9110448700001</v>
      </c>
      <c r="C1010" s="204">
        <f t="shared" si="585"/>
        <v>947.33624284153314</v>
      </c>
      <c r="D1010" s="111">
        <f t="shared" si="600"/>
        <v>6801.72</v>
      </c>
      <c r="E1010" s="111">
        <f t="shared" si="609"/>
        <v>6858.17</v>
      </c>
      <c r="F1010" s="161">
        <f t="shared" si="601"/>
        <v>45337</v>
      </c>
      <c r="G1010" s="114">
        <f t="shared" si="602"/>
        <v>8.2993713354857501E-3</v>
      </c>
      <c r="H1010" s="115">
        <f t="shared" si="603"/>
        <v>45427</v>
      </c>
      <c r="I1010" s="115">
        <f t="shared" si="604"/>
        <v>45427</v>
      </c>
      <c r="J1010" s="116">
        <f t="shared" si="593"/>
        <v>21</v>
      </c>
      <c r="K1010" s="116">
        <f t="shared" si="611"/>
        <v>19</v>
      </c>
      <c r="L1010" s="8">
        <f t="shared" si="594"/>
        <v>1.0075059900000001</v>
      </c>
      <c r="M1010" s="117">
        <f t="shared" si="607"/>
        <v>1.002308</v>
      </c>
      <c r="N1010" s="117">
        <f t="shared" si="605"/>
        <v>1.1799990365559601</v>
      </c>
      <c r="O1010" s="110">
        <f t="shared" si="608"/>
        <v>1.18885609</v>
      </c>
      <c r="P1010" s="110">
        <f t="shared" si="587"/>
        <v>1126.2464615700001</v>
      </c>
      <c r="Q1010" s="148">
        <f t="shared" si="597"/>
        <v>0</v>
      </c>
      <c r="R1010" s="170">
        <f t="shared" si="595"/>
        <v>0</v>
      </c>
      <c r="S1010" s="110">
        <f t="shared" si="588"/>
        <v>0</v>
      </c>
      <c r="T1010" s="92">
        <v>0</v>
      </c>
      <c r="U1010" s="180">
        <f t="shared" si="610"/>
        <v>0</v>
      </c>
      <c r="V1010" s="120">
        <f t="shared" si="596"/>
        <v>0.12</v>
      </c>
      <c r="W1010" s="118">
        <f t="shared" si="606"/>
        <v>19</v>
      </c>
      <c r="X1010" s="118">
        <v>252</v>
      </c>
      <c r="Y1010" s="117">
        <f t="shared" si="589"/>
        <v>1.0085812329999999</v>
      </c>
      <c r="Z1010" s="110">
        <f t="shared" si="590"/>
        <v>9.6645833000000003</v>
      </c>
      <c r="AA1010" s="110">
        <f t="shared" si="591"/>
        <v>0</v>
      </c>
      <c r="AB1010" s="121" t="str">
        <f t="shared" si="598"/>
        <v>A+J=</v>
      </c>
      <c r="AC1010" s="115">
        <f t="shared" si="599"/>
        <v>45427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5" x14ac:dyDescent="0.2">
      <c r="A1011" s="109">
        <f t="shared" si="592"/>
        <v>45424</v>
      </c>
      <c r="B1011" s="110">
        <f t="shared" si="586"/>
        <v>1135.9110448700001</v>
      </c>
      <c r="C1011" s="204">
        <f t="shared" si="585"/>
        <v>947.33624284153314</v>
      </c>
      <c r="D1011" s="111">
        <f t="shared" si="600"/>
        <v>6801.72</v>
      </c>
      <c r="E1011" s="111">
        <f t="shared" si="609"/>
        <v>6858.17</v>
      </c>
      <c r="F1011" s="161">
        <f t="shared" si="601"/>
        <v>45337</v>
      </c>
      <c r="G1011" s="114">
        <f t="shared" si="602"/>
        <v>8.2993713354857501E-3</v>
      </c>
      <c r="H1011" s="115">
        <f t="shared" si="603"/>
        <v>45427</v>
      </c>
      <c r="I1011" s="115">
        <f t="shared" si="604"/>
        <v>45427</v>
      </c>
      <c r="J1011" s="116">
        <f t="shared" si="593"/>
        <v>21</v>
      </c>
      <c r="K1011" s="116">
        <f t="shared" si="611"/>
        <v>19</v>
      </c>
      <c r="L1011" s="8">
        <f t="shared" si="594"/>
        <v>1.0075059900000001</v>
      </c>
      <c r="M1011" s="117">
        <f t="shared" si="607"/>
        <v>1.002308</v>
      </c>
      <c r="N1011" s="117">
        <f t="shared" si="605"/>
        <v>1.1799990365559601</v>
      </c>
      <c r="O1011" s="110">
        <f t="shared" si="608"/>
        <v>1.18885609</v>
      </c>
      <c r="P1011" s="110">
        <f t="shared" si="587"/>
        <v>1126.2464615700001</v>
      </c>
      <c r="Q1011" s="148">
        <f t="shared" si="597"/>
        <v>0</v>
      </c>
      <c r="R1011" s="170">
        <f t="shared" si="595"/>
        <v>0</v>
      </c>
      <c r="S1011" s="110">
        <f t="shared" si="588"/>
        <v>0</v>
      </c>
      <c r="T1011" s="92">
        <v>0</v>
      </c>
      <c r="U1011" s="180">
        <f t="shared" si="610"/>
        <v>0</v>
      </c>
      <c r="V1011" s="120">
        <f t="shared" si="596"/>
        <v>0.12</v>
      </c>
      <c r="W1011" s="118">
        <f t="shared" si="606"/>
        <v>19</v>
      </c>
      <c r="X1011" s="118">
        <v>252</v>
      </c>
      <c r="Y1011" s="117">
        <f t="shared" si="589"/>
        <v>1.0085812329999999</v>
      </c>
      <c r="Z1011" s="110">
        <f t="shared" si="590"/>
        <v>9.6645833000000003</v>
      </c>
      <c r="AA1011" s="110">
        <f t="shared" si="591"/>
        <v>0</v>
      </c>
      <c r="AB1011" s="121" t="str">
        <f t="shared" si="598"/>
        <v>A+J=</v>
      </c>
      <c r="AC1011" s="115">
        <f t="shared" si="599"/>
        <v>45427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5" x14ac:dyDescent="0.2">
      <c r="A1012" s="109">
        <f t="shared" si="592"/>
        <v>45425</v>
      </c>
      <c r="B1012" s="110">
        <f t="shared" si="586"/>
        <v>1135.9110448700001</v>
      </c>
      <c r="C1012" s="204">
        <f t="shared" si="585"/>
        <v>947.33624284153314</v>
      </c>
      <c r="D1012" s="111">
        <f t="shared" si="600"/>
        <v>6801.72</v>
      </c>
      <c r="E1012" s="111">
        <f t="shared" si="609"/>
        <v>6858.17</v>
      </c>
      <c r="F1012" s="161">
        <f t="shared" si="601"/>
        <v>45337</v>
      </c>
      <c r="G1012" s="114">
        <f t="shared" si="602"/>
        <v>8.2993713354857501E-3</v>
      </c>
      <c r="H1012" s="115">
        <f t="shared" si="603"/>
        <v>45427</v>
      </c>
      <c r="I1012" s="115">
        <f t="shared" si="604"/>
        <v>45427</v>
      </c>
      <c r="J1012" s="116">
        <f t="shared" si="593"/>
        <v>21</v>
      </c>
      <c r="K1012" s="116">
        <f t="shared" si="611"/>
        <v>19</v>
      </c>
      <c r="L1012" s="8">
        <f t="shared" si="594"/>
        <v>1.0075059900000001</v>
      </c>
      <c r="M1012" s="117">
        <f t="shared" si="607"/>
        <v>1.002308</v>
      </c>
      <c r="N1012" s="117">
        <f t="shared" si="605"/>
        <v>1.1799990365559601</v>
      </c>
      <c r="O1012" s="110">
        <f t="shared" si="608"/>
        <v>1.18885609</v>
      </c>
      <c r="P1012" s="110">
        <f t="shared" si="587"/>
        <v>1126.2464615700001</v>
      </c>
      <c r="Q1012" s="148">
        <f t="shared" si="597"/>
        <v>0</v>
      </c>
      <c r="R1012" s="170">
        <f t="shared" si="595"/>
        <v>0</v>
      </c>
      <c r="S1012" s="110">
        <f t="shared" si="588"/>
        <v>0</v>
      </c>
      <c r="T1012" s="92">
        <v>0</v>
      </c>
      <c r="U1012" s="180">
        <f t="shared" si="610"/>
        <v>0</v>
      </c>
      <c r="V1012" s="120">
        <f t="shared" si="596"/>
        <v>0.12</v>
      </c>
      <c r="W1012" s="118">
        <f t="shared" si="606"/>
        <v>19</v>
      </c>
      <c r="X1012" s="118">
        <v>252</v>
      </c>
      <c r="Y1012" s="117">
        <f t="shared" si="589"/>
        <v>1.0085812329999999</v>
      </c>
      <c r="Z1012" s="110">
        <f t="shared" si="590"/>
        <v>9.6645833000000003</v>
      </c>
      <c r="AA1012" s="110">
        <f t="shared" si="591"/>
        <v>0</v>
      </c>
      <c r="AB1012" s="121" t="str">
        <f t="shared" si="598"/>
        <v>A+J=</v>
      </c>
      <c r="AC1012" s="115">
        <f t="shared" si="599"/>
        <v>45427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5" x14ac:dyDescent="0.2">
      <c r="A1013" s="109">
        <f t="shared" si="592"/>
        <v>45426</v>
      </c>
      <c r="B1013" s="110">
        <f t="shared" si="586"/>
        <v>1136.8693571399999</v>
      </c>
      <c r="C1013" s="204">
        <f t="shared" si="585"/>
        <v>947.33624284153314</v>
      </c>
      <c r="D1013" s="111">
        <f t="shared" si="600"/>
        <v>6801.72</v>
      </c>
      <c r="E1013" s="111">
        <f t="shared" si="609"/>
        <v>6858.17</v>
      </c>
      <c r="F1013" s="161">
        <f t="shared" si="601"/>
        <v>45337</v>
      </c>
      <c r="G1013" s="114">
        <f t="shared" si="602"/>
        <v>8.2993713354857501E-3</v>
      </c>
      <c r="H1013" s="115">
        <f t="shared" si="603"/>
        <v>45427</v>
      </c>
      <c r="I1013" s="115">
        <f t="shared" si="604"/>
        <v>45427</v>
      </c>
      <c r="J1013" s="116">
        <f t="shared" si="593"/>
        <v>21</v>
      </c>
      <c r="K1013" s="116">
        <f t="shared" si="611"/>
        <v>20</v>
      </c>
      <c r="L1013" s="8">
        <f t="shared" si="594"/>
        <v>1.0079026</v>
      </c>
      <c r="M1013" s="117">
        <f t="shared" si="607"/>
        <v>1.002308</v>
      </c>
      <c r="N1013" s="117">
        <f t="shared" si="605"/>
        <v>1.1799990365559601</v>
      </c>
      <c r="O1013" s="110">
        <f t="shared" si="608"/>
        <v>1.1893240899999999</v>
      </c>
      <c r="P1013" s="110">
        <f t="shared" si="587"/>
        <v>1126.6898149399999</v>
      </c>
      <c r="Q1013" s="148">
        <f t="shared" si="597"/>
        <v>0</v>
      </c>
      <c r="R1013" s="170">
        <f t="shared" si="595"/>
        <v>0</v>
      </c>
      <c r="S1013" s="110">
        <f t="shared" si="588"/>
        <v>0</v>
      </c>
      <c r="T1013" s="92">
        <v>0</v>
      </c>
      <c r="U1013" s="180">
        <f t="shared" si="610"/>
        <v>0</v>
      </c>
      <c r="V1013" s="120">
        <f t="shared" si="596"/>
        <v>0.12</v>
      </c>
      <c r="W1013" s="118">
        <f t="shared" si="606"/>
        <v>20</v>
      </c>
      <c r="X1013" s="118">
        <v>252</v>
      </c>
      <c r="Y1013" s="117">
        <f t="shared" si="589"/>
        <v>1.0090349110000001</v>
      </c>
      <c r="Z1013" s="110">
        <f t="shared" si="590"/>
        <v>10.1795422</v>
      </c>
      <c r="AA1013" s="110">
        <f t="shared" si="591"/>
        <v>0</v>
      </c>
      <c r="AB1013" s="121" t="str">
        <f t="shared" si="598"/>
        <v>A+J=</v>
      </c>
      <c r="AC1013" s="115">
        <f t="shared" si="599"/>
        <v>45427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5" x14ac:dyDescent="0.2">
      <c r="A1014" s="109">
        <f t="shared" si="592"/>
        <v>45427</v>
      </c>
      <c r="B1014" s="110">
        <f t="shared" si="586"/>
        <v>1137.8284833099999</v>
      </c>
      <c r="C1014" s="204">
        <f t="shared" si="585"/>
        <v>947.33624284153314</v>
      </c>
      <c r="D1014" s="111">
        <f t="shared" si="600"/>
        <v>6801.72</v>
      </c>
      <c r="E1014" s="111">
        <f t="shared" si="609"/>
        <v>6858.17</v>
      </c>
      <c r="F1014" s="161">
        <f t="shared" si="601"/>
        <v>45337</v>
      </c>
      <c r="G1014" s="114">
        <f t="shared" si="602"/>
        <v>8.2993713354857501E-3</v>
      </c>
      <c r="H1014" s="115">
        <f t="shared" si="603"/>
        <v>45427</v>
      </c>
      <c r="I1014" s="115">
        <f t="shared" si="604"/>
        <v>45427</v>
      </c>
      <c r="J1014" s="116">
        <f t="shared" si="593"/>
        <v>21</v>
      </c>
      <c r="K1014" s="116">
        <f t="shared" si="611"/>
        <v>21</v>
      </c>
      <c r="L1014" s="8">
        <f t="shared" si="594"/>
        <v>1.00829937</v>
      </c>
      <c r="M1014" s="117">
        <f t="shared" si="607"/>
        <v>1.002308</v>
      </c>
      <c r="N1014" s="117">
        <f t="shared" si="605"/>
        <v>1.1799990365559601</v>
      </c>
      <c r="O1014" s="110">
        <f t="shared" si="608"/>
        <v>1.18979228</v>
      </c>
      <c r="P1014" s="110">
        <f t="shared" si="587"/>
        <v>1127.13334829</v>
      </c>
      <c r="Q1014" s="148">
        <f t="shared" si="597"/>
        <v>33</v>
      </c>
      <c r="R1014" s="170">
        <f t="shared" si="595"/>
        <v>3.5000000000000001E-3</v>
      </c>
      <c r="S1014" s="110">
        <f t="shared" si="588"/>
        <v>3.9449667100000001</v>
      </c>
      <c r="T1014" s="92">
        <v>0</v>
      </c>
      <c r="U1014" s="180">
        <f t="shared" si="610"/>
        <v>3.4999999920018337E-3</v>
      </c>
      <c r="V1014" s="120">
        <f t="shared" si="596"/>
        <v>0.12</v>
      </c>
      <c r="W1014" s="118">
        <f t="shared" si="606"/>
        <v>21</v>
      </c>
      <c r="X1014" s="118">
        <v>252</v>
      </c>
      <c r="Y1014" s="117">
        <f t="shared" si="589"/>
        <v>1.0094887930000001</v>
      </c>
      <c r="Z1014" s="110">
        <f t="shared" si="590"/>
        <v>10.69513502</v>
      </c>
      <c r="AA1014" s="110">
        <f t="shared" si="591"/>
        <v>14.640101730000001</v>
      </c>
      <c r="AB1014" s="121" t="str">
        <f t="shared" si="598"/>
        <v>A+J=</v>
      </c>
      <c r="AC1014" s="115">
        <f t="shared" si="599"/>
        <v>45427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5" x14ac:dyDescent="0.2">
      <c r="A1015" s="109">
        <f t="shared" si="592"/>
        <v>45428</v>
      </c>
      <c r="B1015" s="110">
        <f t="shared" si="586"/>
        <v>1123.7752497699998</v>
      </c>
      <c r="C1015" s="204">
        <f t="shared" si="585"/>
        <v>944.02056599918546</v>
      </c>
      <c r="D1015" s="111">
        <f t="shared" si="600"/>
        <v>6858.17</v>
      </c>
      <c r="E1015" s="111">
        <f t="shared" si="609"/>
        <v>6869.14</v>
      </c>
      <c r="F1015" s="161">
        <f t="shared" si="601"/>
        <v>45368</v>
      </c>
      <c r="G1015" s="114">
        <f t="shared" si="602"/>
        <v>1.5995520670966101E-3</v>
      </c>
      <c r="H1015" s="115">
        <f t="shared" si="603"/>
        <v>45460</v>
      </c>
      <c r="I1015" s="115">
        <f t="shared" si="604"/>
        <v>45460</v>
      </c>
      <c r="J1015" s="116">
        <f t="shared" si="593"/>
        <v>22</v>
      </c>
      <c r="K1015" s="116">
        <f t="shared" si="611"/>
        <v>1</v>
      </c>
      <c r="L1015" s="8">
        <f t="shared" si="594"/>
        <v>1.0000726499999999</v>
      </c>
      <c r="M1015" s="117">
        <f t="shared" si="607"/>
        <v>1.00829937</v>
      </c>
      <c r="N1015" s="117">
        <f t="shared" si="605"/>
        <v>1.1897922851599816</v>
      </c>
      <c r="O1015" s="110">
        <f t="shared" si="608"/>
        <v>1.1898787200000001</v>
      </c>
      <c r="P1015" s="110">
        <f t="shared" si="587"/>
        <v>1123.2699827199999</v>
      </c>
      <c r="Q1015" s="148">
        <f t="shared" si="597"/>
        <v>0</v>
      </c>
      <c r="R1015" s="170">
        <f t="shared" si="595"/>
        <v>0</v>
      </c>
      <c r="S1015" s="110">
        <f t="shared" si="588"/>
        <v>0</v>
      </c>
      <c r="T1015" s="92">
        <v>0</v>
      </c>
      <c r="U1015" s="180">
        <f t="shared" si="610"/>
        <v>0</v>
      </c>
      <c r="V1015" s="120">
        <f t="shared" si="596"/>
        <v>0.12</v>
      </c>
      <c r="W1015" s="118">
        <f t="shared" si="606"/>
        <v>1</v>
      </c>
      <c r="X1015" s="118">
        <v>252</v>
      </c>
      <c r="Y1015" s="117">
        <f t="shared" si="589"/>
        <v>1.0004498180000001</v>
      </c>
      <c r="Z1015" s="110">
        <f t="shared" si="590"/>
        <v>0.50526705000000005</v>
      </c>
      <c r="AA1015" s="110">
        <f t="shared" si="591"/>
        <v>0</v>
      </c>
      <c r="AB1015" s="121" t="str">
        <f t="shared" si="598"/>
        <v>A+J=</v>
      </c>
      <c r="AC1015" s="115">
        <f t="shared" si="599"/>
        <v>45460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5" x14ac:dyDescent="0.2">
      <c r="A1016" s="109">
        <f t="shared" si="592"/>
        <v>45429</v>
      </c>
      <c r="B1016" s="110">
        <f t="shared" si="586"/>
        <v>1124.3624194199999</v>
      </c>
      <c r="C1016" s="204">
        <f t="shared" si="585"/>
        <v>944.02056599918546</v>
      </c>
      <c r="D1016" s="111">
        <f t="shared" si="600"/>
        <v>6858.17</v>
      </c>
      <c r="E1016" s="111">
        <f t="shared" si="609"/>
        <v>6869.14</v>
      </c>
      <c r="F1016" s="161">
        <f t="shared" si="601"/>
        <v>45368</v>
      </c>
      <c r="G1016" s="114">
        <f t="shared" si="602"/>
        <v>1.5995520670966101E-3</v>
      </c>
      <c r="H1016" s="115">
        <f t="shared" si="603"/>
        <v>45460</v>
      </c>
      <c r="I1016" s="115">
        <f t="shared" si="604"/>
        <v>45460</v>
      </c>
      <c r="J1016" s="116">
        <f t="shared" si="593"/>
        <v>22</v>
      </c>
      <c r="K1016" s="116">
        <f t="shared" si="611"/>
        <v>2</v>
      </c>
      <c r="L1016" s="8">
        <f t="shared" si="594"/>
        <v>1.0001453</v>
      </c>
      <c r="M1016" s="117">
        <f t="shared" si="607"/>
        <v>1.00829937</v>
      </c>
      <c r="N1016" s="117">
        <f t="shared" si="605"/>
        <v>1.1897922851599816</v>
      </c>
      <c r="O1016" s="110">
        <f t="shared" si="608"/>
        <v>1.1899651600000001</v>
      </c>
      <c r="P1016" s="110">
        <f t="shared" si="587"/>
        <v>1123.3515838599999</v>
      </c>
      <c r="Q1016" s="148">
        <f t="shared" si="597"/>
        <v>0</v>
      </c>
      <c r="R1016" s="170">
        <f t="shared" si="595"/>
        <v>0</v>
      </c>
      <c r="S1016" s="110">
        <f t="shared" si="588"/>
        <v>0</v>
      </c>
      <c r="T1016" s="92">
        <v>0</v>
      </c>
      <c r="U1016" s="180">
        <f t="shared" si="610"/>
        <v>0</v>
      </c>
      <c r="V1016" s="120">
        <f t="shared" si="596"/>
        <v>0.12</v>
      </c>
      <c r="W1016" s="118">
        <f t="shared" si="606"/>
        <v>2</v>
      </c>
      <c r="X1016" s="118">
        <v>252</v>
      </c>
      <c r="Y1016" s="117">
        <f t="shared" si="589"/>
        <v>1.0008998389999999</v>
      </c>
      <c r="Z1016" s="110">
        <f t="shared" si="590"/>
        <v>1.0108355600000001</v>
      </c>
      <c r="AA1016" s="110">
        <f t="shared" si="591"/>
        <v>0</v>
      </c>
      <c r="AB1016" s="121" t="str">
        <f t="shared" si="598"/>
        <v>A+J=</v>
      </c>
      <c r="AC1016" s="115">
        <f t="shared" si="599"/>
        <v>45460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5" x14ac:dyDescent="0.2">
      <c r="A1017" s="109">
        <f t="shared" si="592"/>
        <v>45430</v>
      </c>
      <c r="B1017" s="110">
        <f t="shared" si="586"/>
        <v>1124.94990723</v>
      </c>
      <c r="C1017" s="204">
        <f t="shared" si="585"/>
        <v>944.02056599918546</v>
      </c>
      <c r="D1017" s="111">
        <f t="shared" si="600"/>
        <v>6858.17</v>
      </c>
      <c r="E1017" s="111">
        <f t="shared" si="609"/>
        <v>6869.14</v>
      </c>
      <c r="F1017" s="161">
        <f t="shared" si="601"/>
        <v>45368</v>
      </c>
      <c r="G1017" s="114">
        <f t="shared" si="602"/>
        <v>1.5995520670966101E-3</v>
      </c>
      <c r="H1017" s="115">
        <f t="shared" si="603"/>
        <v>45460</v>
      </c>
      <c r="I1017" s="115">
        <f t="shared" si="604"/>
        <v>45460</v>
      </c>
      <c r="J1017" s="116">
        <f t="shared" si="593"/>
        <v>22</v>
      </c>
      <c r="K1017" s="116">
        <f t="shared" si="611"/>
        <v>3</v>
      </c>
      <c r="L1017" s="8">
        <f t="shared" si="594"/>
        <v>1.00021797</v>
      </c>
      <c r="M1017" s="117">
        <f t="shared" si="607"/>
        <v>1.00829937</v>
      </c>
      <c r="N1017" s="117">
        <f t="shared" si="605"/>
        <v>1.1897922851599816</v>
      </c>
      <c r="O1017" s="110">
        <f t="shared" si="608"/>
        <v>1.19005162</v>
      </c>
      <c r="P1017" s="110">
        <f t="shared" si="587"/>
        <v>1123.4332038800001</v>
      </c>
      <c r="Q1017" s="148">
        <f t="shared" si="597"/>
        <v>0</v>
      </c>
      <c r="R1017" s="170">
        <f t="shared" si="595"/>
        <v>0</v>
      </c>
      <c r="S1017" s="110">
        <f t="shared" si="588"/>
        <v>0</v>
      </c>
      <c r="T1017" s="92">
        <v>0</v>
      </c>
      <c r="U1017" s="180">
        <f t="shared" si="610"/>
        <v>0</v>
      </c>
      <c r="V1017" s="120">
        <f t="shared" si="596"/>
        <v>0.12</v>
      </c>
      <c r="W1017" s="118">
        <f t="shared" si="606"/>
        <v>3</v>
      </c>
      <c r="X1017" s="118">
        <v>252</v>
      </c>
      <c r="Y1017" s="117">
        <f t="shared" si="589"/>
        <v>1.0013500609999999</v>
      </c>
      <c r="Z1017" s="110">
        <f t="shared" si="590"/>
        <v>1.51670335</v>
      </c>
      <c r="AA1017" s="110">
        <f t="shared" si="591"/>
        <v>0</v>
      </c>
      <c r="AB1017" s="121" t="str">
        <f t="shared" si="598"/>
        <v>A+J=</v>
      </c>
      <c r="AC1017" s="115">
        <f t="shared" si="599"/>
        <v>45460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5" x14ac:dyDescent="0.2">
      <c r="A1018" s="109">
        <f t="shared" si="592"/>
        <v>45431</v>
      </c>
      <c r="B1018" s="110">
        <f t="shared" si="586"/>
        <v>1124.94990723</v>
      </c>
      <c r="C1018" s="204">
        <f t="shared" si="585"/>
        <v>944.02056599918546</v>
      </c>
      <c r="D1018" s="111">
        <f t="shared" si="600"/>
        <v>6858.17</v>
      </c>
      <c r="E1018" s="111">
        <f t="shared" si="609"/>
        <v>6869.14</v>
      </c>
      <c r="F1018" s="161">
        <f t="shared" si="601"/>
        <v>45368</v>
      </c>
      <c r="G1018" s="114">
        <f t="shared" si="602"/>
        <v>1.5995520670966101E-3</v>
      </c>
      <c r="H1018" s="115">
        <f t="shared" si="603"/>
        <v>45460</v>
      </c>
      <c r="I1018" s="115">
        <f t="shared" si="604"/>
        <v>45460</v>
      </c>
      <c r="J1018" s="116">
        <f t="shared" si="593"/>
        <v>22</v>
      </c>
      <c r="K1018" s="116">
        <f t="shared" si="611"/>
        <v>3</v>
      </c>
      <c r="L1018" s="8">
        <f t="shared" si="594"/>
        <v>1.00021797</v>
      </c>
      <c r="M1018" s="117">
        <f t="shared" si="607"/>
        <v>1.00829937</v>
      </c>
      <c r="N1018" s="117">
        <f t="shared" si="605"/>
        <v>1.1897922851599816</v>
      </c>
      <c r="O1018" s="110">
        <f t="shared" si="608"/>
        <v>1.19005162</v>
      </c>
      <c r="P1018" s="110">
        <f t="shared" si="587"/>
        <v>1123.4332038800001</v>
      </c>
      <c r="Q1018" s="148">
        <f t="shared" si="597"/>
        <v>0</v>
      </c>
      <c r="R1018" s="170">
        <f t="shared" si="595"/>
        <v>0</v>
      </c>
      <c r="S1018" s="110">
        <f t="shared" si="588"/>
        <v>0</v>
      </c>
      <c r="T1018" s="92">
        <v>0</v>
      </c>
      <c r="U1018" s="180">
        <f t="shared" si="610"/>
        <v>0</v>
      </c>
      <c r="V1018" s="120">
        <f t="shared" si="596"/>
        <v>0.12</v>
      </c>
      <c r="W1018" s="118">
        <f t="shared" si="606"/>
        <v>3</v>
      </c>
      <c r="X1018" s="118">
        <v>252</v>
      </c>
      <c r="Y1018" s="117">
        <f t="shared" si="589"/>
        <v>1.0013500609999999</v>
      </c>
      <c r="Z1018" s="110">
        <f t="shared" si="590"/>
        <v>1.51670335</v>
      </c>
      <c r="AA1018" s="110">
        <f t="shared" si="591"/>
        <v>0</v>
      </c>
      <c r="AB1018" s="121" t="str">
        <f t="shared" si="598"/>
        <v>A+J=</v>
      </c>
      <c r="AC1018" s="115">
        <f t="shared" si="599"/>
        <v>45460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5" x14ac:dyDescent="0.2">
      <c r="A1019" s="109">
        <f t="shared" si="592"/>
        <v>45432</v>
      </c>
      <c r="B1019" s="110">
        <f t="shared" si="586"/>
        <v>1124.94990723</v>
      </c>
      <c r="C1019" s="204">
        <f t="shared" si="585"/>
        <v>944.02056599918546</v>
      </c>
      <c r="D1019" s="111">
        <f t="shared" si="600"/>
        <v>6858.17</v>
      </c>
      <c r="E1019" s="111">
        <f t="shared" si="609"/>
        <v>6869.14</v>
      </c>
      <c r="F1019" s="161">
        <f t="shared" si="601"/>
        <v>45368</v>
      </c>
      <c r="G1019" s="114">
        <f t="shared" si="602"/>
        <v>1.5995520670966101E-3</v>
      </c>
      <c r="H1019" s="115">
        <f t="shared" si="603"/>
        <v>45460</v>
      </c>
      <c r="I1019" s="115">
        <f t="shared" si="604"/>
        <v>45460</v>
      </c>
      <c r="J1019" s="116">
        <f t="shared" si="593"/>
        <v>22</v>
      </c>
      <c r="K1019" s="116">
        <f t="shared" si="611"/>
        <v>3</v>
      </c>
      <c r="L1019" s="8">
        <f t="shared" si="594"/>
        <v>1.00021797</v>
      </c>
      <c r="M1019" s="117">
        <f t="shared" si="607"/>
        <v>1.00829937</v>
      </c>
      <c r="N1019" s="117">
        <f t="shared" si="605"/>
        <v>1.1897922851599816</v>
      </c>
      <c r="O1019" s="110">
        <f t="shared" si="608"/>
        <v>1.19005162</v>
      </c>
      <c r="P1019" s="110">
        <f t="shared" si="587"/>
        <v>1123.4332038800001</v>
      </c>
      <c r="Q1019" s="148">
        <f t="shared" si="597"/>
        <v>0</v>
      </c>
      <c r="R1019" s="170">
        <f t="shared" si="595"/>
        <v>0</v>
      </c>
      <c r="S1019" s="110">
        <f t="shared" si="588"/>
        <v>0</v>
      </c>
      <c r="T1019" s="92">
        <v>0</v>
      </c>
      <c r="U1019" s="180">
        <f t="shared" si="610"/>
        <v>0</v>
      </c>
      <c r="V1019" s="120">
        <f t="shared" si="596"/>
        <v>0.12</v>
      </c>
      <c r="W1019" s="118">
        <f t="shared" si="606"/>
        <v>3</v>
      </c>
      <c r="X1019" s="118">
        <v>252</v>
      </c>
      <c r="Y1019" s="117">
        <f t="shared" si="589"/>
        <v>1.0013500609999999</v>
      </c>
      <c r="Z1019" s="110">
        <f t="shared" si="590"/>
        <v>1.51670335</v>
      </c>
      <c r="AA1019" s="110">
        <f t="shared" si="591"/>
        <v>0</v>
      </c>
      <c r="AB1019" s="121" t="str">
        <f t="shared" si="598"/>
        <v>A+J=</v>
      </c>
      <c r="AC1019" s="115">
        <f t="shared" si="599"/>
        <v>45460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5" x14ac:dyDescent="0.2">
      <c r="A1020" s="109">
        <f t="shared" si="592"/>
        <v>45433</v>
      </c>
      <c r="B1020" s="110">
        <f t="shared" si="586"/>
        <v>1125.5376882599999</v>
      </c>
      <c r="C1020" s="204">
        <f t="shared" si="585"/>
        <v>944.02056599918546</v>
      </c>
      <c r="D1020" s="111">
        <f t="shared" si="600"/>
        <v>6858.17</v>
      </c>
      <c r="E1020" s="111">
        <f t="shared" si="609"/>
        <v>6869.14</v>
      </c>
      <c r="F1020" s="161">
        <f t="shared" si="601"/>
        <v>45368</v>
      </c>
      <c r="G1020" s="114">
        <f t="shared" si="602"/>
        <v>1.5995520670966101E-3</v>
      </c>
      <c r="H1020" s="115">
        <f t="shared" si="603"/>
        <v>45460</v>
      </c>
      <c r="I1020" s="115">
        <f t="shared" si="604"/>
        <v>45460</v>
      </c>
      <c r="J1020" s="116">
        <f t="shared" si="593"/>
        <v>22</v>
      </c>
      <c r="K1020" s="116">
        <f t="shared" si="611"/>
        <v>4</v>
      </c>
      <c r="L1020" s="8">
        <f t="shared" si="594"/>
        <v>1.0002906300000001</v>
      </c>
      <c r="M1020" s="117">
        <f t="shared" si="607"/>
        <v>1.00829937</v>
      </c>
      <c r="N1020" s="117">
        <f t="shared" si="605"/>
        <v>1.1897922851599816</v>
      </c>
      <c r="O1020" s="110">
        <f t="shared" si="608"/>
        <v>1.1901380699999999</v>
      </c>
      <c r="P1020" s="110">
        <f t="shared" si="587"/>
        <v>1123.5148144499999</v>
      </c>
      <c r="Q1020" s="148">
        <f t="shared" si="597"/>
        <v>0</v>
      </c>
      <c r="R1020" s="170">
        <f t="shared" si="595"/>
        <v>0</v>
      </c>
      <c r="S1020" s="110">
        <f t="shared" si="588"/>
        <v>0</v>
      </c>
      <c r="T1020" s="92">
        <v>0</v>
      </c>
      <c r="U1020" s="180">
        <f t="shared" si="610"/>
        <v>0</v>
      </c>
      <c r="V1020" s="120">
        <f t="shared" si="596"/>
        <v>0.12</v>
      </c>
      <c r="W1020" s="118">
        <f t="shared" si="606"/>
        <v>4</v>
      </c>
      <c r="X1020" s="118">
        <v>252</v>
      </c>
      <c r="Y1020" s="117">
        <f t="shared" si="589"/>
        <v>1.0018004869999999</v>
      </c>
      <c r="Z1020" s="110">
        <f t="shared" si="590"/>
        <v>2.0228738100000001</v>
      </c>
      <c r="AA1020" s="110">
        <f t="shared" si="591"/>
        <v>0</v>
      </c>
      <c r="AB1020" s="121" t="str">
        <f t="shared" si="598"/>
        <v>A+J=</v>
      </c>
      <c r="AC1020" s="115">
        <f t="shared" si="599"/>
        <v>45460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5" x14ac:dyDescent="0.2">
      <c r="A1021" s="109">
        <f t="shared" si="592"/>
        <v>45434</v>
      </c>
      <c r="B1021" s="110">
        <f t="shared" si="586"/>
        <v>1126.1257887100001</v>
      </c>
      <c r="C1021" s="204">
        <f t="shared" si="585"/>
        <v>944.02056599918546</v>
      </c>
      <c r="D1021" s="111">
        <f t="shared" si="600"/>
        <v>6858.17</v>
      </c>
      <c r="E1021" s="111">
        <f t="shared" si="609"/>
        <v>6869.14</v>
      </c>
      <c r="F1021" s="161">
        <f t="shared" si="601"/>
        <v>45368</v>
      </c>
      <c r="G1021" s="114">
        <f t="shared" si="602"/>
        <v>1.5995520670966101E-3</v>
      </c>
      <c r="H1021" s="115">
        <f t="shared" si="603"/>
        <v>45460</v>
      </c>
      <c r="I1021" s="115">
        <f t="shared" si="604"/>
        <v>45460</v>
      </c>
      <c r="J1021" s="116">
        <f t="shared" si="593"/>
        <v>22</v>
      </c>
      <c r="K1021" s="116">
        <f t="shared" si="611"/>
        <v>5</v>
      </c>
      <c r="L1021" s="8">
        <f t="shared" si="594"/>
        <v>1.00036331</v>
      </c>
      <c r="M1021" s="117">
        <f t="shared" si="607"/>
        <v>1.00829937</v>
      </c>
      <c r="N1021" s="117">
        <f t="shared" si="605"/>
        <v>1.1897922851599816</v>
      </c>
      <c r="O1021" s="110">
        <f t="shared" si="608"/>
        <v>1.19022454</v>
      </c>
      <c r="P1021" s="110">
        <f t="shared" si="587"/>
        <v>1123.5964439100001</v>
      </c>
      <c r="Q1021" s="148">
        <f t="shared" si="597"/>
        <v>0</v>
      </c>
      <c r="R1021" s="170">
        <f t="shared" si="595"/>
        <v>0</v>
      </c>
      <c r="S1021" s="110">
        <f t="shared" si="588"/>
        <v>0</v>
      </c>
      <c r="T1021" s="92">
        <v>0</v>
      </c>
      <c r="U1021" s="180">
        <f t="shared" si="610"/>
        <v>0</v>
      </c>
      <c r="V1021" s="120">
        <f t="shared" si="596"/>
        <v>0.12</v>
      </c>
      <c r="W1021" s="118">
        <f t="shared" si="606"/>
        <v>5</v>
      </c>
      <c r="X1021" s="118">
        <v>252</v>
      </c>
      <c r="Y1021" s="117">
        <f t="shared" si="589"/>
        <v>1.002251115</v>
      </c>
      <c r="Z1021" s="110">
        <f t="shared" si="590"/>
        <v>2.5293448000000001</v>
      </c>
      <c r="AA1021" s="110">
        <f t="shared" si="591"/>
        <v>0</v>
      </c>
      <c r="AB1021" s="121" t="str">
        <f t="shared" si="598"/>
        <v>A+J=</v>
      </c>
      <c r="AC1021" s="115">
        <f t="shared" si="599"/>
        <v>45460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5" x14ac:dyDescent="0.2">
      <c r="A1022" s="109">
        <f t="shared" si="592"/>
        <v>45435</v>
      </c>
      <c r="B1022" s="110">
        <f t="shared" si="586"/>
        <v>1126.7141908399999</v>
      </c>
      <c r="C1022" s="204">
        <f t="shared" si="585"/>
        <v>944.02056599918546</v>
      </c>
      <c r="D1022" s="111">
        <f t="shared" si="600"/>
        <v>6858.17</v>
      </c>
      <c r="E1022" s="111">
        <f t="shared" si="609"/>
        <v>6869.14</v>
      </c>
      <c r="F1022" s="161">
        <f t="shared" si="601"/>
        <v>45368</v>
      </c>
      <c r="G1022" s="114">
        <f t="shared" si="602"/>
        <v>1.5995520670966101E-3</v>
      </c>
      <c r="H1022" s="115">
        <f t="shared" si="603"/>
        <v>45460</v>
      </c>
      <c r="I1022" s="115">
        <f t="shared" si="604"/>
        <v>45460</v>
      </c>
      <c r="J1022" s="116">
        <f t="shared" si="593"/>
        <v>22</v>
      </c>
      <c r="K1022" s="116">
        <f t="shared" si="611"/>
        <v>6</v>
      </c>
      <c r="L1022" s="8">
        <f t="shared" si="594"/>
        <v>1.00043598</v>
      </c>
      <c r="M1022" s="117">
        <f t="shared" si="607"/>
        <v>1.00829937</v>
      </c>
      <c r="N1022" s="117">
        <f t="shared" si="605"/>
        <v>1.1897922851599816</v>
      </c>
      <c r="O1022" s="110">
        <f t="shared" si="608"/>
        <v>1.1903110100000001</v>
      </c>
      <c r="P1022" s="110">
        <f t="shared" si="587"/>
        <v>1123.67807337</v>
      </c>
      <c r="Q1022" s="148">
        <f t="shared" si="597"/>
        <v>0</v>
      </c>
      <c r="R1022" s="170">
        <f t="shared" si="595"/>
        <v>0</v>
      </c>
      <c r="S1022" s="110">
        <f t="shared" si="588"/>
        <v>0</v>
      </c>
      <c r="T1022" s="92">
        <v>0</v>
      </c>
      <c r="U1022" s="180">
        <f t="shared" si="610"/>
        <v>0</v>
      </c>
      <c r="V1022" s="120">
        <f t="shared" si="596"/>
        <v>0.12</v>
      </c>
      <c r="W1022" s="118">
        <f t="shared" si="606"/>
        <v>6</v>
      </c>
      <c r="X1022" s="118">
        <v>252</v>
      </c>
      <c r="Y1022" s="117">
        <f t="shared" si="589"/>
        <v>1.002701946</v>
      </c>
      <c r="Z1022" s="110">
        <f t="shared" si="590"/>
        <v>3.0361174700000002</v>
      </c>
      <c r="AA1022" s="110">
        <f t="shared" si="591"/>
        <v>0</v>
      </c>
      <c r="AB1022" s="121" t="str">
        <f t="shared" si="598"/>
        <v>A+J=</v>
      </c>
      <c r="AC1022" s="115">
        <f t="shared" si="599"/>
        <v>45460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5" x14ac:dyDescent="0.2">
      <c r="A1023" s="109">
        <f t="shared" si="592"/>
        <v>45436</v>
      </c>
      <c r="B1023" s="110">
        <f t="shared" si="586"/>
        <v>1127.3029030399998</v>
      </c>
      <c r="C1023" s="204">
        <f t="shared" si="585"/>
        <v>944.02056599918546</v>
      </c>
      <c r="D1023" s="111">
        <f t="shared" si="600"/>
        <v>6858.17</v>
      </c>
      <c r="E1023" s="111">
        <f t="shared" si="609"/>
        <v>6869.14</v>
      </c>
      <c r="F1023" s="161">
        <f t="shared" si="601"/>
        <v>45368</v>
      </c>
      <c r="G1023" s="114">
        <f t="shared" si="602"/>
        <v>1.5995520670966101E-3</v>
      </c>
      <c r="H1023" s="115">
        <f t="shared" si="603"/>
        <v>45460</v>
      </c>
      <c r="I1023" s="115">
        <f t="shared" si="604"/>
        <v>45460</v>
      </c>
      <c r="J1023" s="116">
        <f t="shared" si="593"/>
        <v>22</v>
      </c>
      <c r="K1023" s="116">
        <f t="shared" si="611"/>
        <v>7</v>
      </c>
      <c r="L1023" s="8">
        <f t="shared" si="594"/>
        <v>1.0005086700000001</v>
      </c>
      <c r="M1023" s="117">
        <f t="shared" si="607"/>
        <v>1.00829937</v>
      </c>
      <c r="N1023" s="117">
        <f t="shared" si="605"/>
        <v>1.1897922851599816</v>
      </c>
      <c r="O1023" s="110">
        <f t="shared" si="608"/>
        <v>1.1903974900000001</v>
      </c>
      <c r="P1023" s="110">
        <f t="shared" si="587"/>
        <v>1123.7597122699999</v>
      </c>
      <c r="Q1023" s="148">
        <f t="shared" si="597"/>
        <v>0</v>
      </c>
      <c r="R1023" s="170">
        <f t="shared" si="595"/>
        <v>0</v>
      </c>
      <c r="S1023" s="110">
        <f t="shared" si="588"/>
        <v>0</v>
      </c>
      <c r="T1023" s="92">
        <v>0</v>
      </c>
      <c r="U1023" s="180">
        <f t="shared" si="610"/>
        <v>0</v>
      </c>
      <c r="V1023" s="120">
        <f t="shared" si="596"/>
        <v>0.12</v>
      </c>
      <c r="W1023" s="118">
        <f t="shared" si="606"/>
        <v>7</v>
      </c>
      <c r="X1023" s="118">
        <v>252</v>
      </c>
      <c r="Y1023" s="117">
        <f t="shared" si="589"/>
        <v>1.003152979</v>
      </c>
      <c r="Z1023" s="110">
        <f t="shared" si="590"/>
        <v>3.5431907699999998</v>
      </c>
      <c r="AA1023" s="110">
        <f t="shared" si="591"/>
        <v>0</v>
      </c>
      <c r="AB1023" s="121" t="str">
        <f t="shared" si="598"/>
        <v>A+J=</v>
      </c>
      <c r="AC1023" s="115">
        <f t="shared" si="599"/>
        <v>45460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5" x14ac:dyDescent="0.2">
      <c r="A1024" s="109">
        <f t="shared" si="592"/>
        <v>45437</v>
      </c>
      <c r="B1024" s="110">
        <f t="shared" si="586"/>
        <v>1127.8919181400001</v>
      </c>
      <c r="C1024" s="204">
        <f t="shared" si="585"/>
        <v>944.02056599918546</v>
      </c>
      <c r="D1024" s="111">
        <f t="shared" si="600"/>
        <v>6858.17</v>
      </c>
      <c r="E1024" s="111">
        <f t="shared" si="609"/>
        <v>6869.14</v>
      </c>
      <c r="F1024" s="161">
        <f t="shared" si="601"/>
        <v>45368</v>
      </c>
      <c r="G1024" s="114">
        <f t="shared" si="602"/>
        <v>1.5995520670966101E-3</v>
      </c>
      <c r="H1024" s="115">
        <f t="shared" si="603"/>
        <v>45460</v>
      </c>
      <c r="I1024" s="115">
        <f t="shared" si="604"/>
        <v>45460</v>
      </c>
      <c r="J1024" s="116">
        <f t="shared" si="593"/>
        <v>22</v>
      </c>
      <c r="K1024" s="116">
        <f t="shared" si="611"/>
        <v>8</v>
      </c>
      <c r="L1024" s="8">
        <f t="shared" si="594"/>
        <v>1.00058135</v>
      </c>
      <c r="M1024" s="117">
        <f t="shared" si="607"/>
        <v>1.00829937</v>
      </c>
      <c r="N1024" s="117">
        <f t="shared" si="605"/>
        <v>1.1897922851599816</v>
      </c>
      <c r="O1024" s="110">
        <f t="shared" si="608"/>
        <v>1.1904839700000001</v>
      </c>
      <c r="P1024" s="110">
        <f t="shared" si="587"/>
        <v>1123.8413511700001</v>
      </c>
      <c r="Q1024" s="148">
        <f t="shared" si="597"/>
        <v>0</v>
      </c>
      <c r="R1024" s="170">
        <f t="shared" si="595"/>
        <v>0</v>
      </c>
      <c r="S1024" s="110">
        <f t="shared" si="588"/>
        <v>0</v>
      </c>
      <c r="T1024" s="92">
        <v>0</v>
      </c>
      <c r="U1024" s="180">
        <f t="shared" si="610"/>
        <v>0</v>
      </c>
      <c r="V1024" s="120">
        <f t="shared" si="596"/>
        <v>0.12</v>
      </c>
      <c r="W1024" s="118">
        <f t="shared" si="606"/>
        <v>8</v>
      </c>
      <c r="X1024" s="118">
        <v>252</v>
      </c>
      <c r="Y1024" s="117">
        <f t="shared" si="589"/>
        <v>1.003604216</v>
      </c>
      <c r="Z1024" s="110">
        <f t="shared" si="590"/>
        <v>4.0505669700000002</v>
      </c>
      <c r="AA1024" s="110">
        <f t="shared" si="591"/>
        <v>0</v>
      </c>
      <c r="AB1024" s="121" t="str">
        <f t="shared" si="598"/>
        <v>A+J=</v>
      </c>
      <c r="AC1024" s="115">
        <f t="shared" si="599"/>
        <v>45460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5" x14ac:dyDescent="0.2">
      <c r="A1025" s="109">
        <f t="shared" si="592"/>
        <v>45438</v>
      </c>
      <c r="B1025" s="110">
        <f t="shared" si="586"/>
        <v>1127.8919181400001</v>
      </c>
      <c r="C1025" s="204">
        <f t="shared" si="585"/>
        <v>944.02056599918546</v>
      </c>
      <c r="D1025" s="111">
        <f t="shared" si="600"/>
        <v>6858.17</v>
      </c>
      <c r="E1025" s="111">
        <f t="shared" si="609"/>
        <v>6869.14</v>
      </c>
      <c r="F1025" s="161">
        <f t="shared" si="601"/>
        <v>45368</v>
      </c>
      <c r="G1025" s="114">
        <f t="shared" si="602"/>
        <v>1.5995520670966101E-3</v>
      </c>
      <c r="H1025" s="115">
        <f t="shared" si="603"/>
        <v>45460</v>
      </c>
      <c r="I1025" s="115">
        <f t="shared" si="604"/>
        <v>45460</v>
      </c>
      <c r="J1025" s="116">
        <f t="shared" si="593"/>
        <v>22</v>
      </c>
      <c r="K1025" s="116">
        <f t="shared" si="611"/>
        <v>8</v>
      </c>
      <c r="L1025" s="8">
        <f t="shared" si="594"/>
        <v>1.00058135</v>
      </c>
      <c r="M1025" s="117">
        <f t="shared" si="607"/>
        <v>1.00829937</v>
      </c>
      <c r="N1025" s="117">
        <f t="shared" si="605"/>
        <v>1.1897922851599816</v>
      </c>
      <c r="O1025" s="110">
        <f t="shared" si="608"/>
        <v>1.1904839700000001</v>
      </c>
      <c r="P1025" s="110">
        <f t="shared" si="587"/>
        <v>1123.8413511700001</v>
      </c>
      <c r="Q1025" s="148">
        <f t="shared" si="597"/>
        <v>0</v>
      </c>
      <c r="R1025" s="170">
        <f t="shared" si="595"/>
        <v>0</v>
      </c>
      <c r="S1025" s="110">
        <f t="shared" si="588"/>
        <v>0</v>
      </c>
      <c r="T1025" s="92">
        <v>0</v>
      </c>
      <c r="U1025" s="180">
        <f t="shared" si="610"/>
        <v>0</v>
      </c>
      <c r="V1025" s="120">
        <f t="shared" si="596"/>
        <v>0.12</v>
      </c>
      <c r="W1025" s="118">
        <f t="shared" si="606"/>
        <v>8</v>
      </c>
      <c r="X1025" s="118">
        <v>252</v>
      </c>
      <c r="Y1025" s="117">
        <f t="shared" si="589"/>
        <v>1.003604216</v>
      </c>
      <c r="Z1025" s="110">
        <f t="shared" si="590"/>
        <v>4.0505669700000002</v>
      </c>
      <c r="AA1025" s="110">
        <f t="shared" si="591"/>
        <v>0</v>
      </c>
      <c r="AB1025" s="121" t="str">
        <f t="shared" si="598"/>
        <v>A+J=</v>
      </c>
      <c r="AC1025" s="115">
        <f t="shared" si="599"/>
        <v>45460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5" x14ac:dyDescent="0.2">
      <c r="A1026" s="109">
        <f t="shared" si="592"/>
        <v>45439</v>
      </c>
      <c r="B1026" s="110">
        <f t="shared" si="586"/>
        <v>1127.8919181400001</v>
      </c>
      <c r="C1026" s="204">
        <f t="shared" si="585"/>
        <v>944.02056599918546</v>
      </c>
      <c r="D1026" s="111">
        <f t="shared" si="600"/>
        <v>6858.17</v>
      </c>
      <c r="E1026" s="111">
        <f t="shared" si="609"/>
        <v>6869.14</v>
      </c>
      <c r="F1026" s="161">
        <f t="shared" si="601"/>
        <v>45368</v>
      </c>
      <c r="G1026" s="114">
        <f t="shared" si="602"/>
        <v>1.5995520670966101E-3</v>
      </c>
      <c r="H1026" s="115">
        <f t="shared" si="603"/>
        <v>45460</v>
      </c>
      <c r="I1026" s="115">
        <f t="shared" si="604"/>
        <v>45460</v>
      </c>
      <c r="J1026" s="116">
        <f t="shared" si="593"/>
        <v>22</v>
      </c>
      <c r="K1026" s="116">
        <f t="shared" si="611"/>
        <v>8</v>
      </c>
      <c r="L1026" s="8">
        <f t="shared" si="594"/>
        <v>1.00058135</v>
      </c>
      <c r="M1026" s="117">
        <f t="shared" si="607"/>
        <v>1.00829937</v>
      </c>
      <c r="N1026" s="117">
        <f t="shared" si="605"/>
        <v>1.1897922851599816</v>
      </c>
      <c r="O1026" s="110">
        <f t="shared" si="608"/>
        <v>1.1904839700000001</v>
      </c>
      <c r="P1026" s="110">
        <f t="shared" si="587"/>
        <v>1123.8413511700001</v>
      </c>
      <c r="Q1026" s="148">
        <f t="shared" si="597"/>
        <v>0</v>
      </c>
      <c r="R1026" s="170">
        <f t="shared" si="595"/>
        <v>0</v>
      </c>
      <c r="S1026" s="110">
        <f t="shared" si="588"/>
        <v>0</v>
      </c>
      <c r="T1026" s="92">
        <v>0</v>
      </c>
      <c r="U1026" s="180">
        <f t="shared" si="610"/>
        <v>0</v>
      </c>
      <c r="V1026" s="120">
        <f t="shared" si="596"/>
        <v>0.12</v>
      </c>
      <c r="W1026" s="118">
        <f t="shared" si="606"/>
        <v>8</v>
      </c>
      <c r="X1026" s="118">
        <v>252</v>
      </c>
      <c r="Y1026" s="117">
        <f t="shared" si="589"/>
        <v>1.003604216</v>
      </c>
      <c r="Z1026" s="110">
        <f t="shared" si="590"/>
        <v>4.0505669700000002</v>
      </c>
      <c r="AA1026" s="110">
        <f t="shared" si="591"/>
        <v>0</v>
      </c>
      <c r="AB1026" s="121" t="str">
        <f t="shared" si="598"/>
        <v>A+J=</v>
      </c>
      <c r="AC1026" s="115">
        <f t="shared" si="599"/>
        <v>45460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5" x14ac:dyDescent="0.2">
      <c r="A1027" s="109">
        <f t="shared" si="592"/>
        <v>45440</v>
      </c>
      <c r="B1027" s="110">
        <f t="shared" si="586"/>
        <v>1128.4812434399998</v>
      </c>
      <c r="C1027" s="204">
        <f t="shared" ref="C1027:C1090" si="612">C1026-((S1026+T1026)/O1026)</f>
        <v>944.02056599918546</v>
      </c>
      <c r="D1027" s="111">
        <f t="shared" si="600"/>
        <v>6858.17</v>
      </c>
      <c r="E1027" s="111">
        <f t="shared" si="609"/>
        <v>6869.14</v>
      </c>
      <c r="F1027" s="161">
        <f t="shared" si="601"/>
        <v>45368</v>
      </c>
      <c r="G1027" s="114">
        <f t="shared" si="602"/>
        <v>1.5995520670966101E-3</v>
      </c>
      <c r="H1027" s="115">
        <f t="shared" si="603"/>
        <v>45460</v>
      </c>
      <c r="I1027" s="115">
        <f t="shared" si="604"/>
        <v>45460</v>
      </c>
      <c r="J1027" s="116">
        <f t="shared" si="593"/>
        <v>22</v>
      </c>
      <c r="K1027" s="116">
        <f t="shared" si="611"/>
        <v>9</v>
      </c>
      <c r="L1027" s="8">
        <f t="shared" si="594"/>
        <v>1.0006540500000001</v>
      </c>
      <c r="M1027" s="117">
        <f t="shared" si="607"/>
        <v>1.00829937</v>
      </c>
      <c r="N1027" s="117">
        <f t="shared" si="605"/>
        <v>1.1897922851599816</v>
      </c>
      <c r="O1027" s="110">
        <f t="shared" si="608"/>
        <v>1.19057046</v>
      </c>
      <c r="P1027" s="110">
        <f t="shared" si="587"/>
        <v>1123.92299951</v>
      </c>
      <c r="Q1027" s="148">
        <f t="shared" si="597"/>
        <v>0</v>
      </c>
      <c r="R1027" s="170">
        <f t="shared" si="595"/>
        <v>0</v>
      </c>
      <c r="S1027" s="110">
        <f t="shared" si="588"/>
        <v>0</v>
      </c>
      <c r="T1027" s="92">
        <v>0</v>
      </c>
      <c r="U1027" s="180">
        <f t="shared" si="610"/>
        <v>0</v>
      </c>
      <c r="V1027" s="120">
        <f t="shared" si="596"/>
        <v>0.12</v>
      </c>
      <c r="W1027" s="118">
        <f t="shared" si="606"/>
        <v>9</v>
      </c>
      <c r="X1027" s="118">
        <v>252</v>
      </c>
      <c r="Y1027" s="117">
        <f t="shared" si="589"/>
        <v>1.0040556549999999</v>
      </c>
      <c r="Z1027" s="110">
        <f t="shared" si="590"/>
        <v>4.5582439299999997</v>
      </c>
      <c r="AA1027" s="110">
        <f t="shared" si="591"/>
        <v>0</v>
      </c>
      <c r="AB1027" s="121" t="str">
        <f t="shared" si="598"/>
        <v>A+J=</v>
      </c>
      <c r="AC1027" s="115">
        <f t="shared" si="599"/>
        <v>45460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5" x14ac:dyDescent="0.2">
      <c r="A1028" s="109">
        <f t="shared" si="592"/>
        <v>45441</v>
      </c>
      <c r="B1028" s="110">
        <f t="shared" si="586"/>
        <v>1129.0708801000001</v>
      </c>
      <c r="C1028" s="204">
        <f t="shared" si="612"/>
        <v>944.02056599918546</v>
      </c>
      <c r="D1028" s="111">
        <f t="shared" si="600"/>
        <v>6858.17</v>
      </c>
      <c r="E1028" s="111">
        <f t="shared" si="609"/>
        <v>6869.14</v>
      </c>
      <c r="F1028" s="161">
        <f t="shared" si="601"/>
        <v>45368</v>
      </c>
      <c r="G1028" s="114">
        <f t="shared" si="602"/>
        <v>1.5995520670966101E-3</v>
      </c>
      <c r="H1028" s="115">
        <f t="shared" si="603"/>
        <v>45460</v>
      </c>
      <c r="I1028" s="115">
        <f t="shared" si="604"/>
        <v>45460</v>
      </c>
      <c r="J1028" s="116">
        <f t="shared" si="593"/>
        <v>22</v>
      </c>
      <c r="K1028" s="116">
        <f t="shared" si="611"/>
        <v>10</v>
      </c>
      <c r="L1028" s="8">
        <f t="shared" si="594"/>
        <v>1.0007267500000001</v>
      </c>
      <c r="M1028" s="117">
        <f t="shared" si="607"/>
        <v>1.00829937</v>
      </c>
      <c r="N1028" s="117">
        <f t="shared" si="605"/>
        <v>1.1897922851599816</v>
      </c>
      <c r="O1028" s="110">
        <f t="shared" si="608"/>
        <v>1.1906569600000001</v>
      </c>
      <c r="P1028" s="110">
        <f t="shared" si="587"/>
        <v>1124.0046572900001</v>
      </c>
      <c r="Q1028" s="148">
        <f t="shared" si="597"/>
        <v>0</v>
      </c>
      <c r="R1028" s="170">
        <f t="shared" si="595"/>
        <v>0</v>
      </c>
      <c r="S1028" s="110">
        <f t="shared" si="588"/>
        <v>0</v>
      </c>
      <c r="T1028" s="92">
        <v>0</v>
      </c>
      <c r="U1028" s="180">
        <f t="shared" si="610"/>
        <v>0</v>
      </c>
      <c r="V1028" s="120">
        <f t="shared" si="596"/>
        <v>0.12</v>
      </c>
      <c r="W1028" s="118">
        <f t="shared" si="606"/>
        <v>10</v>
      </c>
      <c r="X1028" s="118">
        <v>252</v>
      </c>
      <c r="Y1028" s="117">
        <f t="shared" si="589"/>
        <v>1.004507297</v>
      </c>
      <c r="Z1028" s="110">
        <f t="shared" si="590"/>
        <v>5.0662228100000002</v>
      </c>
      <c r="AA1028" s="110">
        <f t="shared" si="591"/>
        <v>0</v>
      </c>
      <c r="AB1028" s="121" t="str">
        <f t="shared" si="598"/>
        <v>A+J=</v>
      </c>
      <c r="AC1028" s="115">
        <f t="shared" si="599"/>
        <v>45460</v>
      </c>
      <c r="AD1028" s="4"/>
      <c r="AE1028" s="1"/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5" x14ac:dyDescent="0.2">
      <c r="A1029" s="109">
        <f t="shared" si="592"/>
        <v>45442</v>
      </c>
      <c r="B1029" s="110">
        <f t="shared" si="586"/>
        <v>1129.6608198400002</v>
      </c>
      <c r="C1029" s="204">
        <f t="shared" si="612"/>
        <v>944.02056599918546</v>
      </c>
      <c r="D1029" s="111">
        <f t="shared" si="600"/>
        <v>6858.17</v>
      </c>
      <c r="E1029" s="111">
        <f t="shared" si="609"/>
        <v>6869.14</v>
      </c>
      <c r="F1029" s="161">
        <f t="shared" si="601"/>
        <v>45368</v>
      </c>
      <c r="G1029" s="114">
        <f t="shared" si="602"/>
        <v>1.5995520670966101E-3</v>
      </c>
      <c r="H1029" s="115">
        <f t="shared" si="603"/>
        <v>45460</v>
      </c>
      <c r="I1029" s="115">
        <f t="shared" si="604"/>
        <v>45460</v>
      </c>
      <c r="J1029" s="116">
        <f t="shared" si="593"/>
        <v>22</v>
      </c>
      <c r="K1029" s="116">
        <f t="shared" si="611"/>
        <v>11</v>
      </c>
      <c r="L1029" s="8">
        <f t="shared" si="594"/>
        <v>1.0007994499999999</v>
      </c>
      <c r="M1029" s="117">
        <f t="shared" si="607"/>
        <v>1.00829937</v>
      </c>
      <c r="N1029" s="117">
        <f t="shared" si="605"/>
        <v>1.1897922851599816</v>
      </c>
      <c r="O1029" s="110">
        <f t="shared" si="608"/>
        <v>1.19074346</v>
      </c>
      <c r="P1029" s="110">
        <f t="shared" si="587"/>
        <v>1124.0863150600001</v>
      </c>
      <c r="Q1029" s="148">
        <f t="shared" si="597"/>
        <v>0</v>
      </c>
      <c r="R1029" s="170">
        <f t="shared" si="595"/>
        <v>0</v>
      </c>
      <c r="S1029" s="110">
        <f t="shared" si="588"/>
        <v>0</v>
      </c>
      <c r="T1029" s="92">
        <v>0</v>
      </c>
      <c r="U1029" s="180">
        <f t="shared" si="610"/>
        <v>0</v>
      </c>
      <c r="V1029" s="120">
        <f t="shared" si="596"/>
        <v>0.12</v>
      </c>
      <c r="W1029" s="118">
        <f t="shared" si="606"/>
        <v>11</v>
      </c>
      <c r="X1029" s="118">
        <v>252</v>
      </c>
      <c r="Y1029" s="117">
        <f t="shared" si="589"/>
        <v>1.004959143</v>
      </c>
      <c r="Z1029" s="110">
        <f t="shared" si="590"/>
        <v>5.5745047799999998</v>
      </c>
      <c r="AA1029" s="110">
        <f t="shared" si="591"/>
        <v>0</v>
      </c>
      <c r="AB1029" s="121" t="str">
        <f t="shared" si="598"/>
        <v>A+J=</v>
      </c>
      <c r="AC1029" s="115">
        <f t="shared" si="599"/>
        <v>45460</v>
      </c>
      <c r="AD1029" s="4"/>
      <c r="AE1029" s="1"/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5" x14ac:dyDescent="0.2">
      <c r="A1030" s="109">
        <f t="shared" si="592"/>
        <v>45443</v>
      </c>
      <c r="B1030" s="110">
        <f t="shared" si="586"/>
        <v>1129.6608198400002</v>
      </c>
      <c r="C1030" s="204">
        <f t="shared" si="612"/>
        <v>944.02056599918546</v>
      </c>
      <c r="D1030" s="111">
        <f t="shared" si="600"/>
        <v>6858.17</v>
      </c>
      <c r="E1030" s="111">
        <f t="shared" si="609"/>
        <v>6869.14</v>
      </c>
      <c r="F1030" s="161">
        <f t="shared" si="601"/>
        <v>45368</v>
      </c>
      <c r="G1030" s="114">
        <f t="shared" si="602"/>
        <v>1.5995520670966101E-3</v>
      </c>
      <c r="H1030" s="115">
        <f t="shared" si="603"/>
        <v>45460</v>
      </c>
      <c r="I1030" s="115">
        <f t="shared" si="604"/>
        <v>45460</v>
      </c>
      <c r="J1030" s="116">
        <f t="shared" si="593"/>
        <v>22</v>
      </c>
      <c r="K1030" s="116">
        <f t="shared" si="611"/>
        <v>11</v>
      </c>
      <c r="L1030" s="8">
        <f t="shared" si="594"/>
        <v>1.0007994499999999</v>
      </c>
      <c r="M1030" s="117">
        <f t="shared" si="607"/>
        <v>1.00829937</v>
      </c>
      <c r="N1030" s="117">
        <f t="shared" si="605"/>
        <v>1.1897922851599816</v>
      </c>
      <c r="O1030" s="110">
        <f t="shared" si="608"/>
        <v>1.19074346</v>
      </c>
      <c r="P1030" s="110">
        <f t="shared" si="587"/>
        <v>1124.0863150600001</v>
      </c>
      <c r="Q1030" s="148">
        <f t="shared" si="597"/>
        <v>0</v>
      </c>
      <c r="R1030" s="170">
        <f t="shared" si="595"/>
        <v>0</v>
      </c>
      <c r="S1030" s="110">
        <f t="shared" si="588"/>
        <v>0</v>
      </c>
      <c r="T1030" s="92">
        <v>0</v>
      </c>
      <c r="U1030" s="180">
        <f t="shared" si="610"/>
        <v>0</v>
      </c>
      <c r="V1030" s="120">
        <f t="shared" si="596"/>
        <v>0.12</v>
      </c>
      <c r="W1030" s="118">
        <f t="shared" si="606"/>
        <v>11</v>
      </c>
      <c r="X1030" s="118">
        <v>252</v>
      </c>
      <c r="Y1030" s="117">
        <f t="shared" si="589"/>
        <v>1.004959143</v>
      </c>
      <c r="Z1030" s="110">
        <f t="shared" si="590"/>
        <v>5.5745047799999998</v>
      </c>
      <c r="AA1030" s="110">
        <f t="shared" si="591"/>
        <v>0</v>
      </c>
      <c r="AB1030" s="121" t="str">
        <f t="shared" si="598"/>
        <v>A+J=</v>
      </c>
      <c r="AC1030" s="115">
        <f t="shared" si="599"/>
        <v>45460</v>
      </c>
      <c r="AD1030" s="4"/>
      <c r="AE1030" s="1"/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5" x14ac:dyDescent="0.2">
      <c r="A1031" s="109">
        <f t="shared" si="592"/>
        <v>45444</v>
      </c>
      <c r="B1031" s="110">
        <f t="shared" si="586"/>
        <v>1130.2510710699999</v>
      </c>
      <c r="C1031" s="204">
        <f t="shared" si="612"/>
        <v>944.02056599918546</v>
      </c>
      <c r="D1031" s="111">
        <f t="shared" si="600"/>
        <v>6858.17</v>
      </c>
      <c r="E1031" s="111">
        <f t="shared" si="609"/>
        <v>6869.14</v>
      </c>
      <c r="F1031" s="161">
        <f t="shared" si="601"/>
        <v>45368</v>
      </c>
      <c r="G1031" s="114">
        <f t="shared" si="602"/>
        <v>1.5995520670966101E-3</v>
      </c>
      <c r="H1031" s="115">
        <f t="shared" si="603"/>
        <v>45460</v>
      </c>
      <c r="I1031" s="115">
        <f t="shared" si="604"/>
        <v>45460</v>
      </c>
      <c r="J1031" s="116">
        <f t="shared" si="593"/>
        <v>22</v>
      </c>
      <c r="K1031" s="116">
        <f t="shared" si="611"/>
        <v>12</v>
      </c>
      <c r="L1031" s="8">
        <f t="shared" si="594"/>
        <v>1.0008721599999999</v>
      </c>
      <c r="M1031" s="117">
        <f t="shared" si="607"/>
        <v>1.00829937</v>
      </c>
      <c r="N1031" s="117">
        <f t="shared" si="605"/>
        <v>1.1897922851599816</v>
      </c>
      <c r="O1031" s="110">
        <f t="shared" si="608"/>
        <v>1.19082997</v>
      </c>
      <c r="P1031" s="110">
        <f t="shared" si="587"/>
        <v>1124.1679822799999</v>
      </c>
      <c r="Q1031" s="148">
        <f t="shared" si="597"/>
        <v>0</v>
      </c>
      <c r="R1031" s="170">
        <f t="shared" si="595"/>
        <v>0</v>
      </c>
      <c r="S1031" s="110">
        <f t="shared" si="588"/>
        <v>0</v>
      </c>
      <c r="T1031" s="92">
        <v>0</v>
      </c>
      <c r="U1031" s="180">
        <f t="shared" si="610"/>
        <v>0</v>
      </c>
      <c r="V1031" s="120">
        <f t="shared" si="596"/>
        <v>0.12</v>
      </c>
      <c r="W1031" s="118">
        <f t="shared" si="606"/>
        <v>12</v>
      </c>
      <c r="X1031" s="118">
        <v>252</v>
      </c>
      <c r="Y1031" s="117">
        <f t="shared" si="589"/>
        <v>1.005411192</v>
      </c>
      <c r="Z1031" s="110">
        <f t="shared" si="590"/>
        <v>6.0830887899999997</v>
      </c>
      <c r="AA1031" s="110">
        <f t="shared" si="591"/>
        <v>0</v>
      </c>
      <c r="AB1031" s="121" t="str">
        <f t="shared" si="598"/>
        <v>A+J=</v>
      </c>
      <c r="AC1031" s="115">
        <f t="shared" si="599"/>
        <v>45460</v>
      </c>
      <c r="AD1031" s="4"/>
      <c r="AE1031" s="1"/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5" x14ac:dyDescent="0.2">
      <c r="A1032" s="109">
        <f t="shared" si="592"/>
        <v>45445</v>
      </c>
      <c r="B1032" s="110">
        <f t="shared" si="586"/>
        <v>1130.2510710699999</v>
      </c>
      <c r="C1032" s="204">
        <f t="shared" si="612"/>
        <v>944.02056599918546</v>
      </c>
      <c r="D1032" s="111">
        <f t="shared" si="600"/>
        <v>6858.17</v>
      </c>
      <c r="E1032" s="111">
        <f t="shared" si="609"/>
        <v>6869.14</v>
      </c>
      <c r="F1032" s="161">
        <f t="shared" si="601"/>
        <v>45368</v>
      </c>
      <c r="G1032" s="114">
        <f t="shared" si="602"/>
        <v>1.5995520670966101E-3</v>
      </c>
      <c r="H1032" s="115">
        <f t="shared" si="603"/>
        <v>45460</v>
      </c>
      <c r="I1032" s="115">
        <f t="shared" si="604"/>
        <v>45460</v>
      </c>
      <c r="J1032" s="116">
        <f t="shared" si="593"/>
        <v>22</v>
      </c>
      <c r="K1032" s="116">
        <f t="shared" si="611"/>
        <v>12</v>
      </c>
      <c r="L1032" s="8">
        <f t="shared" si="594"/>
        <v>1.0008721599999999</v>
      </c>
      <c r="M1032" s="117">
        <f t="shared" si="607"/>
        <v>1.00829937</v>
      </c>
      <c r="N1032" s="117">
        <f t="shared" si="605"/>
        <v>1.1897922851599816</v>
      </c>
      <c r="O1032" s="110">
        <f t="shared" si="608"/>
        <v>1.19082997</v>
      </c>
      <c r="P1032" s="110">
        <f t="shared" si="587"/>
        <v>1124.1679822799999</v>
      </c>
      <c r="Q1032" s="148">
        <f t="shared" si="597"/>
        <v>0</v>
      </c>
      <c r="R1032" s="170">
        <f t="shared" si="595"/>
        <v>0</v>
      </c>
      <c r="S1032" s="110">
        <f t="shared" si="588"/>
        <v>0</v>
      </c>
      <c r="T1032" s="92">
        <v>0</v>
      </c>
      <c r="U1032" s="180">
        <f t="shared" si="610"/>
        <v>0</v>
      </c>
      <c r="V1032" s="120">
        <f t="shared" si="596"/>
        <v>0.12</v>
      </c>
      <c r="W1032" s="118">
        <f t="shared" si="606"/>
        <v>12</v>
      </c>
      <c r="X1032" s="118">
        <v>252</v>
      </c>
      <c r="Y1032" s="117">
        <f t="shared" si="589"/>
        <v>1.005411192</v>
      </c>
      <c r="Z1032" s="110">
        <f t="shared" si="590"/>
        <v>6.0830887899999997</v>
      </c>
      <c r="AA1032" s="110">
        <f t="shared" si="591"/>
        <v>0</v>
      </c>
      <c r="AB1032" s="121" t="str">
        <f t="shared" si="598"/>
        <v>A+J=</v>
      </c>
      <c r="AC1032" s="115">
        <f t="shared" si="599"/>
        <v>45460</v>
      </c>
      <c r="AD1032" s="4"/>
      <c r="AE1032" s="1"/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5" x14ac:dyDescent="0.2">
      <c r="A1033" s="109">
        <f t="shared" si="592"/>
        <v>45446</v>
      </c>
      <c r="B1033" s="110">
        <f t="shared" si="586"/>
        <v>1130.2510710699999</v>
      </c>
      <c r="C1033" s="204">
        <f t="shared" si="612"/>
        <v>944.02056599918546</v>
      </c>
      <c r="D1033" s="111">
        <f t="shared" si="600"/>
        <v>6858.17</v>
      </c>
      <c r="E1033" s="111">
        <f t="shared" si="609"/>
        <v>6869.14</v>
      </c>
      <c r="F1033" s="161">
        <f t="shared" si="601"/>
        <v>45368</v>
      </c>
      <c r="G1033" s="114">
        <f t="shared" si="602"/>
        <v>1.5995520670966101E-3</v>
      </c>
      <c r="H1033" s="115">
        <f t="shared" si="603"/>
        <v>45460</v>
      </c>
      <c r="I1033" s="115">
        <f t="shared" si="604"/>
        <v>45460</v>
      </c>
      <c r="J1033" s="116">
        <f t="shared" si="593"/>
        <v>22</v>
      </c>
      <c r="K1033" s="116">
        <f t="shared" si="611"/>
        <v>12</v>
      </c>
      <c r="L1033" s="8">
        <f t="shared" si="594"/>
        <v>1.0008721599999999</v>
      </c>
      <c r="M1033" s="117">
        <f t="shared" si="607"/>
        <v>1.00829937</v>
      </c>
      <c r="N1033" s="117">
        <f t="shared" si="605"/>
        <v>1.1897922851599816</v>
      </c>
      <c r="O1033" s="110">
        <f t="shared" si="608"/>
        <v>1.19082997</v>
      </c>
      <c r="P1033" s="110">
        <f t="shared" si="587"/>
        <v>1124.1679822799999</v>
      </c>
      <c r="Q1033" s="148">
        <f t="shared" si="597"/>
        <v>0</v>
      </c>
      <c r="R1033" s="170">
        <f t="shared" si="595"/>
        <v>0</v>
      </c>
      <c r="S1033" s="110">
        <f t="shared" si="588"/>
        <v>0</v>
      </c>
      <c r="T1033" s="92">
        <v>0</v>
      </c>
      <c r="U1033" s="180">
        <f t="shared" si="610"/>
        <v>0</v>
      </c>
      <c r="V1033" s="120">
        <f t="shared" si="596"/>
        <v>0.12</v>
      </c>
      <c r="W1033" s="118">
        <f t="shared" si="606"/>
        <v>12</v>
      </c>
      <c r="X1033" s="118">
        <v>252</v>
      </c>
      <c r="Y1033" s="117">
        <f t="shared" si="589"/>
        <v>1.005411192</v>
      </c>
      <c r="Z1033" s="110">
        <f t="shared" si="590"/>
        <v>6.0830887899999997</v>
      </c>
      <c r="AA1033" s="110">
        <f t="shared" si="591"/>
        <v>0</v>
      </c>
      <c r="AB1033" s="121" t="str">
        <f t="shared" si="598"/>
        <v>A+J=</v>
      </c>
      <c r="AC1033" s="115">
        <f t="shared" si="599"/>
        <v>45460</v>
      </c>
      <c r="AD1033" s="4"/>
      <c r="AE1033" s="1"/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5" x14ac:dyDescent="0.2">
      <c r="A1034" s="109">
        <f t="shared" si="592"/>
        <v>45447</v>
      </c>
      <c r="B1034" s="110">
        <f t="shared" si="586"/>
        <v>1130.8416338500001</v>
      </c>
      <c r="C1034" s="204">
        <f t="shared" si="612"/>
        <v>944.02056599918546</v>
      </c>
      <c r="D1034" s="111">
        <f t="shared" si="600"/>
        <v>6858.17</v>
      </c>
      <c r="E1034" s="111">
        <f t="shared" si="609"/>
        <v>6869.14</v>
      </c>
      <c r="F1034" s="161">
        <f t="shared" si="601"/>
        <v>45368</v>
      </c>
      <c r="G1034" s="114">
        <f t="shared" si="602"/>
        <v>1.5995520670966101E-3</v>
      </c>
      <c r="H1034" s="115">
        <f t="shared" si="603"/>
        <v>45460</v>
      </c>
      <c r="I1034" s="115">
        <f t="shared" si="604"/>
        <v>45460</v>
      </c>
      <c r="J1034" s="116">
        <f t="shared" si="593"/>
        <v>22</v>
      </c>
      <c r="K1034" s="116">
        <f t="shared" si="611"/>
        <v>13</v>
      </c>
      <c r="L1034" s="8">
        <f t="shared" si="594"/>
        <v>1.00094488</v>
      </c>
      <c r="M1034" s="117">
        <f t="shared" si="607"/>
        <v>1.00829937</v>
      </c>
      <c r="N1034" s="117">
        <f t="shared" si="605"/>
        <v>1.1897922851599816</v>
      </c>
      <c r="O1034" s="110">
        <f t="shared" si="608"/>
        <v>1.19091649</v>
      </c>
      <c r="P1034" s="110">
        <f t="shared" si="587"/>
        <v>1124.24965894</v>
      </c>
      <c r="Q1034" s="148">
        <f t="shared" si="597"/>
        <v>0</v>
      </c>
      <c r="R1034" s="170">
        <f t="shared" si="595"/>
        <v>0</v>
      </c>
      <c r="S1034" s="110">
        <f t="shared" si="588"/>
        <v>0</v>
      </c>
      <c r="T1034" s="92">
        <v>0</v>
      </c>
      <c r="U1034" s="180">
        <f t="shared" si="610"/>
        <v>0</v>
      </c>
      <c r="V1034" s="120">
        <f t="shared" si="596"/>
        <v>0.12</v>
      </c>
      <c r="W1034" s="118">
        <f t="shared" si="606"/>
        <v>13</v>
      </c>
      <c r="X1034" s="118">
        <v>252</v>
      </c>
      <c r="Y1034" s="117">
        <f t="shared" si="589"/>
        <v>1.0058634440000001</v>
      </c>
      <c r="Z1034" s="110">
        <f t="shared" si="590"/>
        <v>6.5919749100000002</v>
      </c>
      <c r="AA1034" s="110">
        <f t="shared" si="591"/>
        <v>0</v>
      </c>
      <c r="AB1034" s="121" t="str">
        <f t="shared" si="598"/>
        <v>A+J=</v>
      </c>
      <c r="AC1034" s="115">
        <f t="shared" si="599"/>
        <v>45460</v>
      </c>
      <c r="AD1034" s="4"/>
      <c r="AE1034" s="1"/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5" x14ac:dyDescent="0.2">
      <c r="A1035" s="109">
        <f t="shared" si="592"/>
        <v>45448</v>
      </c>
      <c r="B1035" s="110">
        <f t="shared" ref="B1035:B1098" si="613">(P1035+Z1035)</f>
        <v>1131.43249988</v>
      </c>
      <c r="C1035" s="204">
        <f t="shared" si="612"/>
        <v>944.02056599918546</v>
      </c>
      <c r="D1035" s="111">
        <f t="shared" si="600"/>
        <v>6858.17</v>
      </c>
      <c r="E1035" s="111">
        <f t="shared" si="609"/>
        <v>6869.14</v>
      </c>
      <c r="F1035" s="161">
        <f t="shared" si="601"/>
        <v>45368</v>
      </c>
      <c r="G1035" s="114">
        <f t="shared" ref="G1035:G1098" si="614">(E1035/D1035)-1</f>
        <v>1.5995520670966101E-3</v>
      </c>
      <c r="H1035" s="115">
        <f t="shared" si="603"/>
        <v>45460</v>
      </c>
      <c r="I1035" s="115">
        <f t="shared" ref="I1035:I1098" si="615">IF(A1035&gt;I1034,H1035,I1034)</f>
        <v>45460</v>
      </c>
      <c r="J1035" s="116">
        <f t="shared" si="593"/>
        <v>22</v>
      </c>
      <c r="K1035" s="116">
        <f t="shared" si="611"/>
        <v>14</v>
      </c>
      <c r="L1035" s="8">
        <f t="shared" si="594"/>
        <v>1.0010176</v>
      </c>
      <c r="M1035" s="117">
        <f t="shared" si="607"/>
        <v>1.00829937</v>
      </c>
      <c r="N1035" s="117">
        <f t="shared" si="605"/>
        <v>1.1897922851599816</v>
      </c>
      <c r="O1035" s="110">
        <f t="shared" si="608"/>
        <v>1.19100301</v>
      </c>
      <c r="P1035" s="110">
        <f t="shared" ref="P1035:P1098" si="616">TRUNC(C1035*O1035,8)</f>
        <v>1124.3313356000001</v>
      </c>
      <c r="Q1035" s="148">
        <f t="shared" si="597"/>
        <v>0</v>
      </c>
      <c r="R1035" s="170">
        <f t="shared" si="595"/>
        <v>0</v>
      </c>
      <c r="S1035" s="110">
        <f t="shared" ref="S1035:S1098" si="617">IF(R1035&gt;0,TRUNC(R1035*P1035,8),0)</f>
        <v>0</v>
      </c>
      <c r="T1035" s="92">
        <v>0</v>
      </c>
      <c r="U1035" s="180">
        <f t="shared" si="610"/>
        <v>0</v>
      </c>
      <c r="V1035" s="120">
        <f t="shared" si="596"/>
        <v>0.12</v>
      </c>
      <c r="W1035" s="118">
        <f t="shared" si="606"/>
        <v>14</v>
      </c>
      <c r="X1035" s="118">
        <v>252</v>
      </c>
      <c r="Y1035" s="117">
        <f t="shared" ref="Y1035:Y1098" si="618">ROUND((1+V1035)^TRUNC((W1035/X1035),9),9)</f>
        <v>1.0063158999999999</v>
      </c>
      <c r="Z1035" s="110">
        <f t="shared" ref="Z1035:Z1098" si="619">TRUNC((P1035*(Y1035-1)),8)</f>
        <v>7.1011642799999999</v>
      </c>
      <c r="AA1035" s="110">
        <f t="shared" ref="AA1035:AA1098" si="620">IF(Q1035&gt;0,S1035+Z1035,0)</f>
        <v>0</v>
      </c>
      <c r="AB1035" s="121" t="str">
        <f t="shared" si="598"/>
        <v>A+J=</v>
      </c>
      <c r="AC1035" s="115">
        <f t="shared" si="599"/>
        <v>45460</v>
      </c>
      <c r="AD1035" s="4"/>
      <c r="AE1035" s="1"/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5" x14ac:dyDescent="0.2">
      <c r="A1036" s="109">
        <f t="shared" ref="A1036:A1099" si="621">(A1035+1)</f>
        <v>45449</v>
      </c>
      <c r="B1036" s="110">
        <f t="shared" si="613"/>
        <v>1132.02366807</v>
      </c>
      <c r="C1036" s="204">
        <f t="shared" si="612"/>
        <v>944.02056599918546</v>
      </c>
      <c r="D1036" s="111">
        <f t="shared" ref="D1036:D1099" si="622">IF(E1036=E1035,D1035,E1035)</f>
        <v>6858.17</v>
      </c>
      <c r="E1036" s="111">
        <f t="shared" si="609"/>
        <v>6869.14</v>
      </c>
      <c r="F1036" s="161">
        <f t="shared" si="601"/>
        <v>45368</v>
      </c>
      <c r="G1036" s="114">
        <f t="shared" si="614"/>
        <v>1.5995520670966101E-3</v>
      </c>
      <c r="H1036" s="115">
        <f t="shared" si="603"/>
        <v>45460</v>
      </c>
      <c r="I1036" s="115">
        <f t="shared" si="615"/>
        <v>45460</v>
      </c>
      <c r="J1036" s="116">
        <f t="shared" ref="J1036:J1099" si="623">IF(I1036=I1035,J1035,NETWORKDAYS(I1035,I1036,$AF$149:$AF$503)-1)</f>
        <v>22</v>
      </c>
      <c r="K1036" s="116">
        <f t="shared" si="611"/>
        <v>15</v>
      </c>
      <c r="L1036" s="8">
        <f t="shared" ref="L1036:L1099" si="624">TRUNC((E1036/D1036)^TRUNC((K1036/J1036),9),8)</f>
        <v>1.0010903200000001</v>
      </c>
      <c r="M1036" s="117">
        <f t="shared" si="607"/>
        <v>1.00829937</v>
      </c>
      <c r="N1036" s="117">
        <f t="shared" si="605"/>
        <v>1.1897922851599816</v>
      </c>
      <c r="O1036" s="110">
        <f t="shared" si="608"/>
        <v>1.19108953</v>
      </c>
      <c r="P1036" s="110">
        <f t="shared" si="616"/>
        <v>1124.41301226</v>
      </c>
      <c r="Q1036" s="148">
        <f t="shared" si="597"/>
        <v>0</v>
      </c>
      <c r="R1036" s="170">
        <f t="shared" ref="R1036:R1099" si="625">IF(Q1036&gt;0,VLOOKUP($A1036,$AF$11:$AK$141,6),0)</f>
        <v>0</v>
      </c>
      <c r="S1036" s="110">
        <f t="shared" si="617"/>
        <v>0</v>
      </c>
      <c r="T1036" s="92">
        <v>0</v>
      </c>
      <c r="U1036" s="180">
        <f t="shared" si="610"/>
        <v>0</v>
      </c>
      <c r="V1036" s="120">
        <f t="shared" ref="V1036:V1099" si="626">(V1035)</f>
        <v>0.12</v>
      </c>
      <c r="W1036" s="118">
        <f t="shared" si="606"/>
        <v>15</v>
      </c>
      <c r="X1036" s="118">
        <v>252</v>
      </c>
      <c r="Y1036" s="117">
        <f t="shared" si="618"/>
        <v>1.006768559</v>
      </c>
      <c r="Z1036" s="110">
        <f t="shared" si="619"/>
        <v>7.6106558099999999</v>
      </c>
      <c r="AA1036" s="110">
        <f t="shared" si="620"/>
        <v>0</v>
      </c>
      <c r="AB1036" s="121" t="str">
        <f t="shared" si="598"/>
        <v>A+J=</v>
      </c>
      <c r="AC1036" s="115">
        <f t="shared" si="599"/>
        <v>45460</v>
      </c>
      <c r="AD1036" s="4"/>
      <c r="AE1036" s="1"/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5" x14ac:dyDescent="0.2">
      <c r="A1037" s="109">
        <f t="shared" si="621"/>
        <v>45450</v>
      </c>
      <c r="B1037" s="110">
        <f t="shared" si="613"/>
        <v>1132.6151586200001</v>
      </c>
      <c r="C1037" s="204">
        <f t="shared" si="612"/>
        <v>944.02056599918546</v>
      </c>
      <c r="D1037" s="111">
        <f t="shared" si="622"/>
        <v>6858.17</v>
      </c>
      <c r="E1037" s="111">
        <f t="shared" si="609"/>
        <v>6869.14</v>
      </c>
      <c r="F1037" s="161">
        <f t="shared" si="601"/>
        <v>45368</v>
      </c>
      <c r="G1037" s="114">
        <f t="shared" si="614"/>
        <v>1.5995520670966101E-3</v>
      </c>
      <c r="H1037" s="115">
        <f t="shared" si="603"/>
        <v>45460</v>
      </c>
      <c r="I1037" s="115">
        <f t="shared" si="615"/>
        <v>45460</v>
      </c>
      <c r="J1037" s="116">
        <f t="shared" si="623"/>
        <v>22</v>
      </c>
      <c r="K1037" s="116">
        <f t="shared" si="611"/>
        <v>16</v>
      </c>
      <c r="L1037" s="8">
        <f t="shared" si="624"/>
        <v>1.0011630499999999</v>
      </c>
      <c r="M1037" s="117">
        <f t="shared" si="607"/>
        <v>1.00829937</v>
      </c>
      <c r="N1037" s="117">
        <f t="shared" si="605"/>
        <v>1.1897922851599816</v>
      </c>
      <c r="O1037" s="110">
        <f t="shared" si="608"/>
        <v>1.19117607</v>
      </c>
      <c r="P1037" s="110">
        <f t="shared" si="616"/>
        <v>1124.4947078</v>
      </c>
      <c r="Q1037" s="148">
        <f t="shared" ref="Q1037:Q1100" si="627">IF(VLOOKUP(A1037,AF$11:AM$141,8)=VLOOKUP(A1036,AF$11:AM$141,8),0,VLOOKUP(A1037,AF$11:AM$141,8))</f>
        <v>0</v>
      </c>
      <c r="R1037" s="170">
        <f t="shared" si="625"/>
        <v>0</v>
      </c>
      <c r="S1037" s="110">
        <f t="shared" si="617"/>
        <v>0</v>
      </c>
      <c r="T1037" s="92">
        <v>0</v>
      </c>
      <c r="U1037" s="180">
        <f t="shared" si="610"/>
        <v>0</v>
      </c>
      <c r="V1037" s="120">
        <f t="shared" si="626"/>
        <v>0.12</v>
      </c>
      <c r="W1037" s="118">
        <f t="shared" si="606"/>
        <v>16</v>
      </c>
      <c r="X1037" s="118">
        <v>252</v>
      </c>
      <c r="Y1037" s="117">
        <f t="shared" si="618"/>
        <v>1.007221422</v>
      </c>
      <c r="Z1037" s="110">
        <f t="shared" si="619"/>
        <v>8.1204508200000003</v>
      </c>
      <c r="AA1037" s="110">
        <f t="shared" si="620"/>
        <v>0</v>
      </c>
      <c r="AB1037" s="121" t="str">
        <f t="shared" ref="AB1037:AB1100" si="628">IF($Q1036&gt;0,VLOOKUP($A1036,$AF$11:$AO$141,9),AB1036)</f>
        <v>A+J=</v>
      </c>
      <c r="AC1037" s="115">
        <f t="shared" ref="AC1037:AC1100" si="629">IF($Q1036&gt;0,VLOOKUP($A1036,$AF$11:$AO$141,10),AC1036)</f>
        <v>45460</v>
      </c>
      <c r="AD1037" s="4"/>
      <c r="AE1037" s="1"/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5" x14ac:dyDescent="0.2">
      <c r="A1038" s="109">
        <f t="shared" si="621"/>
        <v>45451</v>
      </c>
      <c r="B1038" s="110">
        <f t="shared" si="613"/>
        <v>1133.2069514500001</v>
      </c>
      <c r="C1038" s="204">
        <f t="shared" si="612"/>
        <v>944.02056599918546</v>
      </c>
      <c r="D1038" s="111">
        <f t="shared" si="622"/>
        <v>6858.17</v>
      </c>
      <c r="E1038" s="111">
        <f t="shared" si="609"/>
        <v>6869.14</v>
      </c>
      <c r="F1038" s="161">
        <f t="shared" si="601"/>
        <v>45368</v>
      </c>
      <c r="G1038" s="114">
        <f t="shared" si="614"/>
        <v>1.5995520670966101E-3</v>
      </c>
      <c r="H1038" s="115">
        <f t="shared" si="603"/>
        <v>45460</v>
      </c>
      <c r="I1038" s="115">
        <f t="shared" si="615"/>
        <v>45460</v>
      </c>
      <c r="J1038" s="116">
        <f t="shared" si="623"/>
        <v>22</v>
      </c>
      <c r="K1038" s="116">
        <f t="shared" si="611"/>
        <v>17</v>
      </c>
      <c r="L1038" s="8">
        <f t="shared" si="624"/>
        <v>1.00123579</v>
      </c>
      <c r="M1038" s="117">
        <f t="shared" si="607"/>
        <v>1.00829937</v>
      </c>
      <c r="N1038" s="117">
        <f t="shared" si="605"/>
        <v>1.1897922851599816</v>
      </c>
      <c r="O1038" s="110">
        <f t="shared" si="608"/>
        <v>1.1912626100000001</v>
      </c>
      <c r="P1038" s="110">
        <f t="shared" si="616"/>
        <v>1124.5764033400001</v>
      </c>
      <c r="Q1038" s="148">
        <f t="shared" si="627"/>
        <v>0</v>
      </c>
      <c r="R1038" s="170">
        <f t="shared" si="625"/>
        <v>0</v>
      </c>
      <c r="S1038" s="110">
        <f t="shared" si="617"/>
        <v>0</v>
      </c>
      <c r="T1038" s="92">
        <v>0</v>
      </c>
      <c r="U1038" s="180">
        <f t="shared" si="610"/>
        <v>0</v>
      </c>
      <c r="V1038" s="120">
        <f t="shared" si="626"/>
        <v>0.12</v>
      </c>
      <c r="W1038" s="118">
        <f t="shared" si="606"/>
        <v>17</v>
      </c>
      <c r="X1038" s="118">
        <v>252</v>
      </c>
      <c r="Y1038" s="117">
        <f t="shared" si="618"/>
        <v>1.0076744879999999</v>
      </c>
      <c r="Z1038" s="110">
        <f t="shared" si="619"/>
        <v>8.6305481099999994</v>
      </c>
      <c r="AA1038" s="110">
        <f t="shared" si="620"/>
        <v>0</v>
      </c>
      <c r="AB1038" s="121" t="str">
        <f t="shared" si="628"/>
        <v>A+J=</v>
      </c>
      <c r="AC1038" s="115">
        <f t="shared" si="629"/>
        <v>45460</v>
      </c>
      <c r="AD1038" s="4"/>
      <c r="AE1038" s="1"/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5" x14ac:dyDescent="0.2">
      <c r="A1039" s="109">
        <f t="shared" si="621"/>
        <v>45452</v>
      </c>
      <c r="B1039" s="110">
        <f t="shared" si="613"/>
        <v>1133.2069514500001</v>
      </c>
      <c r="C1039" s="204">
        <f t="shared" si="612"/>
        <v>944.02056599918546</v>
      </c>
      <c r="D1039" s="111">
        <f t="shared" si="622"/>
        <v>6858.17</v>
      </c>
      <c r="E1039" s="111">
        <f t="shared" si="609"/>
        <v>6869.14</v>
      </c>
      <c r="F1039" s="161">
        <f t="shared" si="601"/>
        <v>45368</v>
      </c>
      <c r="G1039" s="114">
        <f t="shared" si="614"/>
        <v>1.5995520670966101E-3</v>
      </c>
      <c r="H1039" s="115">
        <f t="shared" si="603"/>
        <v>45460</v>
      </c>
      <c r="I1039" s="115">
        <f t="shared" si="615"/>
        <v>45460</v>
      </c>
      <c r="J1039" s="116">
        <f t="shared" si="623"/>
        <v>22</v>
      </c>
      <c r="K1039" s="116">
        <f t="shared" si="611"/>
        <v>17</v>
      </c>
      <c r="L1039" s="8">
        <f t="shared" si="624"/>
        <v>1.00123579</v>
      </c>
      <c r="M1039" s="117">
        <f t="shared" si="607"/>
        <v>1.00829937</v>
      </c>
      <c r="N1039" s="117">
        <f t="shared" si="605"/>
        <v>1.1897922851599816</v>
      </c>
      <c r="O1039" s="110">
        <f t="shared" si="608"/>
        <v>1.1912626100000001</v>
      </c>
      <c r="P1039" s="110">
        <f t="shared" si="616"/>
        <v>1124.5764033400001</v>
      </c>
      <c r="Q1039" s="148">
        <f t="shared" si="627"/>
        <v>0</v>
      </c>
      <c r="R1039" s="170">
        <f t="shared" si="625"/>
        <v>0</v>
      </c>
      <c r="S1039" s="110">
        <f t="shared" si="617"/>
        <v>0</v>
      </c>
      <c r="T1039" s="92">
        <v>0</v>
      </c>
      <c r="U1039" s="180">
        <f t="shared" si="610"/>
        <v>0</v>
      </c>
      <c r="V1039" s="120">
        <f t="shared" si="626"/>
        <v>0.12</v>
      </c>
      <c r="W1039" s="118">
        <f t="shared" si="606"/>
        <v>17</v>
      </c>
      <c r="X1039" s="118">
        <v>252</v>
      </c>
      <c r="Y1039" s="117">
        <f t="shared" si="618"/>
        <v>1.0076744879999999</v>
      </c>
      <c r="Z1039" s="110">
        <f t="shared" si="619"/>
        <v>8.6305481099999994</v>
      </c>
      <c r="AA1039" s="110">
        <f t="shared" si="620"/>
        <v>0</v>
      </c>
      <c r="AB1039" s="121" t="str">
        <f t="shared" si="628"/>
        <v>A+J=</v>
      </c>
      <c r="AC1039" s="115">
        <f t="shared" si="629"/>
        <v>45460</v>
      </c>
      <c r="AD1039" s="4"/>
      <c r="AE1039" s="1"/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5" x14ac:dyDescent="0.2">
      <c r="A1040" s="109">
        <f t="shared" si="621"/>
        <v>45453</v>
      </c>
      <c r="B1040" s="110">
        <f t="shared" si="613"/>
        <v>1133.2069514500001</v>
      </c>
      <c r="C1040" s="204">
        <f t="shared" si="612"/>
        <v>944.02056599918546</v>
      </c>
      <c r="D1040" s="111">
        <f t="shared" si="622"/>
        <v>6858.17</v>
      </c>
      <c r="E1040" s="111">
        <f t="shared" si="609"/>
        <v>6869.14</v>
      </c>
      <c r="F1040" s="161">
        <f t="shared" si="601"/>
        <v>45368</v>
      </c>
      <c r="G1040" s="114">
        <f t="shared" si="614"/>
        <v>1.5995520670966101E-3</v>
      </c>
      <c r="H1040" s="115">
        <f t="shared" si="603"/>
        <v>45460</v>
      </c>
      <c r="I1040" s="115">
        <f t="shared" si="615"/>
        <v>45460</v>
      </c>
      <c r="J1040" s="116">
        <f t="shared" si="623"/>
        <v>22</v>
      </c>
      <c r="K1040" s="116">
        <f t="shared" si="611"/>
        <v>17</v>
      </c>
      <c r="L1040" s="8">
        <f t="shared" si="624"/>
        <v>1.00123579</v>
      </c>
      <c r="M1040" s="117">
        <f t="shared" si="607"/>
        <v>1.00829937</v>
      </c>
      <c r="N1040" s="117">
        <f t="shared" si="605"/>
        <v>1.1897922851599816</v>
      </c>
      <c r="O1040" s="110">
        <f t="shared" si="608"/>
        <v>1.1912626100000001</v>
      </c>
      <c r="P1040" s="110">
        <f t="shared" si="616"/>
        <v>1124.5764033400001</v>
      </c>
      <c r="Q1040" s="148">
        <f t="shared" si="627"/>
        <v>0</v>
      </c>
      <c r="R1040" s="170">
        <f t="shared" si="625"/>
        <v>0</v>
      </c>
      <c r="S1040" s="110">
        <f t="shared" si="617"/>
        <v>0</v>
      </c>
      <c r="T1040" s="92">
        <v>0</v>
      </c>
      <c r="U1040" s="180">
        <f t="shared" si="610"/>
        <v>0</v>
      </c>
      <c r="V1040" s="120">
        <f t="shared" si="626"/>
        <v>0.12</v>
      </c>
      <c r="W1040" s="118">
        <f t="shared" si="606"/>
        <v>17</v>
      </c>
      <c r="X1040" s="118">
        <v>252</v>
      </c>
      <c r="Y1040" s="117">
        <f t="shared" si="618"/>
        <v>1.0076744879999999</v>
      </c>
      <c r="Z1040" s="110">
        <f t="shared" si="619"/>
        <v>8.6305481099999994</v>
      </c>
      <c r="AA1040" s="110">
        <f t="shared" si="620"/>
        <v>0</v>
      </c>
      <c r="AB1040" s="121" t="str">
        <f t="shared" si="628"/>
        <v>A+J=</v>
      </c>
      <c r="AC1040" s="115">
        <f t="shared" si="629"/>
        <v>45460</v>
      </c>
      <c r="AD1040" s="4"/>
      <c r="AE1040" s="1"/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5" x14ac:dyDescent="0.2">
      <c r="A1041" s="109">
        <f t="shared" si="621"/>
        <v>45454</v>
      </c>
      <c r="B1041" s="110">
        <f t="shared" si="613"/>
        <v>1133.79905725</v>
      </c>
      <c r="C1041" s="204">
        <f t="shared" si="612"/>
        <v>944.02056599918546</v>
      </c>
      <c r="D1041" s="111">
        <f t="shared" si="622"/>
        <v>6858.17</v>
      </c>
      <c r="E1041" s="111">
        <f t="shared" si="609"/>
        <v>6869.14</v>
      </c>
      <c r="F1041" s="161">
        <f t="shared" si="601"/>
        <v>45368</v>
      </c>
      <c r="G1041" s="114">
        <f t="shared" si="614"/>
        <v>1.5995520670966101E-3</v>
      </c>
      <c r="H1041" s="115">
        <f t="shared" si="603"/>
        <v>45460</v>
      </c>
      <c r="I1041" s="115">
        <f t="shared" si="615"/>
        <v>45460</v>
      </c>
      <c r="J1041" s="116">
        <f t="shared" si="623"/>
        <v>22</v>
      </c>
      <c r="K1041" s="116">
        <f t="shared" si="611"/>
        <v>18</v>
      </c>
      <c r="L1041" s="8">
        <f t="shared" si="624"/>
        <v>1.00130853</v>
      </c>
      <c r="M1041" s="117">
        <f t="shared" si="607"/>
        <v>1.00829937</v>
      </c>
      <c r="N1041" s="117">
        <f t="shared" si="605"/>
        <v>1.1897922851599816</v>
      </c>
      <c r="O1041" s="110">
        <f t="shared" si="608"/>
        <v>1.1913491599999999</v>
      </c>
      <c r="P1041" s="110">
        <f t="shared" si="616"/>
        <v>1124.6581083200001</v>
      </c>
      <c r="Q1041" s="148">
        <f t="shared" si="627"/>
        <v>0</v>
      </c>
      <c r="R1041" s="170">
        <f t="shared" si="625"/>
        <v>0</v>
      </c>
      <c r="S1041" s="110">
        <f t="shared" si="617"/>
        <v>0</v>
      </c>
      <c r="T1041" s="92">
        <v>0</v>
      </c>
      <c r="U1041" s="180">
        <f t="shared" si="610"/>
        <v>0</v>
      </c>
      <c r="V1041" s="120">
        <f t="shared" si="626"/>
        <v>0.12</v>
      </c>
      <c r="W1041" s="118">
        <f t="shared" si="606"/>
        <v>18</v>
      </c>
      <c r="X1041" s="118">
        <v>252</v>
      </c>
      <c r="Y1041" s="117">
        <f t="shared" si="618"/>
        <v>1.0081277580000001</v>
      </c>
      <c r="Z1041" s="110">
        <f t="shared" si="619"/>
        <v>9.1409489300000004</v>
      </c>
      <c r="AA1041" s="110">
        <f t="shared" si="620"/>
        <v>0</v>
      </c>
      <c r="AB1041" s="121" t="str">
        <f t="shared" si="628"/>
        <v>A+J=</v>
      </c>
      <c r="AC1041" s="115">
        <f t="shared" si="629"/>
        <v>45460</v>
      </c>
      <c r="AD1041" s="4"/>
      <c r="AE1041" s="1"/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5" x14ac:dyDescent="0.2">
      <c r="A1042" s="109">
        <f t="shared" si="621"/>
        <v>45455</v>
      </c>
      <c r="B1042" s="110">
        <f t="shared" si="613"/>
        <v>1134.3914772199998</v>
      </c>
      <c r="C1042" s="204">
        <f t="shared" si="612"/>
        <v>944.02056599918546</v>
      </c>
      <c r="D1042" s="111">
        <f t="shared" si="622"/>
        <v>6858.17</v>
      </c>
      <c r="E1042" s="111">
        <f t="shared" si="609"/>
        <v>6869.14</v>
      </c>
      <c r="F1042" s="161">
        <f t="shared" si="601"/>
        <v>45368</v>
      </c>
      <c r="G1042" s="114">
        <f t="shared" si="614"/>
        <v>1.5995520670966101E-3</v>
      </c>
      <c r="H1042" s="115">
        <f t="shared" si="603"/>
        <v>45460</v>
      </c>
      <c r="I1042" s="115">
        <f t="shared" si="615"/>
        <v>45460</v>
      </c>
      <c r="J1042" s="116">
        <f t="shared" si="623"/>
        <v>22</v>
      </c>
      <c r="K1042" s="116">
        <f t="shared" si="611"/>
        <v>19</v>
      </c>
      <c r="L1042" s="8">
        <f t="shared" si="624"/>
        <v>1.0013812799999999</v>
      </c>
      <c r="M1042" s="117">
        <f t="shared" si="607"/>
        <v>1.00829937</v>
      </c>
      <c r="N1042" s="117">
        <f t="shared" si="605"/>
        <v>1.1897922851599816</v>
      </c>
      <c r="O1042" s="110">
        <f t="shared" si="608"/>
        <v>1.1914357200000001</v>
      </c>
      <c r="P1042" s="110">
        <f t="shared" si="616"/>
        <v>1124.7398227399999</v>
      </c>
      <c r="Q1042" s="148">
        <f t="shared" si="627"/>
        <v>0</v>
      </c>
      <c r="R1042" s="170">
        <f t="shared" si="625"/>
        <v>0</v>
      </c>
      <c r="S1042" s="110">
        <f t="shared" si="617"/>
        <v>0</v>
      </c>
      <c r="T1042" s="92">
        <v>0</v>
      </c>
      <c r="U1042" s="180">
        <f t="shared" si="610"/>
        <v>0</v>
      </c>
      <c r="V1042" s="120">
        <f t="shared" si="626"/>
        <v>0.12</v>
      </c>
      <c r="W1042" s="118">
        <f t="shared" si="606"/>
        <v>19</v>
      </c>
      <c r="X1042" s="118">
        <v>252</v>
      </c>
      <c r="Y1042" s="117">
        <f t="shared" si="618"/>
        <v>1.0085812329999999</v>
      </c>
      <c r="Z1042" s="110">
        <f t="shared" si="619"/>
        <v>9.6516544799999995</v>
      </c>
      <c r="AA1042" s="110">
        <f t="shared" si="620"/>
        <v>0</v>
      </c>
      <c r="AB1042" s="121" t="str">
        <f t="shared" si="628"/>
        <v>A+J=</v>
      </c>
      <c r="AC1042" s="115">
        <f t="shared" si="629"/>
        <v>45460</v>
      </c>
      <c r="AD1042" s="4"/>
      <c r="AE1042" s="1"/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5" x14ac:dyDescent="0.2">
      <c r="A1043" s="109">
        <f t="shared" si="621"/>
        <v>45456</v>
      </c>
      <c r="B1043" s="110">
        <f t="shared" si="613"/>
        <v>1134.9841901099999</v>
      </c>
      <c r="C1043" s="204">
        <f t="shared" si="612"/>
        <v>944.02056599918546</v>
      </c>
      <c r="D1043" s="111">
        <f t="shared" si="622"/>
        <v>6858.17</v>
      </c>
      <c r="E1043" s="111">
        <f t="shared" si="609"/>
        <v>6869.14</v>
      </c>
      <c r="F1043" s="161">
        <f t="shared" ref="F1043:F1106" si="630">IF($K1043=1,VLOOKUP($A1042,$AQ$11:$AV$47,6),F1042)</f>
        <v>45368</v>
      </c>
      <c r="G1043" s="114">
        <f t="shared" si="614"/>
        <v>1.5995520670966101E-3</v>
      </c>
      <c r="H1043" s="115">
        <f t="shared" ref="H1043:H1101" si="631">IF(Q1042&gt;0,VLOOKUP(A1043,AJ$119:AP$451,4),H1042)</f>
        <v>45460</v>
      </c>
      <c r="I1043" s="115">
        <f t="shared" si="615"/>
        <v>45460</v>
      </c>
      <c r="J1043" s="116">
        <f t="shared" si="623"/>
        <v>22</v>
      </c>
      <c r="K1043" s="116">
        <f t="shared" si="611"/>
        <v>20</v>
      </c>
      <c r="L1043" s="8">
        <f t="shared" si="624"/>
        <v>1.0014540300000001</v>
      </c>
      <c r="M1043" s="117">
        <f t="shared" si="607"/>
        <v>1.00829937</v>
      </c>
      <c r="N1043" s="117">
        <f t="shared" si="605"/>
        <v>1.1897922851599816</v>
      </c>
      <c r="O1043" s="110">
        <f t="shared" si="608"/>
        <v>1.1915222700000001</v>
      </c>
      <c r="P1043" s="110">
        <f t="shared" si="616"/>
        <v>1124.8215277199999</v>
      </c>
      <c r="Q1043" s="148">
        <f t="shared" si="627"/>
        <v>0</v>
      </c>
      <c r="R1043" s="170">
        <f t="shared" si="625"/>
        <v>0</v>
      </c>
      <c r="S1043" s="110">
        <f t="shared" si="617"/>
        <v>0</v>
      </c>
      <c r="T1043" s="92">
        <v>0</v>
      </c>
      <c r="U1043" s="180">
        <f t="shared" si="610"/>
        <v>0</v>
      </c>
      <c r="V1043" s="120">
        <f t="shared" si="626"/>
        <v>0.12</v>
      </c>
      <c r="W1043" s="118">
        <f t="shared" si="606"/>
        <v>20</v>
      </c>
      <c r="X1043" s="118">
        <v>252</v>
      </c>
      <c r="Y1043" s="117">
        <f t="shared" si="618"/>
        <v>1.0090349110000001</v>
      </c>
      <c r="Z1043" s="110">
        <f t="shared" si="619"/>
        <v>10.162662389999999</v>
      </c>
      <c r="AA1043" s="110">
        <f t="shared" si="620"/>
        <v>0</v>
      </c>
      <c r="AB1043" s="121" t="str">
        <f t="shared" si="628"/>
        <v>A+J=</v>
      </c>
      <c r="AC1043" s="115">
        <f t="shared" si="629"/>
        <v>45460</v>
      </c>
      <c r="AD1043" s="4"/>
      <c r="AE1043" s="1"/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5" x14ac:dyDescent="0.2">
      <c r="A1044" s="109">
        <f t="shared" si="621"/>
        <v>45457</v>
      </c>
      <c r="B1044" s="110">
        <f t="shared" si="613"/>
        <v>1135.57721614</v>
      </c>
      <c r="C1044" s="204">
        <f t="shared" si="612"/>
        <v>944.02056599918546</v>
      </c>
      <c r="D1044" s="111">
        <f t="shared" si="622"/>
        <v>6858.17</v>
      </c>
      <c r="E1044" s="111">
        <f t="shared" si="609"/>
        <v>6869.14</v>
      </c>
      <c r="F1044" s="161">
        <f t="shared" si="630"/>
        <v>45368</v>
      </c>
      <c r="G1044" s="114">
        <f t="shared" si="614"/>
        <v>1.5995520670966101E-3</v>
      </c>
      <c r="H1044" s="115">
        <f t="shared" si="631"/>
        <v>45460</v>
      </c>
      <c r="I1044" s="115">
        <f t="shared" si="615"/>
        <v>45460</v>
      </c>
      <c r="J1044" s="116">
        <f t="shared" si="623"/>
        <v>22</v>
      </c>
      <c r="K1044" s="116">
        <f t="shared" si="611"/>
        <v>21</v>
      </c>
      <c r="L1044" s="8">
        <f t="shared" si="624"/>
        <v>1.0015267800000001</v>
      </c>
      <c r="M1044" s="117">
        <f t="shared" si="607"/>
        <v>1.00829937</v>
      </c>
      <c r="N1044" s="117">
        <f t="shared" si="605"/>
        <v>1.1897922851599816</v>
      </c>
      <c r="O1044" s="110">
        <f t="shared" si="608"/>
        <v>1.1916088300000001</v>
      </c>
      <c r="P1044" s="110">
        <f t="shared" si="616"/>
        <v>1124.90324214</v>
      </c>
      <c r="Q1044" s="148">
        <f t="shared" si="627"/>
        <v>0</v>
      </c>
      <c r="R1044" s="170">
        <f t="shared" si="625"/>
        <v>0</v>
      </c>
      <c r="S1044" s="110">
        <f t="shared" si="617"/>
        <v>0</v>
      </c>
      <c r="T1044" s="92">
        <v>0</v>
      </c>
      <c r="U1044" s="180">
        <f t="shared" si="610"/>
        <v>0</v>
      </c>
      <c r="V1044" s="120">
        <f t="shared" si="626"/>
        <v>0.12</v>
      </c>
      <c r="W1044" s="118">
        <f t="shared" si="606"/>
        <v>21</v>
      </c>
      <c r="X1044" s="118">
        <v>252</v>
      </c>
      <c r="Y1044" s="117">
        <f t="shared" si="618"/>
        <v>1.0094887930000001</v>
      </c>
      <c r="Z1044" s="110">
        <f t="shared" si="619"/>
        <v>10.673973999999999</v>
      </c>
      <c r="AA1044" s="110">
        <f t="shared" si="620"/>
        <v>0</v>
      </c>
      <c r="AB1044" s="121" t="str">
        <f t="shared" si="628"/>
        <v>A+J=</v>
      </c>
      <c r="AC1044" s="115">
        <f t="shared" si="629"/>
        <v>45460</v>
      </c>
      <c r="AD1044" s="4"/>
      <c r="AE1044" s="1"/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5" x14ac:dyDescent="0.2">
      <c r="A1045" s="109">
        <f t="shared" si="621"/>
        <v>45458</v>
      </c>
      <c r="B1045" s="110">
        <f t="shared" si="613"/>
        <v>1136.1705649200001</v>
      </c>
      <c r="C1045" s="204">
        <f t="shared" si="612"/>
        <v>944.02056599918546</v>
      </c>
      <c r="D1045" s="111">
        <f t="shared" si="622"/>
        <v>6858.17</v>
      </c>
      <c r="E1045" s="111">
        <f t="shared" si="609"/>
        <v>6869.14</v>
      </c>
      <c r="F1045" s="161">
        <f t="shared" si="630"/>
        <v>45368</v>
      </c>
      <c r="G1045" s="114">
        <f t="shared" si="614"/>
        <v>1.5995520670966101E-3</v>
      </c>
      <c r="H1045" s="115">
        <f t="shared" si="631"/>
        <v>45460</v>
      </c>
      <c r="I1045" s="115">
        <f t="shared" si="615"/>
        <v>45460</v>
      </c>
      <c r="J1045" s="116">
        <f t="shared" si="623"/>
        <v>22</v>
      </c>
      <c r="K1045" s="116">
        <f t="shared" si="611"/>
        <v>22</v>
      </c>
      <c r="L1045" s="8">
        <f t="shared" si="624"/>
        <v>1.0015995499999999</v>
      </c>
      <c r="M1045" s="117">
        <f t="shared" si="607"/>
        <v>1.00829937</v>
      </c>
      <c r="N1045" s="117">
        <f t="shared" si="605"/>
        <v>1.1897922851599816</v>
      </c>
      <c r="O1045" s="110">
        <f t="shared" si="608"/>
        <v>1.1916954099999999</v>
      </c>
      <c r="P1045" s="110">
        <f t="shared" si="616"/>
        <v>1124.98497544</v>
      </c>
      <c r="Q1045" s="148">
        <f t="shared" si="627"/>
        <v>0</v>
      </c>
      <c r="R1045" s="170">
        <f t="shared" si="625"/>
        <v>0</v>
      </c>
      <c r="S1045" s="110">
        <f t="shared" si="617"/>
        <v>0</v>
      </c>
      <c r="T1045" s="92">
        <v>0</v>
      </c>
      <c r="U1045" s="180">
        <f t="shared" si="610"/>
        <v>0</v>
      </c>
      <c r="V1045" s="120">
        <f t="shared" si="626"/>
        <v>0.12</v>
      </c>
      <c r="W1045" s="118">
        <f t="shared" si="606"/>
        <v>22</v>
      </c>
      <c r="X1045" s="118">
        <v>252</v>
      </c>
      <c r="Y1045" s="117">
        <f t="shared" si="618"/>
        <v>1.009942879</v>
      </c>
      <c r="Z1045" s="110">
        <f t="shared" si="619"/>
        <v>11.185589480000001</v>
      </c>
      <c r="AA1045" s="110">
        <f t="shared" si="620"/>
        <v>0</v>
      </c>
      <c r="AB1045" s="121" t="str">
        <f t="shared" si="628"/>
        <v>A+J=</v>
      </c>
      <c r="AC1045" s="115">
        <f t="shared" si="629"/>
        <v>45460</v>
      </c>
      <c r="AD1045" s="4"/>
      <c r="AE1045" s="1"/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5" x14ac:dyDescent="0.2">
      <c r="A1046" s="109">
        <f t="shared" si="621"/>
        <v>45459</v>
      </c>
      <c r="B1046" s="110">
        <f t="shared" si="613"/>
        <v>1136.1705649200001</v>
      </c>
      <c r="C1046" s="204">
        <f t="shared" si="612"/>
        <v>944.02056599918546</v>
      </c>
      <c r="D1046" s="111">
        <f t="shared" si="622"/>
        <v>6858.17</v>
      </c>
      <c r="E1046" s="111">
        <f t="shared" si="609"/>
        <v>6869.14</v>
      </c>
      <c r="F1046" s="161">
        <f t="shared" si="630"/>
        <v>45368</v>
      </c>
      <c r="G1046" s="114">
        <f t="shared" si="614"/>
        <v>1.5995520670966101E-3</v>
      </c>
      <c r="H1046" s="115">
        <f t="shared" si="631"/>
        <v>45460</v>
      </c>
      <c r="I1046" s="115">
        <f t="shared" si="615"/>
        <v>45460</v>
      </c>
      <c r="J1046" s="116">
        <f t="shared" si="623"/>
        <v>22</v>
      </c>
      <c r="K1046" s="116">
        <f t="shared" si="611"/>
        <v>22</v>
      </c>
      <c r="L1046" s="8">
        <f t="shared" si="624"/>
        <v>1.0015995499999999</v>
      </c>
      <c r="M1046" s="117">
        <f t="shared" si="607"/>
        <v>1.00829937</v>
      </c>
      <c r="N1046" s="117">
        <f t="shared" si="605"/>
        <v>1.1897922851599816</v>
      </c>
      <c r="O1046" s="110">
        <f t="shared" si="608"/>
        <v>1.1916954099999999</v>
      </c>
      <c r="P1046" s="110">
        <f t="shared" si="616"/>
        <v>1124.98497544</v>
      </c>
      <c r="Q1046" s="148">
        <f t="shared" si="627"/>
        <v>0</v>
      </c>
      <c r="R1046" s="170">
        <f t="shared" si="625"/>
        <v>0</v>
      </c>
      <c r="S1046" s="110">
        <f t="shared" si="617"/>
        <v>0</v>
      </c>
      <c r="T1046" s="92">
        <v>0</v>
      </c>
      <c r="U1046" s="180">
        <f t="shared" si="610"/>
        <v>0</v>
      </c>
      <c r="V1046" s="120">
        <f t="shared" si="626"/>
        <v>0.12</v>
      </c>
      <c r="W1046" s="118">
        <f t="shared" si="606"/>
        <v>22</v>
      </c>
      <c r="X1046" s="118">
        <v>252</v>
      </c>
      <c r="Y1046" s="117">
        <f t="shared" si="618"/>
        <v>1.009942879</v>
      </c>
      <c r="Z1046" s="110">
        <f t="shared" si="619"/>
        <v>11.185589480000001</v>
      </c>
      <c r="AA1046" s="110">
        <f t="shared" si="620"/>
        <v>0</v>
      </c>
      <c r="AB1046" s="121" t="str">
        <f t="shared" si="628"/>
        <v>A+J=</v>
      </c>
      <c r="AC1046" s="115">
        <f t="shared" si="629"/>
        <v>45460</v>
      </c>
      <c r="AD1046" s="4"/>
      <c r="AE1046" s="1"/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5" x14ac:dyDescent="0.2">
      <c r="A1047" s="109">
        <f t="shared" si="621"/>
        <v>45460</v>
      </c>
      <c r="B1047" s="110">
        <f t="shared" si="613"/>
        <v>1136.1705649200001</v>
      </c>
      <c r="C1047" s="204">
        <f t="shared" si="612"/>
        <v>944.02056599918546</v>
      </c>
      <c r="D1047" s="111">
        <f t="shared" si="622"/>
        <v>6858.17</v>
      </c>
      <c r="E1047" s="111">
        <f t="shared" si="609"/>
        <v>6869.14</v>
      </c>
      <c r="F1047" s="161">
        <f t="shared" si="630"/>
        <v>45368</v>
      </c>
      <c r="G1047" s="114">
        <f t="shared" si="614"/>
        <v>1.5995520670966101E-3</v>
      </c>
      <c r="H1047" s="115">
        <f t="shared" si="631"/>
        <v>45460</v>
      </c>
      <c r="I1047" s="115">
        <f t="shared" si="615"/>
        <v>45460</v>
      </c>
      <c r="J1047" s="116">
        <f t="shared" si="623"/>
        <v>22</v>
      </c>
      <c r="K1047" s="116">
        <f t="shared" si="611"/>
        <v>22</v>
      </c>
      <c r="L1047" s="8">
        <f t="shared" si="624"/>
        <v>1.0015995499999999</v>
      </c>
      <c r="M1047" s="117">
        <f t="shared" si="607"/>
        <v>1.00829937</v>
      </c>
      <c r="N1047" s="117">
        <f t="shared" si="605"/>
        <v>1.1897922851599816</v>
      </c>
      <c r="O1047" s="110">
        <f t="shared" si="608"/>
        <v>1.1916954099999999</v>
      </c>
      <c r="P1047" s="110">
        <f t="shared" si="616"/>
        <v>1124.98497544</v>
      </c>
      <c r="Q1047" s="148">
        <f t="shared" si="627"/>
        <v>34</v>
      </c>
      <c r="R1047" s="170">
        <f t="shared" si="625"/>
        <v>3.5000000000000001E-3</v>
      </c>
      <c r="S1047" s="110">
        <f t="shared" si="617"/>
        <v>3.9374474099999999</v>
      </c>
      <c r="T1047" s="92">
        <v>0</v>
      </c>
      <c r="U1047" s="180">
        <f t="shared" si="610"/>
        <v>3.499999996408841E-3</v>
      </c>
      <c r="V1047" s="120">
        <f t="shared" si="626"/>
        <v>0.12</v>
      </c>
      <c r="W1047" s="118">
        <f t="shared" si="606"/>
        <v>22</v>
      </c>
      <c r="X1047" s="118">
        <v>252</v>
      </c>
      <c r="Y1047" s="117">
        <f t="shared" si="618"/>
        <v>1.009942879</v>
      </c>
      <c r="Z1047" s="110">
        <f t="shared" si="619"/>
        <v>11.185589480000001</v>
      </c>
      <c r="AA1047" s="110">
        <f t="shared" si="620"/>
        <v>15.123036890000002</v>
      </c>
      <c r="AB1047" s="121" t="str">
        <f t="shared" si="628"/>
        <v>A+J=</v>
      </c>
      <c r="AC1047" s="115">
        <f t="shared" si="629"/>
        <v>45460</v>
      </c>
      <c r="AD1047" s="4"/>
      <c r="AE1047" s="1"/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5" x14ac:dyDescent="0.2">
      <c r="A1048" s="109">
        <f t="shared" si="621"/>
        <v>45461</v>
      </c>
      <c r="B1048" s="110">
        <f t="shared" si="613"/>
        <v>1121.7644741300001</v>
      </c>
      <c r="C1048" s="204">
        <f t="shared" si="612"/>
        <v>940.71649402159846</v>
      </c>
      <c r="D1048" s="111">
        <f t="shared" si="622"/>
        <v>6869.14</v>
      </c>
      <c r="E1048" s="111">
        <f t="shared" si="609"/>
        <v>6895.24</v>
      </c>
      <c r="F1048" s="161">
        <f t="shared" si="630"/>
        <v>45397</v>
      </c>
      <c r="G1048" s="114">
        <f t="shared" si="614"/>
        <v>3.7996022791790818E-3</v>
      </c>
      <c r="H1048" s="115">
        <f t="shared" si="631"/>
        <v>45488</v>
      </c>
      <c r="I1048" s="115">
        <f t="shared" si="615"/>
        <v>45488</v>
      </c>
      <c r="J1048" s="116">
        <f t="shared" si="623"/>
        <v>20</v>
      </c>
      <c r="K1048" s="116">
        <f t="shared" si="611"/>
        <v>1</v>
      </c>
      <c r="L1048" s="8">
        <f t="shared" si="624"/>
        <v>1.0001896299999999</v>
      </c>
      <c r="M1048" s="117">
        <f t="shared" si="607"/>
        <v>1.0015995499999999</v>
      </c>
      <c r="N1048" s="117">
        <f t="shared" si="605"/>
        <v>1.1916954174097092</v>
      </c>
      <c r="O1048" s="110">
        <f t="shared" si="608"/>
        <v>1.1919213900000001</v>
      </c>
      <c r="P1048" s="110">
        <f t="shared" si="616"/>
        <v>1121.2601111500001</v>
      </c>
      <c r="Q1048" s="148">
        <f t="shared" si="627"/>
        <v>0</v>
      </c>
      <c r="R1048" s="170">
        <f t="shared" si="625"/>
        <v>0</v>
      </c>
      <c r="S1048" s="110">
        <f t="shared" si="617"/>
        <v>0</v>
      </c>
      <c r="T1048" s="92">
        <v>0</v>
      </c>
      <c r="U1048" s="180">
        <f t="shared" si="610"/>
        <v>0</v>
      </c>
      <c r="V1048" s="120">
        <f t="shared" si="626"/>
        <v>0.12</v>
      </c>
      <c r="W1048" s="118">
        <f t="shared" si="606"/>
        <v>1</v>
      </c>
      <c r="X1048" s="118">
        <v>252</v>
      </c>
      <c r="Y1048" s="117">
        <f t="shared" si="618"/>
        <v>1.0004498180000001</v>
      </c>
      <c r="Z1048" s="110">
        <f t="shared" si="619"/>
        <v>0.50436298000000002</v>
      </c>
      <c r="AA1048" s="110">
        <f t="shared" si="620"/>
        <v>0</v>
      </c>
      <c r="AB1048" s="121" t="str">
        <f t="shared" si="628"/>
        <v>A+J=</v>
      </c>
      <c r="AC1048" s="115">
        <f t="shared" si="629"/>
        <v>45488</v>
      </c>
      <c r="AD1048" s="4"/>
      <c r="AE1048" s="1"/>
      <c r="AF1048" s="9"/>
      <c r="AG1048" s="2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5" x14ac:dyDescent="0.2">
      <c r="A1049" s="109">
        <f t="shared" si="621"/>
        <v>45462</v>
      </c>
      <c r="B1049" s="110">
        <f t="shared" si="613"/>
        <v>1122.48189561</v>
      </c>
      <c r="C1049" s="204">
        <f t="shared" si="612"/>
        <v>940.71649402159846</v>
      </c>
      <c r="D1049" s="111">
        <f t="shared" si="622"/>
        <v>6869.14</v>
      </c>
      <c r="E1049" s="111">
        <f t="shared" si="609"/>
        <v>6895.24</v>
      </c>
      <c r="F1049" s="161">
        <f t="shared" si="630"/>
        <v>45397</v>
      </c>
      <c r="G1049" s="114">
        <f t="shared" si="614"/>
        <v>3.7996022791790818E-3</v>
      </c>
      <c r="H1049" s="115">
        <f t="shared" si="631"/>
        <v>45488</v>
      </c>
      <c r="I1049" s="115">
        <f t="shared" si="615"/>
        <v>45488</v>
      </c>
      <c r="J1049" s="116">
        <f t="shared" si="623"/>
        <v>20</v>
      </c>
      <c r="K1049" s="116">
        <f t="shared" si="611"/>
        <v>2</v>
      </c>
      <c r="L1049" s="8">
        <f t="shared" si="624"/>
        <v>1.00037931</v>
      </c>
      <c r="M1049" s="117">
        <f t="shared" si="607"/>
        <v>1.0015995499999999</v>
      </c>
      <c r="N1049" s="117">
        <f t="shared" si="605"/>
        <v>1.1916954174097092</v>
      </c>
      <c r="O1049" s="110">
        <f t="shared" si="608"/>
        <v>1.1921474299999999</v>
      </c>
      <c r="P1049" s="110">
        <f t="shared" si="616"/>
        <v>1121.4727507</v>
      </c>
      <c r="Q1049" s="148">
        <f t="shared" si="627"/>
        <v>0</v>
      </c>
      <c r="R1049" s="170">
        <f t="shared" si="625"/>
        <v>0</v>
      </c>
      <c r="S1049" s="110">
        <f t="shared" si="617"/>
        <v>0</v>
      </c>
      <c r="T1049" s="92">
        <v>0</v>
      </c>
      <c r="U1049" s="180">
        <f t="shared" si="610"/>
        <v>0</v>
      </c>
      <c r="V1049" s="120">
        <f t="shared" si="626"/>
        <v>0.12</v>
      </c>
      <c r="W1049" s="118">
        <f t="shared" si="606"/>
        <v>2</v>
      </c>
      <c r="X1049" s="118">
        <v>252</v>
      </c>
      <c r="Y1049" s="117">
        <f t="shared" si="618"/>
        <v>1.0008998389999999</v>
      </c>
      <c r="Z1049" s="110">
        <f t="shared" si="619"/>
        <v>1.0091449100000001</v>
      </c>
      <c r="AA1049" s="110">
        <f t="shared" si="620"/>
        <v>0</v>
      </c>
      <c r="AB1049" s="121" t="str">
        <f t="shared" si="628"/>
        <v>A+J=</v>
      </c>
      <c r="AC1049" s="115">
        <f t="shared" si="629"/>
        <v>45488</v>
      </c>
      <c r="AD1049" s="4"/>
      <c r="AE1049" s="1"/>
      <c r="AF1049" s="9"/>
      <c r="AG1049" s="2"/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5" x14ac:dyDescent="0.2">
      <c r="A1050" s="109">
        <f t="shared" si="621"/>
        <v>45463</v>
      </c>
      <c r="B1050" s="110">
        <f t="shared" si="613"/>
        <v>1123.1997716400001</v>
      </c>
      <c r="C1050" s="204">
        <f t="shared" si="612"/>
        <v>940.71649402159846</v>
      </c>
      <c r="D1050" s="111">
        <f t="shared" si="622"/>
        <v>6869.14</v>
      </c>
      <c r="E1050" s="111">
        <f t="shared" si="609"/>
        <v>6895.24</v>
      </c>
      <c r="F1050" s="161">
        <f t="shared" si="630"/>
        <v>45397</v>
      </c>
      <c r="G1050" s="114">
        <f t="shared" si="614"/>
        <v>3.7996022791790818E-3</v>
      </c>
      <c r="H1050" s="115">
        <f t="shared" si="631"/>
        <v>45488</v>
      </c>
      <c r="I1050" s="115">
        <f t="shared" si="615"/>
        <v>45488</v>
      </c>
      <c r="J1050" s="116">
        <f t="shared" si="623"/>
        <v>20</v>
      </c>
      <c r="K1050" s="116">
        <f t="shared" si="611"/>
        <v>3</v>
      </c>
      <c r="L1050" s="8">
        <f t="shared" si="624"/>
        <v>1.0005690199999999</v>
      </c>
      <c r="M1050" s="117">
        <f t="shared" si="607"/>
        <v>1.0015995499999999</v>
      </c>
      <c r="N1050" s="117">
        <f t="shared" si="605"/>
        <v>1.1916954174097092</v>
      </c>
      <c r="O1050" s="110">
        <f t="shared" si="608"/>
        <v>1.1923735099999999</v>
      </c>
      <c r="P1050" s="110">
        <f t="shared" si="616"/>
        <v>1121.68542789</v>
      </c>
      <c r="Q1050" s="148">
        <f t="shared" si="627"/>
        <v>0</v>
      </c>
      <c r="R1050" s="170">
        <f t="shared" si="625"/>
        <v>0</v>
      </c>
      <c r="S1050" s="110">
        <f t="shared" si="617"/>
        <v>0</v>
      </c>
      <c r="T1050" s="92">
        <v>0</v>
      </c>
      <c r="U1050" s="180">
        <f t="shared" si="610"/>
        <v>0</v>
      </c>
      <c r="V1050" s="120">
        <f t="shared" si="626"/>
        <v>0.12</v>
      </c>
      <c r="W1050" s="118">
        <f t="shared" si="606"/>
        <v>3</v>
      </c>
      <c r="X1050" s="118">
        <v>252</v>
      </c>
      <c r="Y1050" s="117">
        <f t="shared" si="618"/>
        <v>1.0013500609999999</v>
      </c>
      <c r="Z1050" s="110">
        <f t="shared" si="619"/>
        <v>1.5143437500000001</v>
      </c>
      <c r="AA1050" s="110">
        <f t="shared" si="620"/>
        <v>0</v>
      </c>
      <c r="AB1050" s="121" t="str">
        <f t="shared" si="628"/>
        <v>A+J=</v>
      </c>
      <c r="AC1050" s="115">
        <f t="shared" si="629"/>
        <v>45488</v>
      </c>
      <c r="AD1050" s="4"/>
      <c r="AE1050" s="1"/>
      <c r="AF1050" s="9"/>
      <c r="AG1050" s="2"/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5" x14ac:dyDescent="0.2">
      <c r="A1051" s="109">
        <f t="shared" si="621"/>
        <v>45464</v>
      </c>
      <c r="B1051" s="110">
        <f t="shared" si="613"/>
        <v>1123.91809629</v>
      </c>
      <c r="C1051" s="204">
        <f t="shared" si="612"/>
        <v>940.71649402159846</v>
      </c>
      <c r="D1051" s="111">
        <f t="shared" si="622"/>
        <v>6869.14</v>
      </c>
      <c r="E1051" s="111">
        <f t="shared" si="609"/>
        <v>6895.24</v>
      </c>
      <c r="F1051" s="161">
        <f t="shared" si="630"/>
        <v>45397</v>
      </c>
      <c r="G1051" s="114">
        <f t="shared" si="614"/>
        <v>3.7996022791790818E-3</v>
      </c>
      <c r="H1051" s="115">
        <f t="shared" si="631"/>
        <v>45488</v>
      </c>
      <c r="I1051" s="115">
        <f t="shared" si="615"/>
        <v>45488</v>
      </c>
      <c r="J1051" s="116">
        <f t="shared" si="623"/>
        <v>20</v>
      </c>
      <c r="K1051" s="116">
        <f t="shared" si="611"/>
        <v>4</v>
      </c>
      <c r="L1051" s="8">
        <f t="shared" si="624"/>
        <v>1.0007587600000001</v>
      </c>
      <c r="M1051" s="117">
        <f t="shared" si="607"/>
        <v>1.0015995499999999</v>
      </c>
      <c r="N1051" s="117">
        <f t="shared" si="605"/>
        <v>1.1916954174097092</v>
      </c>
      <c r="O1051" s="110">
        <f t="shared" si="608"/>
        <v>1.19259962</v>
      </c>
      <c r="P1051" s="110">
        <f t="shared" si="616"/>
        <v>1121.89813329</v>
      </c>
      <c r="Q1051" s="148">
        <f t="shared" si="627"/>
        <v>0</v>
      </c>
      <c r="R1051" s="170">
        <f t="shared" si="625"/>
        <v>0</v>
      </c>
      <c r="S1051" s="110">
        <f t="shared" si="617"/>
        <v>0</v>
      </c>
      <c r="T1051" s="92">
        <v>0</v>
      </c>
      <c r="U1051" s="180">
        <f t="shared" si="610"/>
        <v>0</v>
      </c>
      <c r="V1051" s="120">
        <f t="shared" si="626"/>
        <v>0.12</v>
      </c>
      <c r="W1051" s="118">
        <f t="shared" si="606"/>
        <v>4</v>
      </c>
      <c r="X1051" s="118">
        <v>252</v>
      </c>
      <c r="Y1051" s="117">
        <f t="shared" si="618"/>
        <v>1.0018004869999999</v>
      </c>
      <c r="Z1051" s="110">
        <f t="shared" si="619"/>
        <v>2.0199630000000002</v>
      </c>
      <c r="AA1051" s="110">
        <f t="shared" si="620"/>
        <v>0</v>
      </c>
      <c r="AB1051" s="121" t="str">
        <f t="shared" si="628"/>
        <v>A+J=</v>
      </c>
      <c r="AC1051" s="115">
        <f t="shared" si="629"/>
        <v>45488</v>
      </c>
      <c r="AD1051" s="4"/>
      <c r="AE1051" s="1"/>
      <c r="AF1051" s="9"/>
      <c r="AG1051" s="2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5" x14ac:dyDescent="0.2">
      <c r="A1052" s="109">
        <f t="shared" si="621"/>
        <v>45465</v>
      </c>
      <c r="B1052" s="110">
        <f t="shared" si="613"/>
        <v>1124.6369052299999</v>
      </c>
      <c r="C1052" s="204">
        <f t="shared" si="612"/>
        <v>940.71649402159846</v>
      </c>
      <c r="D1052" s="111">
        <f t="shared" si="622"/>
        <v>6869.14</v>
      </c>
      <c r="E1052" s="111">
        <f t="shared" si="609"/>
        <v>6895.24</v>
      </c>
      <c r="F1052" s="161">
        <f t="shared" si="630"/>
        <v>45397</v>
      </c>
      <c r="G1052" s="114">
        <f t="shared" si="614"/>
        <v>3.7996022791790818E-3</v>
      </c>
      <c r="H1052" s="115">
        <f t="shared" si="631"/>
        <v>45488</v>
      </c>
      <c r="I1052" s="115">
        <f t="shared" si="615"/>
        <v>45488</v>
      </c>
      <c r="J1052" s="116">
        <f t="shared" si="623"/>
        <v>20</v>
      </c>
      <c r="K1052" s="116">
        <f t="shared" si="611"/>
        <v>5</v>
      </c>
      <c r="L1052" s="8">
        <f t="shared" si="624"/>
        <v>1.0009485499999999</v>
      </c>
      <c r="M1052" s="117">
        <f t="shared" si="607"/>
        <v>1.0015995499999999</v>
      </c>
      <c r="N1052" s="117">
        <f t="shared" si="605"/>
        <v>1.1916954174097092</v>
      </c>
      <c r="O1052" s="110">
        <f t="shared" si="608"/>
        <v>1.1928258</v>
      </c>
      <c r="P1052" s="110">
        <f t="shared" si="616"/>
        <v>1122.11090455</v>
      </c>
      <c r="Q1052" s="148">
        <f t="shared" si="627"/>
        <v>0</v>
      </c>
      <c r="R1052" s="170">
        <f t="shared" si="625"/>
        <v>0</v>
      </c>
      <c r="S1052" s="110">
        <f t="shared" si="617"/>
        <v>0</v>
      </c>
      <c r="T1052" s="92">
        <v>0</v>
      </c>
      <c r="U1052" s="180">
        <f t="shared" si="610"/>
        <v>0</v>
      </c>
      <c r="V1052" s="120">
        <f t="shared" si="626"/>
        <v>0.12</v>
      </c>
      <c r="W1052" s="118">
        <f t="shared" si="606"/>
        <v>5</v>
      </c>
      <c r="X1052" s="118">
        <v>252</v>
      </c>
      <c r="Y1052" s="117">
        <f t="shared" si="618"/>
        <v>1.002251115</v>
      </c>
      <c r="Z1052" s="110">
        <f t="shared" si="619"/>
        <v>2.5260006800000001</v>
      </c>
      <c r="AA1052" s="110">
        <f t="shared" si="620"/>
        <v>0</v>
      </c>
      <c r="AB1052" s="121" t="str">
        <f t="shared" si="628"/>
        <v>A+J=</v>
      </c>
      <c r="AC1052" s="115">
        <f t="shared" si="629"/>
        <v>45488</v>
      </c>
      <c r="AD1052" s="4"/>
      <c r="AE1052" s="1"/>
      <c r="AF1052" s="9"/>
      <c r="AG1052" s="2"/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5" x14ac:dyDescent="0.2">
      <c r="A1053" s="109">
        <f t="shared" si="621"/>
        <v>45466</v>
      </c>
      <c r="B1053" s="110">
        <f t="shared" si="613"/>
        <v>1124.6369052299999</v>
      </c>
      <c r="C1053" s="204">
        <f t="shared" si="612"/>
        <v>940.71649402159846</v>
      </c>
      <c r="D1053" s="111">
        <f t="shared" si="622"/>
        <v>6869.14</v>
      </c>
      <c r="E1053" s="111">
        <f t="shared" si="609"/>
        <v>6895.24</v>
      </c>
      <c r="F1053" s="161">
        <f t="shared" si="630"/>
        <v>45397</v>
      </c>
      <c r="G1053" s="114">
        <f t="shared" si="614"/>
        <v>3.7996022791790818E-3</v>
      </c>
      <c r="H1053" s="115">
        <f t="shared" si="631"/>
        <v>45488</v>
      </c>
      <c r="I1053" s="115">
        <f t="shared" si="615"/>
        <v>45488</v>
      </c>
      <c r="J1053" s="116">
        <f t="shared" si="623"/>
        <v>20</v>
      </c>
      <c r="K1053" s="116">
        <f t="shared" si="611"/>
        <v>5</v>
      </c>
      <c r="L1053" s="8">
        <f t="shared" si="624"/>
        <v>1.0009485499999999</v>
      </c>
      <c r="M1053" s="117">
        <f t="shared" si="607"/>
        <v>1.0015995499999999</v>
      </c>
      <c r="N1053" s="117">
        <f t="shared" si="605"/>
        <v>1.1916954174097092</v>
      </c>
      <c r="O1053" s="110">
        <f t="shared" si="608"/>
        <v>1.1928258</v>
      </c>
      <c r="P1053" s="110">
        <f t="shared" si="616"/>
        <v>1122.11090455</v>
      </c>
      <c r="Q1053" s="148">
        <f t="shared" si="627"/>
        <v>0</v>
      </c>
      <c r="R1053" s="170">
        <f t="shared" si="625"/>
        <v>0</v>
      </c>
      <c r="S1053" s="110">
        <f t="shared" si="617"/>
        <v>0</v>
      </c>
      <c r="T1053" s="92">
        <v>0</v>
      </c>
      <c r="U1053" s="180">
        <f t="shared" si="610"/>
        <v>0</v>
      </c>
      <c r="V1053" s="120">
        <f t="shared" si="626"/>
        <v>0.12</v>
      </c>
      <c r="W1053" s="118">
        <f t="shared" si="606"/>
        <v>5</v>
      </c>
      <c r="X1053" s="118">
        <v>252</v>
      </c>
      <c r="Y1053" s="117">
        <f t="shared" si="618"/>
        <v>1.002251115</v>
      </c>
      <c r="Z1053" s="110">
        <f t="shared" si="619"/>
        <v>2.5260006800000001</v>
      </c>
      <c r="AA1053" s="110">
        <f t="shared" si="620"/>
        <v>0</v>
      </c>
      <c r="AB1053" s="121" t="str">
        <f t="shared" si="628"/>
        <v>A+J=</v>
      </c>
      <c r="AC1053" s="115">
        <f t="shared" si="629"/>
        <v>45488</v>
      </c>
      <c r="AD1053" s="4"/>
      <c r="AE1053" s="1"/>
      <c r="AF1053" s="9"/>
      <c r="AG1053" s="2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5" x14ac:dyDescent="0.2">
      <c r="A1054" s="109">
        <f t="shared" si="621"/>
        <v>45467</v>
      </c>
      <c r="B1054" s="110">
        <f t="shared" si="613"/>
        <v>1124.6369052299999</v>
      </c>
      <c r="C1054" s="204">
        <f t="shared" si="612"/>
        <v>940.71649402159846</v>
      </c>
      <c r="D1054" s="111">
        <f t="shared" si="622"/>
        <v>6869.14</v>
      </c>
      <c r="E1054" s="111">
        <f t="shared" si="609"/>
        <v>6895.24</v>
      </c>
      <c r="F1054" s="161">
        <f t="shared" si="630"/>
        <v>45397</v>
      </c>
      <c r="G1054" s="114">
        <f t="shared" si="614"/>
        <v>3.7996022791790818E-3</v>
      </c>
      <c r="H1054" s="115">
        <f t="shared" si="631"/>
        <v>45488</v>
      </c>
      <c r="I1054" s="115">
        <f t="shared" si="615"/>
        <v>45488</v>
      </c>
      <c r="J1054" s="116">
        <f t="shared" si="623"/>
        <v>20</v>
      </c>
      <c r="K1054" s="116">
        <f t="shared" si="611"/>
        <v>5</v>
      </c>
      <c r="L1054" s="8">
        <f t="shared" si="624"/>
        <v>1.0009485499999999</v>
      </c>
      <c r="M1054" s="117">
        <f t="shared" si="607"/>
        <v>1.0015995499999999</v>
      </c>
      <c r="N1054" s="117">
        <f t="shared" si="605"/>
        <v>1.1916954174097092</v>
      </c>
      <c r="O1054" s="110">
        <f t="shared" si="608"/>
        <v>1.1928258</v>
      </c>
      <c r="P1054" s="110">
        <f t="shared" si="616"/>
        <v>1122.11090455</v>
      </c>
      <c r="Q1054" s="148">
        <f t="shared" si="627"/>
        <v>0</v>
      </c>
      <c r="R1054" s="170">
        <f t="shared" si="625"/>
        <v>0</v>
      </c>
      <c r="S1054" s="110">
        <f t="shared" si="617"/>
        <v>0</v>
      </c>
      <c r="T1054" s="92">
        <v>0</v>
      </c>
      <c r="U1054" s="180">
        <f t="shared" si="610"/>
        <v>0</v>
      </c>
      <c r="V1054" s="120">
        <f t="shared" si="626"/>
        <v>0.12</v>
      </c>
      <c r="W1054" s="118">
        <f t="shared" si="606"/>
        <v>5</v>
      </c>
      <c r="X1054" s="118">
        <v>252</v>
      </c>
      <c r="Y1054" s="117">
        <f t="shared" si="618"/>
        <v>1.002251115</v>
      </c>
      <c r="Z1054" s="110">
        <f t="shared" si="619"/>
        <v>2.5260006800000001</v>
      </c>
      <c r="AA1054" s="110">
        <f t="shared" si="620"/>
        <v>0</v>
      </c>
      <c r="AB1054" s="121" t="str">
        <f t="shared" si="628"/>
        <v>A+J=</v>
      </c>
      <c r="AC1054" s="115">
        <f t="shared" si="629"/>
        <v>45488</v>
      </c>
      <c r="AD1054" s="4"/>
      <c r="AE1054" s="1"/>
      <c r="AF1054" s="9"/>
      <c r="AG1054" s="2"/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5" x14ac:dyDescent="0.2">
      <c r="A1055" s="109">
        <f t="shared" si="621"/>
        <v>45468</v>
      </c>
      <c r="B1055" s="110">
        <f t="shared" si="613"/>
        <v>1125.3561431999999</v>
      </c>
      <c r="C1055" s="204">
        <f t="shared" si="612"/>
        <v>940.71649402159846</v>
      </c>
      <c r="D1055" s="111">
        <f t="shared" si="622"/>
        <v>6869.14</v>
      </c>
      <c r="E1055" s="111">
        <f t="shared" si="609"/>
        <v>6895.24</v>
      </c>
      <c r="F1055" s="161">
        <f t="shared" si="630"/>
        <v>45397</v>
      </c>
      <c r="G1055" s="114">
        <f t="shared" si="614"/>
        <v>3.7996022791790818E-3</v>
      </c>
      <c r="H1055" s="115">
        <f t="shared" si="631"/>
        <v>45488</v>
      </c>
      <c r="I1055" s="115">
        <f t="shared" si="615"/>
        <v>45488</v>
      </c>
      <c r="J1055" s="116">
        <f t="shared" si="623"/>
        <v>20</v>
      </c>
      <c r="K1055" s="116">
        <f t="shared" si="611"/>
        <v>6</v>
      </c>
      <c r="L1055" s="8">
        <f t="shared" si="624"/>
        <v>1.0011383599999999</v>
      </c>
      <c r="M1055" s="117">
        <f t="shared" si="607"/>
        <v>1.0015995499999999</v>
      </c>
      <c r="N1055" s="117">
        <f t="shared" si="605"/>
        <v>1.1916954174097092</v>
      </c>
      <c r="O1055" s="110">
        <f t="shared" si="608"/>
        <v>1.1930519900000001</v>
      </c>
      <c r="P1055" s="110">
        <f t="shared" si="616"/>
        <v>1122.3236852099999</v>
      </c>
      <c r="Q1055" s="148">
        <f t="shared" si="627"/>
        <v>0</v>
      </c>
      <c r="R1055" s="170">
        <f t="shared" si="625"/>
        <v>0</v>
      </c>
      <c r="S1055" s="110">
        <f t="shared" si="617"/>
        <v>0</v>
      </c>
      <c r="T1055" s="92">
        <v>0</v>
      </c>
      <c r="U1055" s="180">
        <f t="shared" si="610"/>
        <v>0</v>
      </c>
      <c r="V1055" s="120">
        <f t="shared" si="626"/>
        <v>0.12</v>
      </c>
      <c r="W1055" s="118">
        <f t="shared" si="606"/>
        <v>6</v>
      </c>
      <c r="X1055" s="118">
        <v>252</v>
      </c>
      <c r="Y1055" s="117">
        <f t="shared" si="618"/>
        <v>1.002701946</v>
      </c>
      <c r="Z1055" s="110">
        <f t="shared" si="619"/>
        <v>3.0324579900000002</v>
      </c>
      <c r="AA1055" s="110">
        <f t="shared" si="620"/>
        <v>0</v>
      </c>
      <c r="AB1055" s="121" t="str">
        <f t="shared" si="628"/>
        <v>A+J=</v>
      </c>
      <c r="AC1055" s="115">
        <f t="shared" si="629"/>
        <v>45488</v>
      </c>
      <c r="AD1055" s="4"/>
      <c r="AE1055" s="1"/>
      <c r="AF1055" s="9"/>
      <c r="AG1055" s="2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5" x14ac:dyDescent="0.2">
      <c r="A1056" s="109">
        <f t="shared" si="621"/>
        <v>45469</v>
      </c>
      <c r="B1056" s="110">
        <f t="shared" si="613"/>
        <v>1126.07586584</v>
      </c>
      <c r="C1056" s="204">
        <f t="shared" si="612"/>
        <v>940.71649402159846</v>
      </c>
      <c r="D1056" s="111">
        <f t="shared" si="622"/>
        <v>6869.14</v>
      </c>
      <c r="E1056" s="111">
        <f t="shared" si="609"/>
        <v>6895.24</v>
      </c>
      <c r="F1056" s="161">
        <f t="shared" si="630"/>
        <v>45397</v>
      </c>
      <c r="G1056" s="114">
        <f t="shared" si="614"/>
        <v>3.7996022791790818E-3</v>
      </c>
      <c r="H1056" s="115">
        <f t="shared" si="631"/>
        <v>45488</v>
      </c>
      <c r="I1056" s="115">
        <f t="shared" si="615"/>
        <v>45488</v>
      </c>
      <c r="J1056" s="116">
        <f t="shared" si="623"/>
        <v>20</v>
      </c>
      <c r="K1056" s="116">
        <f t="shared" si="611"/>
        <v>7</v>
      </c>
      <c r="L1056" s="8">
        <f t="shared" si="624"/>
        <v>1.00132822</v>
      </c>
      <c r="M1056" s="117">
        <f t="shared" si="607"/>
        <v>1.0015995499999999</v>
      </c>
      <c r="N1056" s="117">
        <f t="shared" ref="N1056:N1101" si="632">IF(I1056&gt;I1055,N1055*M1056,N1055)</f>
        <v>1.1916954174097092</v>
      </c>
      <c r="O1056" s="110">
        <f t="shared" si="608"/>
        <v>1.1932782500000001</v>
      </c>
      <c r="P1056" s="110">
        <f t="shared" si="616"/>
        <v>1122.53653173</v>
      </c>
      <c r="Q1056" s="148">
        <f t="shared" si="627"/>
        <v>0</v>
      </c>
      <c r="R1056" s="170">
        <f t="shared" si="625"/>
        <v>0</v>
      </c>
      <c r="S1056" s="110">
        <f t="shared" si="617"/>
        <v>0</v>
      </c>
      <c r="T1056" s="92">
        <v>0</v>
      </c>
      <c r="U1056" s="180">
        <f t="shared" si="610"/>
        <v>0</v>
      </c>
      <c r="V1056" s="120">
        <f t="shared" si="626"/>
        <v>0.12</v>
      </c>
      <c r="W1056" s="118">
        <f t="shared" si="606"/>
        <v>7</v>
      </c>
      <c r="X1056" s="118">
        <v>252</v>
      </c>
      <c r="Y1056" s="117">
        <f t="shared" si="618"/>
        <v>1.003152979</v>
      </c>
      <c r="Z1056" s="110">
        <f t="shared" si="619"/>
        <v>3.53933411</v>
      </c>
      <c r="AA1056" s="110">
        <f t="shared" si="620"/>
        <v>0</v>
      </c>
      <c r="AB1056" s="121" t="str">
        <f t="shared" si="628"/>
        <v>A+J=</v>
      </c>
      <c r="AC1056" s="115">
        <f t="shared" si="629"/>
        <v>45488</v>
      </c>
      <c r="AD1056" s="4"/>
      <c r="AE1056" s="1"/>
      <c r="AF1056" s="9"/>
      <c r="AG1056" s="2"/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5" x14ac:dyDescent="0.2">
      <c r="A1057" s="109">
        <f t="shared" si="621"/>
        <v>45470</v>
      </c>
      <c r="B1057" s="110">
        <f t="shared" si="613"/>
        <v>1126.7960378299999</v>
      </c>
      <c r="C1057" s="204">
        <f t="shared" si="612"/>
        <v>940.71649402159846</v>
      </c>
      <c r="D1057" s="111">
        <f t="shared" si="622"/>
        <v>6869.14</v>
      </c>
      <c r="E1057" s="111">
        <f t="shared" si="609"/>
        <v>6895.24</v>
      </c>
      <c r="F1057" s="161">
        <f t="shared" si="630"/>
        <v>45397</v>
      </c>
      <c r="G1057" s="114">
        <f t="shared" si="614"/>
        <v>3.7996022791790818E-3</v>
      </c>
      <c r="H1057" s="115">
        <f t="shared" si="631"/>
        <v>45488</v>
      </c>
      <c r="I1057" s="115">
        <f t="shared" si="615"/>
        <v>45488</v>
      </c>
      <c r="J1057" s="116">
        <f t="shared" si="623"/>
        <v>20</v>
      </c>
      <c r="K1057" s="116">
        <f t="shared" si="611"/>
        <v>8</v>
      </c>
      <c r="L1057" s="8">
        <f t="shared" si="624"/>
        <v>1.0015181099999999</v>
      </c>
      <c r="M1057" s="117">
        <f t="shared" si="607"/>
        <v>1.0015995499999999</v>
      </c>
      <c r="N1057" s="117">
        <f t="shared" si="632"/>
        <v>1.1916954174097092</v>
      </c>
      <c r="O1057" s="110">
        <f t="shared" si="608"/>
        <v>1.1935045399999999</v>
      </c>
      <c r="P1057" s="110">
        <f t="shared" si="616"/>
        <v>1122.74940646</v>
      </c>
      <c r="Q1057" s="148">
        <f t="shared" si="627"/>
        <v>0</v>
      </c>
      <c r="R1057" s="170">
        <f t="shared" si="625"/>
        <v>0</v>
      </c>
      <c r="S1057" s="110">
        <f t="shared" si="617"/>
        <v>0</v>
      </c>
      <c r="T1057" s="92">
        <v>0</v>
      </c>
      <c r="U1057" s="180">
        <f t="shared" si="610"/>
        <v>0</v>
      </c>
      <c r="V1057" s="120">
        <f t="shared" si="626"/>
        <v>0.12</v>
      </c>
      <c r="W1057" s="118">
        <f t="shared" si="606"/>
        <v>8</v>
      </c>
      <c r="X1057" s="118">
        <v>252</v>
      </c>
      <c r="Y1057" s="117">
        <f t="shared" si="618"/>
        <v>1.003604216</v>
      </c>
      <c r="Z1057" s="110">
        <f t="shared" si="619"/>
        <v>4.0466313700000001</v>
      </c>
      <c r="AA1057" s="110">
        <f t="shared" si="620"/>
        <v>0</v>
      </c>
      <c r="AB1057" s="121" t="str">
        <f t="shared" si="628"/>
        <v>A+J=</v>
      </c>
      <c r="AC1057" s="115">
        <f t="shared" si="629"/>
        <v>45488</v>
      </c>
      <c r="AD1057" s="4"/>
      <c r="AE1057" s="1"/>
      <c r="AF1057" s="9"/>
      <c r="AG1057" s="2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5" x14ac:dyDescent="0.2">
      <c r="A1058" s="109">
        <f t="shared" si="621"/>
        <v>45471</v>
      </c>
      <c r="B1058" s="110">
        <f t="shared" si="613"/>
        <v>1127.5166571200002</v>
      </c>
      <c r="C1058" s="204">
        <f t="shared" si="612"/>
        <v>940.71649402159846</v>
      </c>
      <c r="D1058" s="111">
        <f t="shared" si="622"/>
        <v>6869.14</v>
      </c>
      <c r="E1058" s="111">
        <f t="shared" si="609"/>
        <v>6895.24</v>
      </c>
      <c r="F1058" s="161">
        <f t="shared" si="630"/>
        <v>45397</v>
      </c>
      <c r="G1058" s="114">
        <f t="shared" si="614"/>
        <v>3.7996022791790818E-3</v>
      </c>
      <c r="H1058" s="115">
        <f t="shared" si="631"/>
        <v>45488</v>
      </c>
      <c r="I1058" s="115">
        <f t="shared" si="615"/>
        <v>45488</v>
      </c>
      <c r="J1058" s="116">
        <f t="shared" si="623"/>
        <v>20</v>
      </c>
      <c r="K1058" s="116">
        <f t="shared" si="611"/>
        <v>9</v>
      </c>
      <c r="L1058" s="8">
        <f t="shared" si="624"/>
        <v>1.0017080300000001</v>
      </c>
      <c r="M1058" s="117">
        <f t="shared" si="607"/>
        <v>1.0015995499999999</v>
      </c>
      <c r="N1058" s="117">
        <f t="shared" si="632"/>
        <v>1.1916954174097092</v>
      </c>
      <c r="O1058" s="110">
        <f t="shared" si="608"/>
        <v>1.1937308600000001</v>
      </c>
      <c r="P1058" s="110">
        <f t="shared" si="616"/>
        <v>1122.9623094200001</v>
      </c>
      <c r="Q1058" s="148">
        <f t="shared" si="627"/>
        <v>0</v>
      </c>
      <c r="R1058" s="170">
        <f t="shared" si="625"/>
        <v>0</v>
      </c>
      <c r="S1058" s="110">
        <f t="shared" si="617"/>
        <v>0</v>
      </c>
      <c r="T1058" s="92">
        <v>0</v>
      </c>
      <c r="U1058" s="180">
        <f t="shared" si="610"/>
        <v>0</v>
      </c>
      <c r="V1058" s="120">
        <f t="shared" si="626"/>
        <v>0.12</v>
      </c>
      <c r="W1058" s="118">
        <f t="shared" ref="W1058:W1101" si="633">IF(A1057&lt;K$2,0,IF(Q1057&gt;0,1,IF(K1058=K1057,W1057,W1057+1)))</f>
        <v>9</v>
      </c>
      <c r="X1058" s="118">
        <v>252</v>
      </c>
      <c r="Y1058" s="117">
        <f t="shared" si="618"/>
        <v>1.0040556549999999</v>
      </c>
      <c r="Z1058" s="110">
        <f t="shared" si="619"/>
        <v>4.5543477000000001</v>
      </c>
      <c r="AA1058" s="110">
        <f t="shared" si="620"/>
        <v>0</v>
      </c>
      <c r="AB1058" s="121" t="str">
        <f t="shared" si="628"/>
        <v>A+J=</v>
      </c>
      <c r="AC1058" s="115">
        <f t="shared" si="629"/>
        <v>45488</v>
      </c>
      <c r="AD1058" s="4"/>
      <c r="AE1058" s="1"/>
      <c r="AF1058" s="9"/>
      <c r="AG1058" s="2"/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5" x14ac:dyDescent="0.2">
      <c r="A1059" s="109">
        <f t="shared" si="621"/>
        <v>45472</v>
      </c>
      <c r="B1059" s="110">
        <f t="shared" si="613"/>
        <v>1128.23775333</v>
      </c>
      <c r="C1059" s="204">
        <f t="shared" si="612"/>
        <v>940.71649402159846</v>
      </c>
      <c r="D1059" s="111">
        <f t="shared" si="622"/>
        <v>6869.14</v>
      </c>
      <c r="E1059" s="111">
        <f t="shared" si="609"/>
        <v>6895.24</v>
      </c>
      <c r="F1059" s="161">
        <f t="shared" si="630"/>
        <v>45397</v>
      </c>
      <c r="G1059" s="114">
        <f t="shared" si="614"/>
        <v>3.7996022791790818E-3</v>
      </c>
      <c r="H1059" s="115">
        <f t="shared" si="631"/>
        <v>45488</v>
      </c>
      <c r="I1059" s="115">
        <f t="shared" si="615"/>
        <v>45488</v>
      </c>
      <c r="J1059" s="116">
        <f t="shared" si="623"/>
        <v>20</v>
      </c>
      <c r="K1059" s="116">
        <f t="shared" si="611"/>
        <v>10</v>
      </c>
      <c r="L1059" s="8">
        <f t="shared" si="624"/>
        <v>1.00189799</v>
      </c>
      <c r="M1059" s="117">
        <f t="shared" si="607"/>
        <v>1.0015995499999999</v>
      </c>
      <c r="N1059" s="117">
        <f t="shared" si="632"/>
        <v>1.1916954174097092</v>
      </c>
      <c r="O1059" s="110">
        <f t="shared" si="608"/>
        <v>1.19395724</v>
      </c>
      <c r="P1059" s="110">
        <f t="shared" si="616"/>
        <v>1123.1752688199999</v>
      </c>
      <c r="Q1059" s="148">
        <f t="shared" si="627"/>
        <v>0</v>
      </c>
      <c r="R1059" s="170">
        <f t="shared" si="625"/>
        <v>0</v>
      </c>
      <c r="S1059" s="110">
        <f t="shared" si="617"/>
        <v>0</v>
      </c>
      <c r="T1059" s="92">
        <v>0</v>
      </c>
      <c r="U1059" s="180">
        <f t="shared" si="610"/>
        <v>0</v>
      </c>
      <c r="V1059" s="120">
        <f t="shared" si="626"/>
        <v>0.12</v>
      </c>
      <c r="W1059" s="118">
        <f t="shared" si="633"/>
        <v>10</v>
      </c>
      <c r="X1059" s="118">
        <v>252</v>
      </c>
      <c r="Y1059" s="117">
        <f t="shared" si="618"/>
        <v>1.004507297</v>
      </c>
      <c r="Z1059" s="110">
        <f t="shared" si="619"/>
        <v>5.06248451</v>
      </c>
      <c r="AA1059" s="110">
        <f t="shared" si="620"/>
        <v>0</v>
      </c>
      <c r="AB1059" s="121" t="str">
        <f t="shared" si="628"/>
        <v>A+J=</v>
      </c>
      <c r="AC1059" s="115">
        <f t="shared" si="629"/>
        <v>45488</v>
      </c>
      <c r="AD1059" s="4"/>
      <c r="AE1059" s="1"/>
      <c r="AF1059" s="9"/>
      <c r="AG1059" s="2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5" x14ac:dyDescent="0.2">
      <c r="A1060" s="109">
        <f t="shared" si="621"/>
        <v>45473</v>
      </c>
      <c r="B1060" s="110">
        <f t="shared" si="613"/>
        <v>1128.23775333</v>
      </c>
      <c r="C1060" s="204">
        <f t="shared" si="612"/>
        <v>940.71649402159846</v>
      </c>
      <c r="D1060" s="111">
        <f t="shared" si="622"/>
        <v>6869.14</v>
      </c>
      <c r="E1060" s="111">
        <f t="shared" si="609"/>
        <v>6895.24</v>
      </c>
      <c r="F1060" s="161">
        <f t="shared" si="630"/>
        <v>45397</v>
      </c>
      <c r="G1060" s="114">
        <f t="shared" si="614"/>
        <v>3.7996022791790818E-3</v>
      </c>
      <c r="H1060" s="115">
        <f t="shared" si="631"/>
        <v>45488</v>
      </c>
      <c r="I1060" s="115">
        <f t="shared" si="615"/>
        <v>45488</v>
      </c>
      <c r="J1060" s="116">
        <f t="shared" si="623"/>
        <v>20</v>
      </c>
      <c r="K1060" s="116">
        <f t="shared" si="611"/>
        <v>10</v>
      </c>
      <c r="L1060" s="8">
        <f t="shared" si="624"/>
        <v>1.00189799</v>
      </c>
      <c r="M1060" s="117">
        <f t="shared" si="607"/>
        <v>1.0015995499999999</v>
      </c>
      <c r="N1060" s="117">
        <f t="shared" si="632"/>
        <v>1.1916954174097092</v>
      </c>
      <c r="O1060" s="110">
        <f t="shared" si="608"/>
        <v>1.19395724</v>
      </c>
      <c r="P1060" s="110">
        <f t="shared" si="616"/>
        <v>1123.1752688199999</v>
      </c>
      <c r="Q1060" s="148">
        <f t="shared" si="627"/>
        <v>0</v>
      </c>
      <c r="R1060" s="170">
        <f t="shared" si="625"/>
        <v>0</v>
      </c>
      <c r="S1060" s="110">
        <f t="shared" si="617"/>
        <v>0</v>
      </c>
      <c r="T1060" s="92">
        <v>0</v>
      </c>
      <c r="U1060" s="180">
        <f t="shared" si="610"/>
        <v>0</v>
      </c>
      <c r="V1060" s="120">
        <f t="shared" si="626"/>
        <v>0.12</v>
      </c>
      <c r="W1060" s="118">
        <f t="shared" si="633"/>
        <v>10</v>
      </c>
      <c r="X1060" s="118">
        <v>252</v>
      </c>
      <c r="Y1060" s="117">
        <f t="shared" si="618"/>
        <v>1.004507297</v>
      </c>
      <c r="Z1060" s="110">
        <f t="shared" si="619"/>
        <v>5.06248451</v>
      </c>
      <c r="AA1060" s="110">
        <f t="shared" si="620"/>
        <v>0</v>
      </c>
      <c r="AB1060" s="121" t="str">
        <f t="shared" si="628"/>
        <v>A+J=</v>
      </c>
      <c r="AC1060" s="115">
        <f t="shared" si="629"/>
        <v>45488</v>
      </c>
      <c r="AD1060" s="4"/>
      <c r="AE1060" s="1"/>
      <c r="AF1060" s="9"/>
      <c r="AG1060" s="2"/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5" x14ac:dyDescent="0.2">
      <c r="A1061" s="109">
        <f t="shared" si="621"/>
        <v>45474</v>
      </c>
      <c r="B1061" s="110">
        <f t="shared" si="613"/>
        <v>1128.23775333</v>
      </c>
      <c r="C1061" s="204">
        <f t="shared" si="612"/>
        <v>940.71649402159846</v>
      </c>
      <c r="D1061" s="111">
        <f t="shared" si="622"/>
        <v>6869.14</v>
      </c>
      <c r="E1061" s="111">
        <f t="shared" si="609"/>
        <v>6895.24</v>
      </c>
      <c r="F1061" s="161">
        <f t="shared" si="630"/>
        <v>45397</v>
      </c>
      <c r="G1061" s="114">
        <f t="shared" si="614"/>
        <v>3.7996022791790818E-3</v>
      </c>
      <c r="H1061" s="115">
        <f t="shared" si="631"/>
        <v>45488</v>
      </c>
      <c r="I1061" s="115">
        <f t="shared" si="615"/>
        <v>45488</v>
      </c>
      <c r="J1061" s="116">
        <f t="shared" si="623"/>
        <v>20</v>
      </c>
      <c r="K1061" s="116">
        <f t="shared" si="611"/>
        <v>10</v>
      </c>
      <c r="L1061" s="8">
        <f t="shared" si="624"/>
        <v>1.00189799</v>
      </c>
      <c r="M1061" s="117">
        <f t="shared" ref="M1061:M1124" si="634">IF(I1061&gt;I1060,L1060,M1060)</f>
        <v>1.0015995499999999</v>
      </c>
      <c r="N1061" s="117">
        <f t="shared" si="632"/>
        <v>1.1916954174097092</v>
      </c>
      <c r="O1061" s="110">
        <f t="shared" si="608"/>
        <v>1.19395724</v>
      </c>
      <c r="P1061" s="110">
        <f t="shared" si="616"/>
        <v>1123.1752688199999</v>
      </c>
      <c r="Q1061" s="148">
        <f t="shared" si="627"/>
        <v>0</v>
      </c>
      <c r="R1061" s="170">
        <f t="shared" si="625"/>
        <v>0</v>
      </c>
      <c r="S1061" s="110">
        <f t="shared" si="617"/>
        <v>0</v>
      </c>
      <c r="T1061" s="92">
        <v>0</v>
      </c>
      <c r="U1061" s="180">
        <f t="shared" si="610"/>
        <v>0</v>
      </c>
      <c r="V1061" s="120">
        <f t="shared" si="626"/>
        <v>0.12</v>
      </c>
      <c r="W1061" s="118">
        <f t="shared" si="633"/>
        <v>10</v>
      </c>
      <c r="X1061" s="118">
        <v>252</v>
      </c>
      <c r="Y1061" s="117">
        <f t="shared" si="618"/>
        <v>1.004507297</v>
      </c>
      <c r="Z1061" s="110">
        <f t="shared" si="619"/>
        <v>5.06248451</v>
      </c>
      <c r="AA1061" s="110">
        <f t="shared" si="620"/>
        <v>0</v>
      </c>
      <c r="AB1061" s="121" t="str">
        <f t="shared" si="628"/>
        <v>A+J=</v>
      </c>
      <c r="AC1061" s="115">
        <f t="shared" si="629"/>
        <v>45488</v>
      </c>
      <c r="AD1061" s="4"/>
      <c r="AE1061" s="1"/>
      <c r="AF1061" s="9"/>
      <c r="AG1061" s="2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5" x14ac:dyDescent="0.2">
      <c r="A1062" s="109">
        <f t="shared" si="621"/>
        <v>45475</v>
      </c>
      <c r="B1062" s="110">
        <f t="shared" si="613"/>
        <v>1128.9593089</v>
      </c>
      <c r="C1062" s="204">
        <f t="shared" si="612"/>
        <v>940.71649402159846</v>
      </c>
      <c r="D1062" s="111">
        <f t="shared" si="622"/>
        <v>6869.14</v>
      </c>
      <c r="E1062" s="111">
        <f t="shared" si="609"/>
        <v>6895.24</v>
      </c>
      <c r="F1062" s="161">
        <f t="shared" si="630"/>
        <v>45397</v>
      </c>
      <c r="G1062" s="114">
        <f t="shared" si="614"/>
        <v>3.7996022791790818E-3</v>
      </c>
      <c r="H1062" s="115">
        <f t="shared" si="631"/>
        <v>45488</v>
      </c>
      <c r="I1062" s="115">
        <f t="shared" si="615"/>
        <v>45488</v>
      </c>
      <c r="J1062" s="116">
        <f t="shared" si="623"/>
        <v>20</v>
      </c>
      <c r="K1062" s="116">
        <f t="shared" si="611"/>
        <v>11</v>
      </c>
      <c r="L1062" s="8">
        <f t="shared" si="624"/>
        <v>1.0020879899999999</v>
      </c>
      <c r="M1062" s="117">
        <f t="shared" si="634"/>
        <v>1.0015995499999999</v>
      </c>
      <c r="N1062" s="117">
        <f t="shared" si="632"/>
        <v>1.1916954174097092</v>
      </c>
      <c r="O1062" s="110">
        <f t="shared" si="608"/>
        <v>1.19418366</v>
      </c>
      <c r="P1062" s="110">
        <f t="shared" si="616"/>
        <v>1123.3882658499999</v>
      </c>
      <c r="Q1062" s="148">
        <f t="shared" si="627"/>
        <v>0</v>
      </c>
      <c r="R1062" s="170">
        <f t="shared" si="625"/>
        <v>0</v>
      </c>
      <c r="S1062" s="110">
        <f t="shared" si="617"/>
        <v>0</v>
      </c>
      <c r="T1062" s="92">
        <v>0</v>
      </c>
      <c r="U1062" s="180">
        <f t="shared" si="610"/>
        <v>0</v>
      </c>
      <c r="V1062" s="120">
        <f t="shared" si="626"/>
        <v>0.12</v>
      </c>
      <c r="W1062" s="118">
        <f t="shared" si="633"/>
        <v>11</v>
      </c>
      <c r="X1062" s="118">
        <v>252</v>
      </c>
      <c r="Y1062" s="117">
        <f t="shared" si="618"/>
        <v>1.004959143</v>
      </c>
      <c r="Z1062" s="110">
        <f t="shared" si="619"/>
        <v>5.5710430500000001</v>
      </c>
      <c r="AA1062" s="110">
        <f t="shared" si="620"/>
        <v>0</v>
      </c>
      <c r="AB1062" s="121" t="str">
        <f t="shared" si="628"/>
        <v>A+J=</v>
      </c>
      <c r="AC1062" s="115">
        <f t="shared" si="629"/>
        <v>45488</v>
      </c>
      <c r="AD1062" s="4"/>
      <c r="AE1062" s="1"/>
      <c r="AF1062" s="9"/>
      <c r="AG1062" s="2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5" x14ac:dyDescent="0.2">
      <c r="A1063" s="109">
        <f t="shared" si="621"/>
        <v>45476</v>
      </c>
      <c r="B1063" s="110">
        <f t="shared" si="613"/>
        <v>1129.6813323200001</v>
      </c>
      <c r="C1063" s="204">
        <f t="shared" si="612"/>
        <v>940.71649402159846</v>
      </c>
      <c r="D1063" s="111">
        <f t="shared" si="622"/>
        <v>6869.14</v>
      </c>
      <c r="E1063" s="111">
        <f t="shared" si="609"/>
        <v>6895.24</v>
      </c>
      <c r="F1063" s="161">
        <f t="shared" si="630"/>
        <v>45397</v>
      </c>
      <c r="G1063" s="114">
        <f t="shared" si="614"/>
        <v>3.7996022791790818E-3</v>
      </c>
      <c r="H1063" s="115">
        <f t="shared" si="631"/>
        <v>45488</v>
      </c>
      <c r="I1063" s="115">
        <f t="shared" si="615"/>
        <v>45488</v>
      </c>
      <c r="J1063" s="116">
        <f t="shared" si="623"/>
        <v>20</v>
      </c>
      <c r="K1063" s="116">
        <f t="shared" si="611"/>
        <v>12</v>
      </c>
      <c r="L1063" s="8">
        <f t="shared" si="624"/>
        <v>1.00227803</v>
      </c>
      <c r="M1063" s="117">
        <f t="shared" si="634"/>
        <v>1.0015995499999999</v>
      </c>
      <c r="N1063" s="117">
        <f t="shared" si="632"/>
        <v>1.1916954174097092</v>
      </c>
      <c r="O1063" s="110">
        <f t="shared" si="608"/>
        <v>1.1944101300000001</v>
      </c>
      <c r="P1063" s="110">
        <f t="shared" si="616"/>
        <v>1123.6013099100001</v>
      </c>
      <c r="Q1063" s="148">
        <f t="shared" si="627"/>
        <v>0</v>
      </c>
      <c r="R1063" s="170">
        <f t="shared" si="625"/>
        <v>0</v>
      </c>
      <c r="S1063" s="110">
        <f t="shared" si="617"/>
        <v>0</v>
      </c>
      <c r="T1063" s="92">
        <v>0</v>
      </c>
      <c r="U1063" s="180">
        <f t="shared" si="610"/>
        <v>0</v>
      </c>
      <c r="V1063" s="120">
        <f t="shared" si="626"/>
        <v>0.12</v>
      </c>
      <c r="W1063" s="118">
        <f t="shared" si="633"/>
        <v>12</v>
      </c>
      <c r="X1063" s="118">
        <v>252</v>
      </c>
      <c r="Y1063" s="117">
        <f t="shared" si="618"/>
        <v>1.005411192</v>
      </c>
      <c r="Z1063" s="110">
        <f t="shared" si="619"/>
        <v>6.0800224099999998</v>
      </c>
      <c r="AA1063" s="110">
        <f t="shared" si="620"/>
        <v>0</v>
      </c>
      <c r="AB1063" s="121" t="str">
        <f t="shared" si="628"/>
        <v>A+J=</v>
      </c>
      <c r="AC1063" s="115">
        <f t="shared" si="629"/>
        <v>45488</v>
      </c>
      <c r="AD1063" s="4"/>
      <c r="AE1063" s="1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5" x14ac:dyDescent="0.2">
      <c r="A1064" s="109">
        <f t="shared" si="621"/>
        <v>45477</v>
      </c>
      <c r="B1064" s="110">
        <f t="shared" si="613"/>
        <v>1130.4038143600001</v>
      </c>
      <c r="C1064" s="204">
        <f t="shared" si="612"/>
        <v>940.71649402159846</v>
      </c>
      <c r="D1064" s="111">
        <f t="shared" si="622"/>
        <v>6869.14</v>
      </c>
      <c r="E1064" s="111">
        <f t="shared" si="609"/>
        <v>6895.24</v>
      </c>
      <c r="F1064" s="161">
        <f t="shared" si="630"/>
        <v>45397</v>
      </c>
      <c r="G1064" s="114">
        <f t="shared" si="614"/>
        <v>3.7996022791790818E-3</v>
      </c>
      <c r="H1064" s="115">
        <f t="shared" si="631"/>
        <v>45488</v>
      </c>
      <c r="I1064" s="115">
        <f t="shared" si="615"/>
        <v>45488</v>
      </c>
      <c r="J1064" s="116">
        <f t="shared" si="623"/>
        <v>20</v>
      </c>
      <c r="K1064" s="116">
        <f t="shared" si="611"/>
        <v>13</v>
      </c>
      <c r="L1064" s="8">
        <f t="shared" si="624"/>
        <v>1.0024681</v>
      </c>
      <c r="M1064" s="117">
        <f t="shared" si="634"/>
        <v>1.0015995499999999</v>
      </c>
      <c r="N1064" s="117">
        <f t="shared" si="632"/>
        <v>1.1916954174097092</v>
      </c>
      <c r="O1064" s="110">
        <f t="shared" si="608"/>
        <v>1.1946366399999999</v>
      </c>
      <c r="P1064" s="110">
        <f t="shared" si="616"/>
        <v>1123.81439161</v>
      </c>
      <c r="Q1064" s="148">
        <f t="shared" si="627"/>
        <v>0</v>
      </c>
      <c r="R1064" s="170">
        <f t="shared" si="625"/>
        <v>0</v>
      </c>
      <c r="S1064" s="110">
        <f t="shared" si="617"/>
        <v>0</v>
      </c>
      <c r="T1064" s="92">
        <v>0</v>
      </c>
      <c r="U1064" s="180">
        <f t="shared" si="610"/>
        <v>0</v>
      </c>
      <c r="V1064" s="120">
        <f t="shared" si="626"/>
        <v>0.12</v>
      </c>
      <c r="W1064" s="118">
        <f t="shared" si="633"/>
        <v>13</v>
      </c>
      <c r="X1064" s="118">
        <v>252</v>
      </c>
      <c r="Y1064" s="117">
        <f t="shared" si="618"/>
        <v>1.0058634440000001</v>
      </c>
      <c r="Z1064" s="110">
        <f t="shared" si="619"/>
        <v>6.5894227499999998</v>
      </c>
      <c r="AA1064" s="110">
        <f t="shared" si="620"/>
        <v>0</v>
      </c>
      <c r="AB1064" s="121" t="str">
        <f t="shared" si="628"/>
        <v>A+J=</v>
      </c>
      <c r="AC1064" s="115">
        <f t="shared" si="629"/>
        <v>45488</v>
      </c>
      <c r="AD1064" s="4"/>
      <c r="AE1064" s="1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5" x14ac:dyDescent="0.2">
      <c r="A1065" s="109">
        <f t="shared" si="621"/>
        <v>45478</v>
      </c>
      <c r="B1065" s="110">
        <f t="shared" si="613"/>
        <v>1131.12674681</v>
      </c>
      <c r="C1065" s="204">
        <f t="shared" si="612"/>
        <v>940.71649402159846</v>
      </c>
      <c r="D1065" s="111">
        <f t="shared" si="622"/>
        <v>6869.14</v>
      </c>
      <c r="E1065" s="111">
        <f t="shared" si="609"/>
        <v>6895.24</v>
      </c>
      <c r="F1065" s="161">
        <f t="shared" si="630"/>
        <v>45397</v>
      </c>
      <c r="G1065" s="114">
        <f t="shared" si="614"/>
        <v>3.7996022791790818E-3</v>
      </c>
      <c r="H1065" s="115">
        <f t="shared" si="631"/>
        <v>45488</v>
      </c>
      <c r="I1065" s="115">
        <f t="shared" si="615"/>
        <v>45488</v>
      </c>
      <c r="J1065" s="116">
        <f t="shared" si="623"/>
        <v>20</v>
      </c>
      <c r="K1065" s="116">
        <f t="shared" si="611"/>
        <v>14</v>
      </c>
      <c r="L1065" s="8">
        <f t="shared" si="624"/>
        <v>1.0026581999999999</v>
      </c>
      <c r="M1065" s="117">
        <f t="shared" si="634"/>
        <v>1.0015995499999999</v>
      </c>
      <c r="N1065" s="117">
        <f t="shared" si="632"/>
        <v>1.1916954174097092</v>
      </c>
      <c r="O1065" s="110">
        <f t="shared" si="608"/>
        <v>1.19486318</v>
      </c>
      <c r="P1065" s="110">
        <f t="shared" si="616"/>
        <v>1124.02750152</v>
      </c>
      <c r="Q1065" s="148">
        <f t="shared" si="627"/>
        <v>0</v>
      </c>
      <c r="R1065" s="170">
        <f t="shared" si="625"/>
        <v>0</v>
      </c>
      <c r="S1065" s="110">
        <f t="shared" si="617"/>
        <v>0</v>
      </c>
      <c r="T1065" s="92">
        <v>0</v>
      </c>
      <c r="U1065" s="180">
        <f t="shared" si="610"/>
        <v>0</v>
      </c>
      <c r="V1065" s="120">
        <f t="shared" si="626"/>
        <v>0.12</v>
      </c>
      <c r="W1065" s="118">
        <f t="shared" si="633"/>
        <v>14</v>
      </c>
      <c r="X1065" s="118">
        <v>252</v>
      </c>
      <c r="Y1065" s="117">
        <f t="shared" si="618"/>
        <v>1.0063158999999999</v>
      </c>
      <c r="Z1065" s="110">
        <f t="shared" si="619"/>
        <v>7.0992452899999998</v>
      </c>
      <c r="AA1065" s="110">
        <f t="shared" si="620"/>
        <v>0</v>
      </c>
      <c r="AB1065" s="121" t="str">
        <f t="shared" si="628"/>
        <v>A+J=</v>
      </c>
      <c r="AC1065" s="115">
        <f t="shared" si="629"/>
        <v>45488</v>
      </c>
      <c r="AD1065" s="4"/>
      <c r="AE1065" s="1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5" x14ac:dyDescent="0.2">
      <c r="A1066" s="109">
        <f t="shared" si="621"/>
        <v>45479</v>
      </c>
      <c r="B1066" s="110">
        <f t="shared" si="613"/>
        <v>1131.8501571700001</v>
      </c>
      <c r="C1066" s="204">
        <f t="shared" si="612"/>
        <v>940.71649402159846</v>
      </c>
      <c r="D1066" s="111">
        <f t="shared" si="622"/>
        <v>6869.14</v>
      </c>
      <c r="E1066" s="111">
        <f t="shared" si="609"/>
        <v>6895.24</v>
      </c>
      <c r="F1066" s="161">
        <f t="shared" si="630"/>
        <v>45397</v>
      </c>
      <c r="G1066" s="114">
        <f t="shared" si="614"/>
        <v>3.7996022791790818E-3</v>
      </c>
      <c r="H1066" s="115">
        <f t="shared" si="631"/>
        <v>45488</v>
      </c>
      <c r="I1066" s="115">
        <f t="shared" si="615"/>
        <v>45488</v>
      </c>
      <c r="J1066" s="116">
        <f t="shared" si="623"/>
        <v>20</v>
      </c>
      <c r="K1066" s="116">
        <f t="shared" si="611"/>
        <v>15</v>
      </c>
      <c r="L1066" s="8">
        <f t="shared" si="624"/>
        <v>1.0028483500000001</v>
      </c>
      <c r="M1066" s="117">
        <f t="shared" si="634"/>
        <v>1.0015995499999999</v>
      </c>
      <c r="N1066" s="117">
        <f t="shared" si="632"/>
        <v>1.1916954174097092</v>
      </c>
      <c r="O1066" s="110">
        <f t="shared" ref="O1066:O1101" si="635">TRUNC(TRUNC((L1066*N1066),15),8)</f>
        <v>1.19508978</v>
      </c>
      <c r="P1066" s="110">
        <f t="shared" si="616"/>
        <v>1124.24066788</v>
      </c>
      <c r="Q1066" s="148">
        <f t="shared" si="627"/>
        <v>0</v>
      </c>
      <c r="R1066" s="170">
        <f t="shared" si="625"/>
        <v>0</v>
      </c>
      <c r="S1066" s="110">
        <f t="shared" si="617"/>
        <v>0</v>
      </c>
      <c r="T1066" s="92">
        <v>0</v>
      </c>
      <c r="U1066" s="180">
        <f t="shared" si="610"/>
        <v>0</v>
      </c>
      <c r="V1066" s="120">
        <f t="shared" si="626"/>
        <v>0.12</v>
      </c>
      <c r="W1066" s="118">
        <f t="shared" si="633"/>
        <v>15</v>
      </c>
      <c r="X1066" s="118">
        <v>252</v>
      </c>
      <c r="Y1066" s="117">
        <f t="shared" si="618"/>
        <v>1.006768559</v>
      </c>
      <c r="Z1066" s="110">
        <f t="shared" si="619"/>
        <v>7.60948929</v>
      </c>
      <c r="AA1066" s="110">
        <f t="shared" si="620"/>
        <v>0</v>
      </c>
      <c r="AB1066" s="121" t="str">
        <f t="shared" si="628"/>
        <v>A+J=</v>
      </c>
      <c r="AC1066" s="115">
        <f t="shared" si="629"/>
        <v>45488</v>
      </c>
      <c r="AD1066" s="4"/>
      <c r="AE1066" s="1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5" x14ac:dyDescent="0.2">
      <c r="A1067" s="109">
        <f t="shared" si="621"/>
        <v>45480</v>
      </c>
      <c r="B1067" s="110">
        <f t="shared" si="613"/>
        <v>1131.8501571700001</v>
      </c>
      <c r="C1067" s="204">
        <f t="shared" si="612"/>
        <v>940.71649402159846</v>
      </c>
      <c r="D1067" s="111">
        <f t="shared" si="622"/>
        <v>6869.14</v>
      </c>
      <c r="E1067" s="111">
        <f t="shared" ref="E1067:E1130" si="636">IF($K1067=1,VLOOKUP($A1066,AQ$11:AU$131,5),E1066)</f>
        <v>6895.24</v>
      </c>
      <c r="F1067" s="161">
        <f t="shared" si="630"/>
        <v>45397</v>
      </c>
      <c r="G1067" s="114">
        <f t="shared" si="614"/>
        <v>3.7996022791790818E-3</v>
      </c>
      <c r="H1067" s="115">
        <f t="shared" si="631"/>
        <v>45488</v>
      </c>
      <c r="I1067" s="115">
        <f t="shared" si="615"/>
        <v>45488</v>
      </c>
      <c r="J1067" s="116">
        <f t="shared" si="623"/>
        <v>20</v>
      </c>
      <c r="K1067" s="116">
        <f t="shared" si="611"/>
        <v>15</v>
      </c>
      <c r="L1067" s="8">
        <f t="shared" si="624"/>
        <v>1.0028483500000001</v>
      </c>
      <c r="M1067" s="117">
        <f t="shared" si="634"/>
        <v>1.0015995499999999</v>
      </c>
      <c r="N1067" s="117">
        <f t="shared" si="632"/>
        <v>1.1916954174097092</v>
      </c>
      <c r="O1067" s="110">
        <f t="shared" si="635"/>
        <v>1.19508978</v>
      </c>
      <c r="P1067" s="110">
        <f t="shared" si="616"/>
        <v>1124.24066788</v>
      </c>
      <c r="Q1067" s="148">
        <f t="shared" si="627"/>
        <v>0</v>
      </c>
      <c r="R1067" s="170">
        <f t="shared" si="625"/>
        <v>0</v>
      </c>
      <c r="S1067" s="110">
        <f t="shared" si="617"/>
        <v>0</v>
      </c>
      <c r="T1067" s="92">
        <v>0</v>
      </c>
      <c r="U1067" s="180">
        <f t="shared" si="610"/>
        <v>0</v>
      </c>
      <c r="V1067" s="120">
        <f t="shared" si="626"/>
        <v>0.12</v>
      </c>
      <c r="W1067" s="118">
        <f t="shared" si="633"/>
        <v>15</v>
      </c>
      <c r="X1067" s="118">
        <v>252</v>
      </c>
      <c r="Y1067" s="117">
        <f t="shared" si="618"/>
        <v>1.006768559</v>
      </c>
      <c r="Z1067" s="110">
        <f t="shared" si="619"/>
        <v>7.60948929</v>
      </c>
      <c r="AA1067" s="110">
        <f t="shared" si="620"/>
        <v>0</v>
      </c>
      <c r="AB1067" s="121" t="str">
        <f t="shared" si="628"/>
        <v>A+J=</v>
      </c>
      <c r="AC1067" s="115">
        <f t="shared" si="629"/>
        <v>45488</v>
      </c>
      <c r="AD1067" s="4"/>
      <c r="AE1067" s="1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5" x14ac:dyDescent="0.2">
      <c r="A1068" s="109">
        <f t="shared" si="621"/>
        <v>45481</v>
      </c>
      <c r="B1068" s="110">
        <f t="shared" si="613"/>
        <v>1131.8501571700001</v>
      </c>
      <c r="C1068" s="204">
        <f t="shared" si="612"/>
        <v>940.71649402159846</v>
      </c>
      <c r="D1068" s="111">
        <f t="shared" si="622"/>
        <v>6869.14</v>
      </c>
      <c r="E1068" s="111">
        <f t="shared" si="636"/>
        <v>6895.24</v>
      </c>
      <c r="F1068" s="161">
        <f t="shared" si="630"/>
        <v>45397</v>
      </c>
      <c r="G1068" s="114">
        <f t="shared" si="614"/>
        <v>3.7996022791790818E-3</v>
      </c>
      <c r="H1068" s="115">
        <f t="shared" si="631"/>
        <v>45488</v>
      </c>
      <c r="I1068" s="115">
        <f t="shared" si="615"/>
        <v>45488</v>
      </c>
      <c r="J1068" s="116">
        <f t="shared" si="623"/>
        <v>20</v>
      </c>
      <c r="K1068" s="116">
        <f t="shared" si="611"/>
        <v>15</v>
      </c>
      <c r="L1068" s="8">
        <f t="shared" si="624"/>
        <v>1.0028483500000001</v>
      </c>
      <c r="M1068" s="117">
        <f t="shared" si="634"/>
        <v>1.0015995499999999</v>
      </c>
      <c r="N1068" s="117">
        <f t="shared" si="632"/>
        <v>1.1916954174097092</v>
      </c>
      <c r="O1068" s="110">
        <f t="shared" si="635"/>
        <v>1.19508978</v>
      </c>
      <c r="P1068" s="110">
        <f t="shared" si="616"/>
        <v>1124.24066788</v>
      </c>
      <c r="Q1068" s="148">
        <f t="shared" si="627"/>
        <v>0</v>
      </c>
      <c r="R1068" s="170">
        <f t="shared" si="625"/>
        <v>0</v>
      </c>
      <c r="S1068" s="110">
        <f t="shared" si="617"/>
        <v>0</v>
      </c>
      <c r="T1068" s="92">
        <v>0</v>
      </c>
      <c r="U1068" s="180">
        <f t="shared" ref="U1068:U1131" si="637">IF(Q1068&gt;0,(S1068+T1068)/P1068,0)</f>
        <v>0</v>
      </c>
      <c r="V1068" s="120">
        <f t="shared" si="626"/>
        <v>0.12</v>
      </c>
      <c r="W1068" s="118">
        <f t="shared" si="633"/>
        <v>15</v>
      </c>
      <c r="X1068" s="118">
        <v>252</v>
      </c>
      <c r="Y1068" s="117">
        <f t="shared" si="618"/>
        <v>1.006768559</v>
      </c>
      <c r="Z1068" s="110">
        <f t="shared" si="619"/>
        <v>7.60948929</v>
      </c>
      <c r="AA1068" s="110">
        <f t="shared" si="620"/>
        <v>0</v>
      </c>
      <c r="AB1068" s="121" t="str">
        <f t="shared" si="628"/>
        <v>A+J=</v>
      </c>
      <c r="AC1068" s="115">
        <f t="shared" si="629"/>
        <v>45488</v>
      </c>
      <c r="AD1068" s="4"/>
      <c r="AE1068" s="1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5" x14ac:dyDescent="0.2">
      <c r="A1069" s="109">
        <f t="shared" si="621"/>
        <v>45482</v>
      </c>
      <c r="B1069" s="110">
        <f t="shared" si="613"/>
        <v>1132.5740088399998</v>
      </c>
      <c r="C1069" s="204">
        <f t="shared" si="612"/>
        <v>940.71649402159846</v>
      </c>
      <c r="D1069" s="111">
        <f t="shared" si="622"/>
        <v>6869.14</v>
      </c>
      <c r="E1069" s="111">
        <f t="shared" si="636"/>
        <v>6895.24</v>
      </c>
      <c r="F1069" s="161">
        <f t="shared" si="630"/>
        <v>45397</v>
      </c>
      <c r="G1069" s="114">
        <f t="shared" si="614"/>
        <v>3.7996022791790818E-3</v>
      </c>
      <c r="H1069" s="115">
        <f t="shared" si="631"/>
        <v>45488</v>
      </c>
      <c r="I1069" s="115">
        <f t="shared" si="615"/>
        <v>45488</v>
      </c>
      <c r="J1069" s="116">
        <f t="shared" si="623"/>
        <v>20</v>
      </c>
      <c r="K1069" s="116">
        <f t="shared" si="611"/>
        <v>16</v>
      </c>
      <c r="L1069" s="8">
        <f t="shared" si="624"/>
        <v>1.00303852</v>
      </c>
      <c r="M1069" s="117">
        <f t="shared" si="634"/>
        <v>1.0015995499999999</v>
      </c>
      <c r="N1069" s="117">
        <f t="shared" si="632"/>
        <v>1.1916954174097092</v>
      </c>
      <c r="O1069" s="110">
        <f t="shared" si="635"/>
        <v>1.1953164000000001</v>
      </c>
      <c r="P1069" s="110">
        <f t="shared" si="616"/>
        <v>1124.4538530499999</v>
      </c>
      <c r="Q1069" s="148">
        <f t="shared" si="627"/>
        <v>0</v>
      </c>
      <c r="R1069" s="170">
        <f t="shared" si="625"/>
        <v>0</v>
      </c>
      <c r="S1069" s="110">
        <f t="shared" si="617"/>
        <v>0</v>
      </c>
      <c r="T1069" s="92">
        <v>0</v>
      </c>
      <c r="U1069" s="180">
        <f t="shared" si="637"/>
        <v>0</v>
      </c>
      <c r="V1069" s="120">
        <f t="shared" si="626"/>
        <v>0.12</v>
      </c>
      <c r="W1069" s="118">
        <f t="shared" si="633"/>
        <v>16</v>
      </c>
      <c r="X1069" s="118">
        <v>252</v>
      </c>
      <c r="Y1069" s="117">
        <f t="shared" si="618"/>
        <v>1.007221422</v>
      </c>
      <c r="Z1069" s="110">
        <f t="shared" si="619"/>
        <v>8.1201557900000001</v>
      </c>
      <c r="AA1069" s="110">
        <f t="shared" si="620"/>
        <v>0</v>
      </c>
      <c r="AB1069" s="121" t="str">
        <f t="shared" si="628"/>
        <v>A+J=</v>
      </c>
      <c r="AC1069" s="115">
        <f t="shared" si="629"/>
        <v>45488</v>
      </c>
      <c r="AD1069" s="4"/>
      <c r="AE1069" s="1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5" x14ac:dyDescent="0.2">
      <c r="A1070" s="109">
        <f t="shared" si="621"/>
        <v>45483</v>
      </c>
      <c r="B1070" s="110">
        <f t="shared" si="613"/>
        <v>1133.29834826</v>
      </c>
      <c r="C1070" s="204">
        <f t="shared" si="612"/>
        <v>940.71649402159846</v>
      </c>
      <c r="D1070" s="111">
        <f t="shared" si="622"/>
        <v>6869.14</v>
      </c>
      <c r="E1070" s="111">
        <f t="shared" si="636"/>
        <v>6895.24</v>
      </c>
      <c r="F1070" s="161">
        <f t="shared" si="630"/>
        <v>45397</v>
      </c>
      <c r="G1070" s="114">
        <f t="shared" si="614"/>
        <v>3.7996022791790818E-3</v>
      </c>
      <c r="H1070" s="115">
        <f t="shared" si="631"/>
        <v>45488</v>
      </c>
      <c r="I1070" s="115">
        <f t="shared" si="615"/>
        <v>45488</v>
      </c>
      <c r="J1070" s="116">
        <f t="shared" si="623"/>
        <v>20</v>
      </c>
      <c r="K1070" s="116">
        <f t="shared" si="611"/>
        <v>17</v>
      </c>
      <c r="L1070" s="8">
        <f t="shared" si="624"/>
        <v>1.00322874</v>
      </c>
      <c r="M1070" s="117">
        <f t="shared" si="634"/>
        <v>1.0015995499999999</v>
      </c>
      <c r="N1070" s="117">
        <f t="shared" si="632"/>
        <v>1.1916954174097092</v>
      </c>
      <c r="O1070" s="110">
        <f t="shared" si="635"/>
        <v>1.1955430899999999</v>
      </c>
      <c r="P1070" s="110">
        <f t="shared" si="616"/>
        <v>1124.6671040700001</v>
      </c>
      <c r="Q1070" s="148">
        <f t="shared" si="627"/>
        <v>0</v>
      </c>
      <c r="R1070" s="170">
        <f t="shared" si="625"/>
        <v>0</v>
      </c>
      <c r="S1070" s="110">
        <f t="shared" si="617"/>
        <v>0</v>
      </c>
      <c r="T1070" s="92">
        <v>0</v>
      </c>
      <c r="U1070" s="180">
        <f t="shared" si="637"/>
        <v>0</v>
      </c>
      <c r="V1070" s="120">
        <f t="shared" si="626"/>
        <v>0.12</v>
      </c>
      <c r="W1070" s="118">
        <f t="shared" si="633"/>
        <v>17</v>
      </c>
      <c r="X1070" s="118">
        <v>252</v>
      </c>
      <c r="Y1070" s="117">
        <f t="shared" si="618"/>
        <v>1.0076744879999999</v>
      </c>
      <c r="Z1070" s="110">
        <f t="shared" si="619"/>
        <v>8.6312441900000003</v>
      </c>
      <c r="AA1070" s="110">
        <f t="shared" si="620"/>
        <v>0</v>
      </c>
      <c r="AB1070" s="121" t="str">
        <f t="shared" si="628"/>
        <v>A+J=</v>
      </c>
      <c r="AC1070" s="115">
        <f t="shared" si="629"/>
        <v>45488</v>
      </c>
      <c r="AD1070" s="4"/>
      <c r="AE1070" s="1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5" x14ac:dyDescent="0.2">
      <c r="A1071" s="109">
        <f t="shared" si="621"/>
        <v>45484</v>
      </c>
      <c r="B1071" s="110">
        <f t="shared" si="613"/>
        <v>1134.0231388499999</v>
      </c>
      <c r="C1071" s="204">
        <f t="shared" si="612"/>
        <v>940.71649402159846</v>
      </c>
      <c r="D1071" s="111">
        <f t="shared" si="622"/>
        <v>6869.14</v>
      </c>
      <c r="E1071" s="111">
        <f t="shared" si="636"/>
        <v>6895.24</v>
      </c>
      <c r="F1071" s="161">
        <f t="shared" si="630"/>
        <v>45397</v>
      </c>
      <c r="G1071" s="114">
        <f t="shared" si="614"/>
        <v>3.7996022791790818E-3</v>
      </c>
      <c r="H1071" s="115">
        <f t="shared" si="631"/>
        <v>45488</v>
      </c>
      <c r="I1071" s="115">
        <f t="shared" si="615"/>
        <v>45488</v>
      </c>
      <c r="J1071" s="116">
        <f t="shared" si="623"/>
        <v>20</v>
      </c>
      <c r="K1071" s="116">
        <f t="shared" ref="K1071:K1101" si="638">(J1071-(NETWORKDAYS(A1071,I1071,AF$149:AF$503)-1))</f>
        <v>18</v>
      </c>
      <c r="L1071" s="8">
        <f t="shared" si="624"/>
        <v>1.0034189899999999</v>
      </c>
      <c r="M1071" s="117">
        <f t="shared" si="634"/>
        <v>1.0015995499999999</v>
      </c>
      <c r="N1071" s="117">
        <f t="shared" si="632"/>
        <v>1.1916954174097092</v>
      </c>
      <c r="O1071" s="110">
        <f t="shared" si="635"/>
        <v>1.19576981</v>
      </c>
      <c r="P1071" s="110">
        <f t="shared" si="616"/>
        <v>1124.88038332</v>
      </c>
      <c r="Q1071" s="148">
        <f t="shared" si="627"/>
        <v>0</v>
      </c>
      <c r="R1071" s="170">
        <f t="shared" si="625"/>
        <v>0</v>
      </c>
      <c r="S1071" s="110">
        <f t="shared" si="617"/>
        <v>0</v>
      </c>
      <c r="T1071" s="92">
        <v>0</v>
      </c>
      <c r="U1071" s="180">
        <f t="shared" si="637"/>
        <v>0</v>
      </c>
      <c r="V1071" s="120">
        <f t="shared" si="626"/>
        <v>0.12</v>
      </c>
      <c r="W1071" s="118">
        <f t="shared" si="633"/>
        <v>18</v>
      </c>
      <c r="X1071" s="118">
        <v>252</v>
      </c>
      <c r="Y1071" s="117">
        <f t="shared" si="618"/>
        <v>1.0081277580000001</v>
      </c>
      <c r="Z1071" s="110">
        <f t="shared" si="619"/>
        <v>9.1427555300000005</v>
      </c>
      <c r="AA1071" s="110">
        <f t="shared" si="620"/>
        <v>0</v>
      </c>
      <c r="AB1071" s="121" t="str">
        <f t="shared" si="628"/>
        <v>A+J=</v>
      </c>
      <c r="AC1071" s="115">
        <f t="shared" si="629"/>
        <v>45488</v>
      </c>
      <c r="AD1071" s="4"/>
      <c r="AE1071" s="1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5" x14ac:dyDescent="0.2">
      <c r="A1072" s="109">
        <f t="shared" si="621"/>
        <v>45485</v>
      </c>
      <c r="B1072" s="110">
        <f t="shared" si="613"/>
        <v>1134.7483818800001</v>
      </c>
      <c r="C1072" s="204">
        <f t="shared" si="612"/>
        <v>940.71649402159846</v>
      </c>
      <c r="D1072" s="111">
        <f t="shared" si="622"/>
        <v>6869.14</v>
      </c>
      <c r="E1072" s="111">
        <f t="shared" si="636"/>
        <v>6895.24</v>
      </c>
      <c r="F1072" s="161">
        <f t="shared" si="630"/>
        <v>45397</v>
      </c>
      <c r="G1072" s="114">
        <f t="shared" si="614"/>
        <v>3.7996022791790818E-3</v>
      </c>
      <c r="H1072" s="115">
        <f t="shared" si="631"/>
        <v>45488</v>
      </c>
      <c r="I1072" s="115">
        <f t="shared" si="615"/>
        <v>45488</v>
      </c>
      <c r="J1072" s="116">
        <f t="shared" si="623"/>
        <v>20</v>
      </c>
      <c r="K1072" s="116">
        <f t="shared" si="638"/>
        <v>19</v>
      </c>
      <c r="L1072" s="8">
        <f t="shared" si="624"/>
        <v>1.0036092700000001</v>
      </c>
      <c r="M1072" s="117">
        <f t="shared" si="634"/>
        <v>1.0015995499999999</v>
      </c>
      <c r="N1072" s="117">
        <f t="shared" si="632"/>
        <v>1.1916954174097092</v>
      </c>
      <c r="O1072" s="110">
        <f t="shared" si="635"/>
        <v>1.19599656</v>
      </c>
      <c r="P1072" s="110">
        <f t="shared" si="616"/>
        <v>1125.0936907800001</v>
      </c>
      <c r="Q1072" s="148">
        <f t="shared" si="627"/>
        <v>0</v>
      </c>
      <c r="R1072" s="170">
        <f t="shared" si="625"/>
        <v>0</v>
      </c>
      <c r="S1072" s="110">
        <f t="shared" si="617"/>
        <v>0</v>
      </c>
      <c r="T1072" s="92">
        <v>0</v>
      </c>
      <c r="U1072" s="180">
        <f t="shared" si="637"/>
        <v>0</v>
      </c>
      <c r="V1072" s="120">
        <f t="shared" si="626"/>
        <v>0.12</v>
      </c>
      <c r="W1072" s="118">
        <f t="shared" si="633"/>
        <v>19</v>
      </c>
      <c r="X1072" s="118">
        <v>252</v>
      </c>
      <c r="Y1072" s="117">
        <f t="shared" si="618"/>
        <v>1.0085812329999999</v>
      </c>
      <c r="Z1072" s="110">
        <f t="shared" si="619"/>
        <v>9.6546911000000009</v>
      </c>
      <c r="AA1072" s="110">
        <f t="shared" si="620"/>
        <v>0</v>
      </c>
      <c r="AB1072" s="121" t="str">
        <f t="shared" si="628"/>
        <v>A+J=</v>
      </c>
      <c r="AC1072" s="115">
        <f t="shared" si="629"/>
        <v>45488</v>
      </c>
      <c r="AD1072" s="4"/>
      <c r="AE1072" s="1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5" x14ac:dyDescent="0.2">
      <c r="A1073" s="109">
        <f t="shared" si="621"/>
        <v>45486</v>
      </c>
      <c r="B1073" s="110">
        <f t="shared" si="613"/>
        <v>1135.4741132699999</v>
      </c>
      <c r="C1073" s="204">
        <f t="shared" si="612"/>
        <v>940.71649402159846</v>
      </c>
      <c r="D1073" s="111">
        <f t="shared" si="622"/>
        <v>6869.14</v>
      </c>
      <c r="E1073" s="111">
        <f t="shared" si="636"/>
        <v>6895.24</v>
      </c>
      <c r="F1073" s="161">
        <f t="shared" si="630"/>
        <v>45397</v>
      </c>
      <c r="G1073" s="114">
        <f t="shared" si="614"/>
        <v>3.7996022791790818E-3</v>
      </c>
      <c r="H1073" s="115">
        <f t="shared" si="631"/>
        <v>45488</v>
      </c>
      <c r="I1073" s="115">
        <f t="shared" si="615"/>
        <v>45488</v>
      </c>
      <c r="J1073" s="116">
        <f t="shared" si="623"/>
        <v>20</v>
      </c>
      <c r="K1073" s="116">
        <f t="shared" si="638"/>
        <v>20</v>
      </c>
      <c r="L1073" s="8">
        <f t="shared" si="624"/>
        <v>1.0037996</v>
      </c>
      <c r="M1073" s="117">
        <f t="shared" si="634"/>
        <v>1.0015995499999999</v>
      </c>
      <c r="N1073" s="117">
        <f t="shared" si="632"/>
        <v>1.1916954174097092</v>
      </c>
      <c r="O1073" s="110">
        <f t="shared" si="635"/>
        <v>1.1962233799999999</v>
      </c>
      <c r="P1073" s="110">
        <f t="shared" si="616"/>
        <v>1125.3070640999999</v>
      </c>
      <c r="Q1073" s="148">
        <f t="shared" si="627"/>
        <v>0</v>
      </c>
      <c r="R1073" s="170">
        <f t="shared" si="625"/>
        <v>0</v>
      </c>
      <c r="S1073" s="110">
        <f t="shared" si="617"/>
        <v>0</v>
      </c>
      <c r="T1073" s="92">
        <v>0</v>
      </c>
      <c r="U1073" s="180">
        <f t="shared" si="637"/>
        <v>0</v>
      </c>
      <c r="V1073" s="120">
        <f t="shared" si="626"/>
        <v>0.12</v>
      </c>
      <c r="W1073" s="118">
        <f t="shared" si="633"/>
        <v>20</v>
      </c>
      <c r="X1073" s="118">
        <v>252</v>
      </c>
      <c r="Y1073" s="117">
        <f t="shared" si="618"/>
        <v>1.0090349110000001</v>
      </c>
      <c r="Z1073" s="110">
        <f t="shared" si="619"/>
        <v>10.16704917</v>
      </c>
      <c r="AA1073" s="110">
        <f t="shared" si="620"/>
        <v>0</v>
      </c>
      <c r="AB1073" s="121" t="str">
        <f t="shared" si="628"/>
        <v>A+J=</v>
      </c>
      <c r="AC1073" s="115">
        <f t="shared" si="629"/>
        <v>45488</v>
      </c>
      <c r="AD1073" s="4"/>
      <c r="AE1073" s="1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5" x14ac:dyDescent="0.2">
      <c r="A1074" s="109">
        <f t="shared" si="621"/>
        <v>45487</v>
      </c>
      <c r="B1074" s="110">
        <f t="shared" si="613"/>
        <v>1135.4741132699999</v>
      </c>
      <c r="C1074" s="204">
        <f t="shared" si="612"/>
        <v>940.71649402159846</v>
      </c>
      <c r="D1074" s="111">
        <f t="shared" si="622"/>
        <v>6869.14</v>
      </c>
      <c r="E1074" s="111">
        <f t="shared" si="636"/>
        <v>6895.24</v>
      </c>
      <c r="F1074" s="161">
        <f t="shared" si="630"/>
        <v>45397</v>
      </c>
      <c r="G1074" s="114">
        <f t="shared" si="614"/>
        <v>3.7996022791790818E-3</v>
      </c>
      <c r="H1074" s="115">
        <f t="shared" si="631"/>
        <v>45488</v>
      </c>
      <c r="I1074" s="115">
        <f t="shared" si="615"/>
        <v>45488</v>
      </c>
      <c r="J1074" s="116">
        <f t="shared" si="623"/>
        <v>20</v>
      </c>
      <c r="K1074" s="116">
        <f t="shared" si="638"/>
        <v>20</v>
      </c>
      <c r="L1074" s="8">
        <f t="shared" si="624"/>
        <v>1.0037996</v>
      </c>
      <c r="M1074" s="117">
        <f t="shared" si="634"/>
        <v>1.0015995499999999</v>
      </c>
      <c r="N1074" s="117">
        <f t="shared" si="632"/>
        <v>1.1916954174097092</v>
      </c>
      <c r="O1074" s="110">
        <f t="shared" si="635"/>
        <v>1.1962233799999999</v>
      </c>
      <c r="P1074" s="110">
        <f t="shared" si="616"/>
        <v>1125.3070640999999</v>
      </c>
      <c r="Q1074" s="148">
        <f t="shared" si="627"/>
        <v>0</v>
      </c>
      <c r="R1074" s="170">
        <f t="shared" si="625"/>
        <v>0</v>
      </c>
      <c r="S1074" s="110">
        <f t="shared" si="617"/>
        <v>0</v>
      </c>
      <c r="T1074" s="92">
        <v>0</v>
      </c>
      <c r="U1074" s="180">
        <f t="shared" si="637"/>
        <v>0</v>
      </c>
      <c r="V1074" s="120">
        <f t="shared" si="626"/>
        <v>0.12</v>
      </c>
      <c r="W1074" s="118">
        <f t="shared" si="633"/>
        <v>20</v>
      </c>
      <c r="X1074" s="118">
        <v>252</v>
      </c>
      <c r="Y1074" s="117">
        <f t="shared" si="618"/>
        <v>1.0090349110000001</v>
      </c>
      <c r="Z1074" s="110">
        <f t="shared" si="619"/>
        <v>10.16704917</v>
      </c>
      <c r="AA1074" s="110">
        <f t="shared" si="620"/>
        <v>0</v>
      </c>
      <c r="AB1074" s="121" t="str">
        <f t="shared" si="628"/>
        <v>A+J=</v>
      </c>
      <c r="AC1074" s="115">
        <f t="shared" si="629"/>
        <v>45488</v>
      </c>
      <c r="AD1074" s="4"/>
      <c r="AE1074" s="1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5" x14ac:dyDescent="0.2">
      <c r="A1075" s="109">
        <f t="shared" si="621"/>
        <v>45488</v>
      </c>
      <c r="B1075" s="110">
        <f t="shared" si="613"/>
        <v>1135.4741132699999</v>
      </c>
      <c r="C1075" s="204">
        <f t="shared" si="612"/>
        <v>940.71649402159846</v>
      </c>
      <c r="D1075" s="111">
        <f t="shared" si="622"/>
        <v>6869.14</v>
      </c>
      <c r="E1075" s="111">
        <f t="shared" si="636"/>
        <v>6895.24</v>
      </c>
      <c r="F1075" s="161">
        <f t="shared" si="630"/>
        <v>45397</v>
      </c>
      <c r="G1075" s="114">
        <f t="shared" si="614"/>
        <v>3.7996022791790818E-3</v>
      </c>
      <c r="H1075" s="115">
        <f t="shared" si="631"/>
        <v>45488</v>
      </c>
      <c r="I1075" s="115">
        <f t="shared" si="615"/>
        <v>45488</v>
      </c>
      <c r="J1075" s="116">
        <f t="shared" si="623"/>
        <v>20</v>
      </c>
      <c r="K1075" s="116">
        <f t="shared" si="638"/>
        <v>20</v>
      </c>
      <c r="L1075" s="8">
        <f t="shared" si="624"/>
        <v>1.0037996</v>
      </c>
      <c r="M1075" s="117">
        <f t="shared" si="634"/>
        <v>1.0015995499999999</v>
      </c>
      <c r="N1075" s="117">
        <f t="shared" si="632"/>
        <v>1.1916954174097092</v>
      </c>
      <c r="O1075" s="110">
        <f t="shared" si="635"/>
        <v>1.1962233799999999</v>
      </c>
      <c r="P1075" s="110">
        <f t="shared" si="616"/>
        <v>1125.3070640999999</v>
      </c>
      <c r="Q1075" s="148">
        <f t="shared" si="627"/>
        <v>35</v>
      </c>
      <c r="R1075" s="170">
        <f t="shared" si="625"/>
        <v>3.5000000000000001E-3</v>
      </c>
      <c r="S1075" s="110">
        <f t="shared" si="617"/>
        <v>3.9385747200000001</v>
      </c>
      <c r="T1075" s="92">
        <v>0</v>
      </c>
      <c r="U1075" s="180">
        <f t="shared" si="637"/>
        <v>3.4999999961343887E-3</v>
      </c>
      <c r="V1075" s="120">
        <f t="shared" si="626"/>
        <v>0.12</v>
      </c>
      <c r="W1075" s="118">
        <f t="shared" si="633"/>
        <v>20</v>
      </c>
      <c r="X1075" s="118">
        <v>252</v>
      </c>
      <c r="Y1075" s="117">
        <f t="shared" si="618"/>
        <v>1.0090349110000001</v>
      </c>
      <c r="Z1075" s="110">
        <f t="shared" si="619"/>
        <v>10.16704917</v>
      </c>
      <c r="AA1075" s="110">
        <f t="shared" si="620"/>
        <v>14.10562389</v>
      </c>
      <c r="AB1075" s="121" t="str">
        <f t="shared" si="628"/>
        <v>A+J=</v>
      </c>
      <c r="AC1075" s="115">
        <f t="shared" si="629"/>
        <v>45488</v>
      </c>
      <c r="AD1075" s="4"/>
      <c r="AE1075" s="1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5" x14ac:dyDescent="0.2">
      <c r="A1076" s="109">
        <f t="shared" si="621"/>
        <v>45489</v>
      </c>
      <c r="B1076" s="110">
        <f t="shared" si="613"/>
        <v>1122.09679299</v>
      </c>
      <c r="C1076" s="204">
        <f t="shared" si="612"/>
        <v>937.42398629616014</v>
      </c>
      <c r="D1076" s="111">
        <f t="shared" si="622"/>
        <v>6895.24</v>
      </c>
      <c r="E1076" s="111">
        <f t="shared" si="636"/>
        <v>6926.96</v>
      </c>
      <c r="F1076" s="161">
        <f t="shared" si="630"/>
        <v>45427</v>
      </c>
      <c r="G1076" s="114">
        <f t="shared" si="614"/>
        <v>4.600274972299756E-3</v>
      </c>
      <c r="H1076" s="115">
        <f t="shared" si="631"/>
        <v>45519</v>
      </c>
      <c r="I1076" s="115">
        <f t="shared" si="615"/>
        <v>45519</v>
      </c>
      <c r="J1076" s="116">
        <f t="shared" si="623"/>
        <v>23</v>
      </c>
      <c r="K1076" s="116">
        <f t="shared" si="638"/>
        <v>1</v>
      </c>
      <c r="L1076" s="8">
        <f t="shared" si="624"/>
        <v>1.0001995699999999</v>
      </c>
      <c r="M1076" s="117">
        <f t="shared" si="634"/>
        <v>1.0037996</v>
      </c>
      <c r="N1076" s="117">
        <f t="shared" si="632"/>
        <v>1.1962233833176992</v>
      </c>
      <c r="O1076" s="110">
        <f t="shared" si="635"/>
        <v>1.1964621099999999</v>
      </c>
      <c r="P1076" s="110">
        <f t="shared" si="616"/>
        <v>1121.5922806000001</v>
      </c>
      <c r="Q1076" s="148">
        <f t="shared" si="627"/>
        <v>0</v>
      </c>
      <c r="R1076" s="170">
        <f t="shared" si="625"/>
        <v>0</v>
      </c>
      <c r="S1076" s="110">
        <f t="shared" si="617"/>
        <v>0</v>
      </c>
      <c r="T1076" s="92">
        <v>0</v>
      </c>
      <c r="U1076" s="180">
        <f t="shared" si="637"/>
        <v>0</v>
      </c>
      <c r="V1076" s="120">
        <f t="shared" si="626"/>
        <v>0.12</v>
      </c>
      <c r="W1076" s="118">
        <f t="shared" si="633"/>
        <v>1</v>
      </c>
      <c r="X1076" s="118">
        <v>252</v>
      </c>
      <c r="Y1076" s="117">
        <f t="shared" si="618"/>
        <v>1.0004498180000001</v>
      </c>
      <c r="Z1076" s="110">
        <f t="shared" si="619"/>
        <v>0.50451239000000003</v>
      </c>
      <c r="AA1076" s="110">
        <f t="shared" si="620"/>
        <v>0</v>
      </c>
      <c r="AB1076" s="121" t="str">
        <f t="shared" si="628"/>
        <v>A+J=</v>
      </c>
      <c r="AC1076" s="115">
        <f t="shared" si="629"/>
        <v>45519</v>
      </c>
      <c r="AD1076" s="4"/>
      <c r="AE1076" s="1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5" x14ac:dyDescent="0.2">
      <c r="A1077" s="109">
        <f t="shared" si="621"/>
        <v>45490</v>
      </c>
      <c r="B1077" s="110">
        <f t="shared" si="613"/>
        <v>1122.8255725900001</v>
      </c>
      <c r="C1077" s="204">
        <f t="shared" si="612"/>
        <v>937.42398629616014</v>
      </c>
      <c r="D1077" s="111">
        <f t="shared" si="622"/>
        <v>6895.24</v>
      </c>
      <c r="E1077" s="111">
        <f t="shared" si="636"/>
        <v>6926.96</v>
      </c>
      <c r="F1077" s="161">
        <f t="shared" si="630"/>
        <v>45427</v>
      </c>
      <c r="G1077" s="114">
        <f t="shared" si="614"/>
        <v>4.600274972299756E-3</v>
      </c>
      <c r="H1077" s="115">
        <f t="shared" si="631"/>
        <v>45519</v>
      </c>
      <c r="I1077" s="115">
        <f t="shared" si="615"/>
        <v>45519</v>
      </c>
      <c r="J1077" s="116">
        <f t="shared" si="623"/>
        <v>23</v>
      </c>
      <c r="K1077" s="116">
        <f t="shared" si="638"/>
        <v>2</v>
      </c>
      <c r="L1077" s="8">
        <f t="shared" si="624"/>
        <v>1.0003991800000001</v>
      </c>
      <c r="M1077" s="117">
        <f t="shared" si="634"/>
        <v>1.0037996</v>
      </c>
      <c r="N1077" s="117">
        <f t="shared" si="632"/>
        <v>1.1962233833176992</v>
      </c>
      <c r="O1077" s="110">
        <f t="shared" si="635"/>
        <v>1.19670089</v>
      </c>
      <c r="P1077" s="110">
        <f t="shared" si="616"/>
        <v>1121.8161187000001</v>
      </c>
      <c r="Q1077" s="148">
        <f t="shared" si="627"/>
        <v>0</v>
      </c>
      <c r="R1077" s="170">
        <f t="shared" si="625"/>
        <v>0</v>
      </c>
      <c r="S1077" s="110">
        <f t="shared" si="617"/>
        <v>0</v>
      </c>
      <c r="T1077" s="92">
        <v>0</v>
      </c>
      <c r="U1077" s="180">
        <f t="shared" si="637"/>
        <v>0</v>
      </c>
      <c r="V1077" s="120">
        <f t="shared" si="626"/>
        <v>0.12</v>
      </c>
      <c r="W1077" s="118">
        <f t="shared" si="633"/>
        <v>2</v>
      </c>
      <c r="X1077" s="118">
        <v>252</v>
      </c>
      <c r="Y1077" s="117">
        <f t="shared" si="618"/>
        <v>1.0008998389999999</v>
      </c>
      <c r="Z1077" s="110">
        <f t="shared" si="619"/>
        <v>1.0094538900000001</v>
      </c>
      <c r="AA1077" s="110">
        <f t="shared" si="620"/>
        <v>0</v>
      </c>
      <c r="AB1077" s="121" t="str">
        <f t="shared" si="628"/>
        <v>A+J=</v>
      </c>
      <c r="AC1077" s="115">
        <f t="shared" si="629"/>
        <v>45519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5" x14ac:dyDescent="0.2">
      <c r="A1078" s="109">
        <f t="shared" si="621"/>
        <v>45491</v>
      </c>
      <c r="B1078" s="110">
        <f t="shared" si="613"/>
        <v>1123.5548167300001</v>
      </c>
      <c r="C1078" s="204">
        <f t="shared" si="612"/>
        <v>937.42398629616014</v>
      </c>
      <c r="D1078" s="111">
        <f t="shared" si="622"/>
        <v>6895.24</v>
      </c>
      <c r="E1078" s="111">
        <f t="shared" si="636"/>
        <v>6926.96</v>
      </c>
      <c r="F1078" s="161">
        <f t="shared" si="630"/>
        <v>45427</v>
      </c>
      <c r="G1078" s="114">
        <f t="shared" si="614"/>
        <v>4.600274972299756E-3</v>
      </c>
      <c r="H1078" s="115">
        <f t="shared" si="631"/>
        <v>45519</v>
      </c>
      <c r="I1078" s="115">
        <f t="shared" si="615"/>
        <v>45519</v>
      </c>
      <c r="J1078" s="116">
        <f t="shared" si="623"/>
        <v>23</v>
      </c>
      <c r="K1078" s="116">
        <f t="shared" si="638"/>
        <v>3</v>
      </c>
      <c r="L1078" s="8">
        <f t="shared" si="624"/>
        <v>1.0005988299999999</v>
      </c>
      <c r="M1078" s="117">
        <f t="shared" si="634"/>
        <v>1.0037996</v>
      </c>
      <c r="N1078" s="117">
        <f t="shared" si="632"/>
        <v>1.1962233833176992</v>
      </c>
      <c r="O1078" s="110">
        <f t="shared" si="635"/>
        <v>1.1969397100000001</v>
      </c>
      <c r="P1078" s="110">
        <f t="shared" si="616"/>
        <v>1122.0399943</v>
      </c>
      <c r="Q1078" s="148">
        <f t="shared" si="627"/>
        <v>0</v>
      </c>
      <c r="R1078" s="170">
        <f t="shared" si="625"/>
        <v>0</v>
      </c>
      <c r="S1078" s="110">
        <f t="shared" si="617"/>
        <v>0</v>
      </c>
      <c r="T1078" s="92">
        <v>0</v>
      </c>
      <c r="U1078" s="180">
        <f t="shared" si="637"/>
        <v>0</v>
      </c>
      <c r="V1078" s="120">
        <f t="shared" si="626"/>
        <v>0.12</v>
      </c>
      <c r="W1078" s="118">
        <f t="shared" si="633"/>
        <v>3</v>
      </c>
      <c r="X1078" s="118">
        <v>252</v>
      </c>
      <c r="Y1078" s="117">
        <f t="shared" si="618"/>
        <v>1.0013500609999999</v>
      </c>
      <c r="Z1078" s="110">
        <f t="shared" si="619"/>
        <v>1.5148224299999999</v>
      </c>
      <c r="AA1078" s="110">
        <f t="shared" si="620"/>
        <v>0</v>
      </c>
      <c r="AB1078" s="121" t="str">
        <f t="shared" si="628"/>
        <v>A+J=</v>
      </c>
      <c r="AC1078" s="115">
        <f t="shared" si="629"/>
        <v>45519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5" x14ac:dyDescent="0.2">
      <c r="A1079" s="109">
        <f t="shared" si="621"/>
        <v>45492</v>
      </c>
      <c r="B1079" s="110">
        <f t="shared" si="613"/>
        <v>1124.2845571399998</v>
      </c>
      <c r="C1079" s="204">
        <f t="shared" si="612"/>
        <v>937.42398629616014</v>
      </c>
      <c r="D1079" s="111">
        <f t="shared" si="622"/>
        <v>6895.24</v>
      </c>
      <c r="E1079" s="111">
        <f t="shared" si="636"/>
        <v>6926.96</v>
      </c>
      <c r="F1079" s="161">
        <f t="shared" si="630"/>
        <v>45427</v>
      </c>
      <c r="G1079" s="114">
        <f t="shared" si="614"/>
        <v>4.600274972299756E-3</v>
      </c>
      <c r="H1079" s="115">
        <f t="shared" si="631"/>
        <v>45519</v>
      </c>
      <c r="I1079" s="115">
        <f t="shared" si="615"/>
        <v>45519</v>
      </c>
      <c r="J1079" s="116">
        <f t="shared" si="623"/>
        <v>23</v>
      </c>
      <c r="K1079" s="116">
        <f t="shared" si="638"/>
        <v>4</v>
      </c>
      <c r="L1079" s="8">
        <f t="shared" si="624"/>
        <v>1.00079853</v>
      </c>
      <c r="M1079" s="117">
        <f t="shared" si="634"/>
        <v>1.0037996</v>
      </c>
      <c r="N1079" s="117">
        <f t="shared" si="632"/>
        <v>1.1962233833176992</v>
      </c>
      <c r="O1079" s="110">
        <f t="shared" si="635"/>
        <v>1.1971786</v>
      </c>
      <c r="P1079" s="110">
        <f t="shared" si="616"/>
        <v>1122.2639355199999</v>
      </c>
      <c r="Q1079" s="148">
        <f t="shared" si="627"/>
        <v>0</v>
      </c>
      <c r="R1079" s="170">
        <f t="shared" si="625"/>
        <v>0</v>
      </c>
      <c r="S1079" s="110">
        <f t="shared" si="617"/>
        <v>0</v>
      </c>
      <c r="T1079" s="92">
        <v>0</v>
      </c>
      <c r="U1079" s="180">
        <f t="shared" si="637"/>
        <v>0</v>
      </c>
      <c r="V1079" s="120">
        <f t="shared" si="626"/>
        <v>0.12</v>
      </c>
      <c r="W1079" s="118">
        <f t="shared" si="633"/>
        <v>4</v>
      </c>
      <c r="X1079" s="118">
        <v>252</v>
      </c>
      <c r="Y1079" s="117">
        <f t="shared" si="618"/>
        <v>1.0018004869999999</v>
      </c>
      <c r="Z1079" s="110">
        <f t="shared" si="619"/>
        <v>2.02062162</v>
      </c>
      <c r="AA1079" s="110">
        <f t="shared" si="620"/>
        <v>0</v>
      </c>
      <c r="AB1079" s="121" t="str">
        <f t="shared" si="628"/>
        <v>A+J=</v>
      </c>
      <c r="AC1079" s="115">
        <f t="shared" si="629"/>
        <v>45519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5" x14ac:dyDescent="0.2">
      <c r="A1080" s="109">
        <f t="shared" si="621"/>
        <v>45493</v>
      </c>
      <c r="B1080" s="110">
        <f t="shared" si="613"/>
        <v>1125.0147542</v>
      </c>
      <c r="C1080" s="204">
        <f t="shared" si="612"/>
        <v>937.42398629616014</v>
      </c>
      <c r="D1080" s="111">
        <f t="shared" si="622"/>
        <v>6895.24</v>
      </c>
      <c r="E1080" s="111">
        <f t="shared" si="636"/>
        <v>6926.96</v>
      </c>
      <c r="F1080" s="161">
        <f t="shared" si="630"/>
        <v>45427</v>
      </c>
      <c r="G1080" s="114">
        <f t="shared" si="614"/>
        <v>4.600274972299756E-3</v>
      </c>
      <c r="H1080" s="115">
        <f t="shared" si="631"/>
        <v>45519</v>
      </c>
      <c r="I1080" s="115">
        <f t="shared" si="615"/>
        <v>45519</v>
      </c>
      <c r="J1080" s="116">
        <f t="shared" si="623"/>
        <v>23</v>
      </c>
      <c r="K1080" s="116">
        <f t="shared" si="638"/>
        <v>5</v>
      </c>
      <c r="L1080" s="8">
        <f t="shared" si="624"/>
        <v>1.00099826</v>
      </c>
      <c r="M1080" s="117">
        <f t="shared" si="634"/>
        <v>1.0037996</v>
      </c>
      <c r="N1080" s="117">
        <f t="shared" si="632"/>
        <v>1.1962233833176992</v>
      </c>
      <c r="O1080" s="110">
        <f t="shared" si="635"/>
        <v>1.1974175199999999</v>
      </c>
      <c r="P1080" s="110">
        <f t="shared" si="616"/>
        <v>1122.4879048499999</v>
      </c>
      <c r="Q1080" s="148">
        <f t="shared" si="627"/>
        <v>0</v>
      </c>
      <c r="R1080" s="170">
        <f t="shared" si="625"/>
        <v>0</v>
      </c>
      <c r="S1080" s="110">
        <f t="shared" si="617"/>
        <v>0</v>
      </c>
      <c r="T1080" s="92">
        <v>0</v>
      </c>
      <c r="U1080" s="180">
        <f t="shared" si="637"/>
        <v>0</v>
      </c>
      <c r="V1080" s="120">
        <f t="shared" si="626"/>
        <v>0.12</v>
      </c>
      <c r="W1080" s="118">
        <f t="shared" si="633"/>
        <v>5</v>
      </c>
      <c r="X1080" s="118">
        <v>252</v>
      </c>
      <c r="Y1080" s="117">
        <f t="shared" si="618"/>
        <v>1.002251115</v>
      </c>
      <c r="Z1080" s="110">
        <f t="shared" si="619"/>
        <v>2.52684935</v>
      </c>
      <c r="AA1080" s="110">
        <f t="shared" si="620"/>
        <v>0</v>
      </c>
      <c r="AB1080" s="121" t="str">
        <f t="shared" si="628"/>
        <v>A+J=</v>
      </c>
      <c r="AC1080" s="115">
        <f t="shared" si="629"/>
        <v>45519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5" x14ac:dyDescent="0.2">
      <c r="A1081" s="109">
        <f t="shared" si="621"/>
        <v>45494</v>
      </c>
      <c r="B1081" s="110">
        <f t="shared" si="613"/>
        <v>1125.0147542</v>
      </c>
      <c r="C1081" s="204">
        <f t="shared" si="612"/>
        <v>937.42398629616014</v>
      </c>
      <c r="D1081" s="111">
        <f t="shared" si="622"/>
        <v>6895.24</v>
      </c>
      <c r="E1081" s="111">
        <f t="shared" si="636"/>
        <v>6926.96</v>
      </c>
      <c r="F1081" s="161">
        <f t="shared" si="630"/>
        <v>45427</v>
      </c>
      <c r="G1081" s="114">
        <f t="shared" si="614"/>
        <v>4.600274972299756E-3</v>
      </c>
      <c r="H1081" s="115">
        <f t="shared" si="631"/>
        <v>45519</v>
      </c>
      <c r="I1081" s="115">
        <f t="shared" si="615"/>
        <v>45519</v>
      </c>
      <c r="J1081" s="116">
        <f t="shared" si="623"/>
        <v>23</v>
      </c>
      <c r="K1081" s="116">
        <f t="shared" si="638"/>
        <v>5</v>
      </c>
      <c r="L1081" s="8">
        <f t="shared" si="624"/>
        <v>1.00099826</v>
      </c>
      <c r="M1081" s="117">
        <f t="shared" si="634"/>
        <v>1.0037996</v>
      </c>
      <c r="N1081" s="117">
        <f t="shared" si="632"/>
        <v>1.1962233833176992</v>
      </c>
      <c r="O1081" s="110">
        <f t="shared" si="635"/>
        <v>1.1974175199999999</v>
      </c>
      <c r="P1081" s="110">
        <f t="shared" si="616"/>
        <v>1122.4879048499999</v>
      </c>
      <c r="Q1081" s="148">
        <f t="shared" si="627"/>
        <v>0</v>
      </c>
      <c r="R1081" s="170">
        <f t="shared" si="625"/>
        <v>0</v>
      </c>
      <c r="S1081" s="110">
        <f t="shared" si="617"/>
        <v>0</v>
      </c>
      <c r="T1081" s="92">
        <v>0</v>
      </c>
      <c r="U1081" s="180">
        <f t="shared" si="637"/>
        <v>0</v>
      </c>
      <c r="V1081" s="120">
        <f t="shared" si="626"/>
        <v>0.12</v>
      </c>
      <c r="W1081" s="118">
        <f t="shared" si="633"/>
        <v>5</v>
      </c>
      <c r="X1081" s="118">
        <v>252</v>
      </c>
      <c r="Y1081" s="117">
        <f t="shared" si="618"/>
        <v>1.002251115</v>
      </c>
      <c r="Z1081" s="110">
        <f t="shared" si="619"/>
        <v>2.52684935</v>
      </c>
      <c r="AA1081" s="110">
        <f t="shared" si="620"/>
        <v>0</v>
      </c>
      <c r="AB1081" s="121" t="str">
        <f t="shared" si="628"/>
        <v>A+J=</v>
      </c>
      <c r="AC1081" s="115">
        <f t="shared" si="629"/>
        <v>45519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5" x14ac:dyDescent="0.2">
      <c r="A1082" s="109">
        <f t="shared" si="621"/>
        <v>45495</v>
      </c>
      <c r="B1082" s="110">
        <f t="shared" si="613"/>
        <v>1125.0147542</v>
      </c>
      <c r="C1082" s="204">
        <f t="shared" si="612"/>
        <v>937.42398629616014</v>
      </c>
      <c r="D1082" s="111">
        <f t="shared" si="622"/>
        <v>6895.24</v>
      </c>
      <c r="E1082" s="111">
        <f t="shared" si="636"/>
        <v>6926.96</v>
      </c>
      <c r="F1082" s="161">
        <f t="shared" si="630"/>
        <v>45427</v>
      </c>
      <c r="G1082" s="114">
        <f t="shared" si="614"/>
        <v>4.600274972299756E-3</v>
      </c>
      <c r="H1082" s="115">
        <f t="shared" si="631"/>
        <v>45519</v>
      </c>
      <c r="I1082" s="115">
        <f t="shared" si="615"/>
        <v>45519</v>
      </c>
      <c r="J1082" s="116">
        <f t="shared" si="623"/>
        <v>23</v>
      </c>
      <c r="K1082" s="116">
        <f t="shared" si="638"/>
        <v>5</v>
      </c>
      <c r="L1082" s="8">
        <f t="shared" si="624"/>
        <v>1.00099826</v>
      </c>
      <c r="M1082" s="117">
        <f t="shared" si="634"/>
        <v>1.0037996</v>
      </c>
      <c r="N1082" s="117">
        <f t="shared" si="632"/>
        <v>1.1962233833176992</v>
      </c>
      <c r="O1082" s="110">
        <f t="shared" si="635"/>
        <v>1.1974175199999999</v>
      </c>
      <c r="P1082" s="110">
        <f t="shared" si="616"/>
        <v>1122.4879048499999</v>
      </c>
      <c r="Q1082" s="148">
        <f t="shared" si="627"/>
        <v>0</v>
      </c>
      <c r="R1082" s="170">
        <f t="shared" si="625"/>
        <v>0</v>
      </c>
      <c r="S1082" s="110">
        <f t="shared" si="617"/>
        <v>0</v>
      </c>
      <c r="T1082" s="92">
        <v>0</v>
      </c>
      <c r="U1082" s="180">
        <f t="shared" si="637"/>
        <v>0</v>
      </c>
      <c r="V1082" s="120">
        <f t="shared" si="626"/>
        <v>0.12</v>
      </c>
      <c r="W1082" s="118">
        <f t="shared" si="633"/>
        <v>5</v>
      </c>
      <c r="X1082" s="118">
        <v>252</v>
      </c>
      <c r="Y1082" s="117">
        <f t="shared" si="618"/>
        <v>1.002251115</v>
      </c>
      <c r="Z1082" s="110">
        <f t="shared" si="619"/>
        <v>2.52684935</v>
      </c>
      <c r="AA1082" s="110">
        <f t="shared" si="620"/>
        <v>0</v>
      </c>
      <c r="AB1082" s="121" t="str">
        <f t="shared" si="628"/>
        <v>A+J=</v>
      </c>
      <c r="AC1082" s="115">
        <f t="shared" si="629"/>
        <v>45519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5" x14ac:dyDescent="0.2">
      <c r="A1083" s="109">
        <f t="shared" si="621"/>
        <v>45496</v>
      </c>
      <c r="B1083" s="110">
        <f t="shared" si="613"/>
        <v>1125.74542804</v>
      </c>
      <c r="C1083" s="204">
        <f t="shared" si="612"/>
        <v>937.42398629616014</v>
      </c>
      <c r="D1083" s="111">
        <f t="shared" si="622"/>
        <v>6895.24</v>
      </c>
      <c r="E1083" s="111">
        <f t="shared" si="636"/>
        <v>6926.96</v>
      </c>
      <c r="F1083" s="161">
        <f t="shared" si="630"/>
        <v>45427</v>
      </c>
      <c r="G1083" s="114">
        <f t="shared" si="614"/>
        <v>4.600274972299756E-3</v>
      </c>
      <c r="H1083" s="115">
        <f t="shared" si="631"/>
        <v>45519</v>
      </c>
      <c r="I1083" s="115">
        <f t="shared" si="615"/>
        <v>45519</v>
      </c>
      <c r="J1083" s="116">
        <f t="shared" si="623"/>
        <v>23</v>
      </c>
      <c r="K1083" s="116">
        <f t="shared" si="638"/>
        <v>6</v>
      </c>
      <c r="L1083" s="8">
        <f t="shared" si="624"/>
        <v>1.0011980300000001</v>
      </c>
      <c r="M1083" s="117">
        <f t="shared" si="634"/>
        <v>1.0037996</v>
      </c>
      <c r="N1083" s="117">
        <f t="shared" si="632"/>
        <v>1.1962233833176992</v>
      </c>
      <c r="O1083" s="110">
        <f t="shared" si="635"/>
        <v>1.19765649</v>
      </c>
      <c r="P1083" s="110">
        <f t="shared" si="616"/>
        <v>1122.7119210599999</v>
      </c>
      <c r="Q1083" s="148">
        <f t="shared" si="627"/>
        <v>0</v>
      </c>
      <c r="R1083" s="170">
        <f t="shared" si="625"/>
        <v>0</v>
      </c>
      <c r="S1083" s="110">
        <f t="shared" si="617"/>
        <v>0</v>
      </c>
      <c r="T1083" s="92">
        <v>0</v>
      </c>
      <c r="U1083" s="180">
        <f t="shared" si="637"/>
        <v>0</v>
      </c>
      <c r="V1083" s="120">
        <f t="shared" si="626"/>
        <v>0.12</v>
      </c>
      <c r="W1083" s="118">
        <f t="shared" si="633"/>
        <v>6</v>
      </c>
      <c r="X1083" s="118">
        <v>252</v>
      </c>
      <c r="Y1083" s="117">
        <f t="shared" si="618"/>
        <v>1.002701946</v>
      </c>
      <c r="Z1083" s="110">
        <f t="shared" si="619"/>
        <v>3.0335069799999999</v>
      </c>
      <c r="AA1083" s="110">
        <f t="shared" si="620"/>
        <v>0</v>
      </c>
      <c r="AB1083" s="121" t="str">
        <f t="shared" si="628"/>
        <v>A+J=</v>
      </c>
      <c r="AC1083" s="115">
        <f t="shared" si="629"/>
        <v>45519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5" x14ac:dyDescent="0.2">
      <c r="A1084" s="109">
        <f t="shared" si="621"/>
        <v>45497</v>
      </c>
      <c r="B1084" s="110">
        <f t="shared" si="613"/>
        <v>1126.47657772</v>
      </c>
      <c r="C1084" s="204">
        <f t="shared" si="612"/>
        <v>937.42398629616014</v>
      </c>
      <c r="D1084" s="111">
        <f t="shared" si="622"/>
        <v>6895.24</v>
      </c>
      <c r="E1084" s="111">
        <f t="shared" si="636"/>
        <v>6926.96</v>
      </c>
      <c r="F1084" s="161">
        <f t="shared" si="630"/>
        <v>45427</v>
      </c>
      <c r="G1084" s="114">
        <f t="shared" si="614"/>
        <v>4.600274972299756E-3</v>
      </c>
      <c r="H1084" s="115">
        <f t="shared" si="631"/>
        <v>45519</v>
      </c>
      <c r="I1084" s="115">
        <f t="shared" si="615"/>
        <v>45519</v>
      </c>
      <c r="J1084" s="116">
        <f t="shared" si="623"/>
        <v>23</v>
      </c>
      <c r="K1084" s="116">
        <f t="shared" si="638"/>
        <v>7</v>
      </c>
      <c r="L1084" s="8">
        <f t="shared" si="624"/>
        <v>1.0013978400000001</v>
      </c>
      <c r="M1084" s="117">
        <f t="shared" si="634"/>
        <v>1.0037996</v>
      </c>
      <c r="N1084" s="117">
        <f t="shared" si="632"/>
        <v>1.1962233833176992</v>
      </c>
      <c r="O1084" s="110">
        <f t="shared" si="635"/>
        <v>1.1978955099999999</v>
      </c>
      <c r="P1084" s="110">
        <f t="shared" si="616"/>
        <v>1122.93598415</v>
      </c>
      <c r="Q1084" s="148">
        <f t="shared" si="627"/>
        <v>0</v>
      </c>
      <c r="R1084" s="170">
        <f t="shared" si="625"/>
        <v>0</v>
      </c>
      <c r="S1084" s="110">
        <f t="shared" si="617"/>
        <v>0</v>
      </c>
      <c r="T1084" s="92">
        <v>0</v>
      </c>
      <c r="U1084" s="180">
        <f t="shared" si="637"/>
        <v>0</v>
      </c>
      <c r="V1084" s="120">
        <f t="shared" si="626"/>
        <v>0.12</v>
      </c>
      <c r="W1084" s="118">
        <f t="shared" si="633"/>
        <v>7</v>
      </c>
      <c r="X1084" s="118">
        <v>252</v>
      </c>
      <c r="Y1084" s="117">
        <f t="shared" si="618"/>
        <v>1.003152979</v>
      </c>
      <c r="Z1084" s="110">
        <f t="shared" si="619"/>
        <v>3.54059357</v>
      </c>
      <c r="AA1084" s="110">
        <f t="shared" si="620"/>
        <v>0</v>
      </c>
      <c r="AB1084" s="121" t="str">
        <f t="shared" si="628"/>
        <v>A+J=</v>
      </c>
      <c r="AC1084" s="115">
        <f t="shared" si="629"/>
        <v>45519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5" x14ac:dyDescent="0.2">
      <c r="A1085" s="109">
        <f t="shared" si="621"/>
        <v>45498</v>
      </c>
      <c r="B1085" s="110">
        <f t="shared" si="613"/>
        <v>1127.20820568</v>
      </c>
      <c r="C1085" s="204">
        <f t="shared" si="612"/>
        <v>937.42398629616014</v>
      </c>
      <c r="D1085" s="111">
        <f t="shared" si="622"/>
        <v>6895.24</v>
      </c>
      <c r="E1085" s="111">
        <f t="shared" si="636"/>
        <v>6926.96</v>
      </c>
      <c r="F1085" s="161">
        <f t="shared" si="630"/>
        <v>45427</v>
      </c>
      <c r="G1085" s="114">
        <f t="shared" si="614"/>
        <v>4.600274972299756E-3</v>
      </c>
      <c r="H1085" s="115">
        <f t="shared" si="631"/>
        <v>45519</v>
      </c>
      <c r="I1085" s="115">
        <f t="shared" si="615"/>
        <v>45519</v>
      </c>
      <c r="J1085" s="116">
        <f t="shared" si="623"/>
        <v>23</v>
      </c>
      <c r="K1085" s="116">
        <f t="shared" si="638"/>
        <v>8</v>
      </c>
      <c r="L1085" s="8">
        <f t="shared" si="624"/>
        <v>1.0015977</v>
      </c>
      <c r="M1085" s="117">
        <f t="shared" si="634"/>
        <v>1.0037996</v>
      </c>
      <c r="N1085" s="117">
        <f t="shared" si="632"/>
        <v>1.1962233833176992</v>
      </c>
      <c r="O1085" s="110">
        <f t="shared" si="635"/>
        <v>1.1981345800000001</v>
      </c>
      <c r="P1085" s="110">
        <f t="shared" si="616"/>
        <v>1123.1600940999999</v>
      </c>
      <c r="Q1085" s="148">
        <f t="shared" si="627"/>
        <v>0</v>
      </c>
      <c r="R1085" s="170">
        <f t="shared" si="625"/>
        <v>0</v>
      </c>
      <c r="S1085" s="110">
        <f t="shared" si="617"/>
        <v>0</v>
      </c>
      <c r="T1085" s="92">
        <v>0</v>
      </c>
      <c r="U1085" s="180">
        <f t="shared" si="637"/>
        <v>0</v>
      </c>
      <c r="V1085" s="120">
        <f t="shared" si="626"/>
        <v>0.12</v>
      </c>
      <c r="W1085" s="118">
        <f t="shared" si="633"/>
        <v>8</v>
      </c>
      <c r="X1085" s="118">
        <v>252</v>
      </c>
      <c r="Y1085" s="117">
        <f t="shared" si="618"/>
        <v>1.003604216</v>
      </c>
      <c r="Z1085" s="110">
        <f t="shared" si="619"/>
        <v>4.0481115799999996</v>
      </c>
      <c r="AA1085" s="110">
        <f t="shared" si="620"/>
        <v>0</v>
      </c>
      <c r="AB1085" s="121" t="str">
        <f t="shared" si="628"/>
        <v>A+J=</v>
      </c>
      <c r="AC1085" s="115">
        <f t="shared" si="629"/>
        <v>45519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5" x14ac:dyDescent="0.2">
      <c r="A1086" s="109">
        <f t="shared" si="621"/>
        <v>45499</v>
      </c>
      <c r="B1086" s="110">
        <f t="shared" si="613"/>
        <v>1127.9403098700002</v>
      </c>
      <c r="C1086" s="204">
        <f t="shared" si="612"/>
        <v>937.42398629616014</v>
      </c>
      <c r="D1086" s="111">
        <f t="shared" si="622"/>
        <v>6895.24</v>
      </c>
      <c r="E1086" s="111">
        <f t="shared" si="636"/>
        <v>6926.96</v>
      </c>
      <c r="F1086" s="161">
        <f t="shared" si="630"/>
        <v>45427</v>
      </c>
      <c r="G1086" s="114">
        <f t="shared" si="614"/>
        <v>4.600274972299756E-3</v>
      </c>
      <c r="H1086" s="115">
        <f t="shared" si="631"/>
        <v>45519</v>
      </c>
      <c r="I1086" s="115">
        <f t="shared" si="615"/>
        <v>45519</v>
      </c>
      <c r="J1086" s="116">
        <f t="shared" si="623"/>
        <v>23</v>
      </c>
      <c r="K1086" s="116">
        <f t="shared" si="638"/>
        <v>9</v>
      </c>
      <c r="L1086" s="8">
        <f t="shared" si="624"/>
        <v>1.00179759</v>
      </c>
      <c r="M1086" s="117">
        <f t="shared" si="634"/>
        <v>1.0037996</v>
      </c>
      <c r="N1086" s="117">
        <f t="shared" si="632"/>
        <v>1.1962233833176992</v>
      </c>
      <c r="O1086" s="110">
        <f t="shared" si="635"/>
        <v>1.1983737000000001</v>
      </c>
      <c r="P1086" s="110">
        <f t="shared" si="616"/>
        <v>1123.3842509200001</v>
      </c>
      <c r="Q1086" s="148">
        <f t="shared" si="627"/>
        <v>0</v>
      </c>
      <c r="R1086" s="170">
        <f t="shared" si="625"/>
        <v>0</v>
      </c>
      <c r="S1086" s="110">
        <f t="shared" si="617"/>
        <v>0</v>
      </c>
      <c r="T1086" s="92">
        <v>0</v>
      </c>
      <c r="U1086" s="180">
        <f t="shared" si="637"/>
        <v>0</v>
      </c>
      <c r="V1086" s="120">
        <f t="shared" si="626"/>
        <v>0.12</v>
      </c>
      <c r="W1086" s="118">
        <f t="shared" si="633"/>
        <v>9</v>
      </c>
      <c r="X1086" s="118">
        <v>252</v>
      </c>
      <c r="Y1086" s="117">
        <f t="shared" si="618"/>
        <v>1.0040556549999999</v>
      </c>
      <c r="Z1086" s="110">
        <f t="shared" si="619"/>
        <v>4.5560589499999997</v>
      </c>
      <c r="AA1086" s="110">
        <f t="shared" si="620"/>
        <v>0</v>
      </c>
      <c r="AB1086" s="121" t="str">
        <f t="shared" si="628"/>
        <v>A+J=</v>
      </c>
      <c r="AC1086" s="115">
        <f t="shared" si="629"/>
        <v>45519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5" x14ac:dyDescent="0.2">
      <c r="A1087" s="109">
        <f t="shared" si="621"/>
        <v>45500</v>
      </c>
      <c r="B1087" s="110">
        <f t="shared" si="613"/>
        <v>1128.6728822100001</v>
      </c>
      <c r="C1087" s="204">
        <f t="shared" si="612"/>
        <v>937.42398629616014</v>
      </c>
      <c r="D1087" s="111">
        <f t="shared" si="622"/>
        <v>6895.24</v>
      </c>
      <c r="E1087" s="111">
        <f t="shared" si="636"/>
        <v>6926.96</v>
      </c>
      <c r="F1087" s="161">
        <f t="shared" si="630"/>
        <v>45427</v>
      </c>
      <c r="G1087" s="114">
        <f t="shared" si="614"/>
        <v>4.600274972299756E-3</v>
      </c>
      <c r="H1087" s="115">
        <f t="shared" si="631"/>
        <v>45519</v>
      </c>
      <c r="I1087" s="115">
        <f t="shared" si="615"/>
        <v>45519</v>
      </c>
      <c r="J1087" s="116">
        <f t="shared" si="623"/>
        <v>23</v>
      </c>
      <c r="K1087" s="116">
        <f t="shared" si="638"/>
        <v>10</v>
      </c>
      <c r="L1087" s="8">
        <f t="shared" si="624"/>
        <v>1.00199752</v>
      </c>
      <c r="M1087" s="117">
        <f t="shared" si="634"/>
        <v>1.0037996</v>
      </c>
      <c r="N1087" s="117">
        <f t="shared" si="632"/>
        <v>1.1962233833176992</v>
      </c>
      <c r="O1087" s="110">
        <f t="shared" si="635"/>
        <v>1.1986128599999999</v>
      </c>
      <c r="P1087" s="110">
        <f t="shared" si="616"/>
        <v>1123.60844524</v>
      </c>
      <c r="Q1087" s="148">
        <f t="shared" si="627"/>
        <v>0</v>
      </c>
      <c r="R1087" s="170">
        <f t="shared" si="625"/>
        <v>0</v>
      </c>
      <c r="S1087" s="110">
        <f t="shared" si="617"/>
        <v>0</v>
      </c>
      <c r="T1087" s="92">
        <v>0</v>
      </c>
      <c r="U1087" s="180">
        <f t="shared" si="637"/>
        <v>0</v>
      </c>
      <c r="V1087" s="120">
        <f t="shared" si="626"/>
        <v>0.12</v>
      </c>
      <c r="W1087" s="118">
        <f t="shared" si="633"/>
        <v>10</v>
      </c>
      <c r="X1087" s="118">
        <v>252</v>
      </c>
      <c r="Y1087" s="117">
        <f t="shared" si="618"/>
        <v>1.004507297</v>
      </c>
      <c r="Z1087" s="110">
        <f t="shared" si="619"/>
        <v>5.06443697</v>
      </c>
      <c r="AA1087" s="110">
        <f t="shared" si="620"/>
        <v>0</v>
      </c>
      <c r="AB1087" s="121" t="str">
        <f t="shared" si="628"/>
        <v>A+J=</v>
      </c>
      <c r="AC1087" s="115">
        <f t="shared" si="629"/>
        <v>45519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5" x14ac:dyDescent="0.2">
      <c r="A1088" s="109">
        <f t="shared" si="621"/>
        <v>45501</v>
      </c>
      <c r="B1088" s="110">
        <f t="shared" si="613"/>
        <v>1128.6728822100001</v>
      </c>
      <c r="C1088" s="204">
        <f t="shared" si="612"/>
        <v>937.42398629616014</v>
      </c>
      <c r="D1088" s="111">
        <f t="shared" si="622"/>
        <v>6895.24</v>
      </c>
      <c r="E1088" s="111">
        <f t="shared" si="636"/>
        <v>6926.96</v>
      </c>
      <c r="F1088" s="161">
        <f t="shared" si="630"/>
        <v>45427</v>
      </c>
      <c r="G1088" s="114">
        <f t="shared" si="614"/>
        <v>4.600274972299756E-3</v>
      </c>
      <c r="H1088" s="115">
        <f t="shared" si="631"/>
        <v>45519</v>
      </c>
      <c r="I1088" s="115">
        <f t="shared" si="615"/>
        <v>45519</v>
      </c>
      <c r="J1088" s="116">
        <f t="shared" si="623"/>
        <v>23</v>
      </c>
      <c r="K1088" s="116">
        <f t="shared" si="638"/>
        <v>10</v>
      </c>
      <c r="L1088" s="8">
        <f t="shared" si="624"/>
        <v>1.00199752</v>
      </c>
      <c r="M1088" s="117">
        <f t="shared" si="634"/>
        <v>1.0037996</v>
      </c>
      <c r="N1088" s="117">
        <f t="shared" si="632"/>
        <v>1.1962233833176992</v>
      </c>
      <c r="O1088" s="110">
        <f t="shared" si="635"/>
        <v>1.1986128599999999</v>
      </c>
      <c r="P1088" s="110">
        <f t="shared" si="616"/>
        <v>1123.60844524</v>
      </c>
      <c r="Q1088" s="148">
        <f t="shared" si="627"/>
        <v>0</v>
      </c>
      <c r="R1088" s="170">
        <f t="shared" si="625"/>
        <v>0</v>
      </c>
      <c r="S1088" s="110">
        <f t="shared" si="617"/>
        <v>0</v>
      </c>
      <c r="T1088" s="92">
        <v>0</v>
      </c>
      <c r="U1088" s="180">
        <f t="shared" si="637"/>
        <v>0</v>
      </c>
      <c r="V1088" s="120">
        <f t="shared" si="626"/>
        <v>0.12</v>
      </c>
      <c r="W1088" s="118">
        <f t="shared" si="633"/>
        <v>10</v>
      </c>
      <c r="X1088" s="118">
        <v>252</v>
      </c>
      <c r="Y1088" s="117">
        <f t="shared" si="618"/>
        <v>1.004507297</v>
      </c>
      <c r="Z1088" s="110">
        <f t="shared" si="619"/>
        <v>5.06443697</v>
      </c>
      <c r="AA1088" s="110">
        <f t="shared" si="620"/>
        <v>0</v>
      </c>
      <c r="AB1088" s="121" t="str">
        <f t="shared" si="628"/>
        <v>A+J=</v>
      </c>
      <c r="AC1088" s="115">
        <f t="shared" si="629"/>
        <v>45519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5" x14ac:dyDescent="0.2">
      <c r="A1089" s="109">
        <f t="shared" si="621"/>
        <v>45502</v>
      </c>
      <c r="B1089" s="110">
        <f t="shared" si="613"/>
        <v>1128.6728822100001</v>
      </c>
      <c r="C1089" s="204">
        <f t="shared" si="612"/>
        <v>937.42398629616014</v>
      </c>
      <c r="D1089" s="111">
        <f t="shared" si="622"/>
        <v>6895.24</v>
      </c>
      <c r="E1089" s="111">
        <f t="shared" si="636"/>
        <v>6926.96</v>
      </c>
      <c r="F1089" s="161">
        <f t="shared" si="630"/>
        <v>45427</v>
      </c>
      <c r="G1089" s="114">
        <f t="shared" si="614"/>
        <v>4.600274972299756E-3</v>
      </c>
      <c r="H1089" s="115">
        <f t="shared" si="631"/>
        <v>45519</v>
      </c>
      <c r="I1089" s="115">
        <f t="shared" si="615"/>
        <v>45519</v>
      </c>
      <c r="J1089" s="116">
        <f t="shared" si="623"/>
        <v>23</v>
      </c>
      <c r="K1089" s="116">
        <f t="shared" si="638"/>
        <v>10</v>
      </c>
      <c r="L1089" s="8">
        <f t="shared" si="624"/>
        <v>1.00199752</v>
      </c>
      <c r="M1089" s="117">
        <f t="shared" si="634"/>
        <v>1.0037996</v>
      </c>
      <c r="N1089" s="117">
        <f t="shared" si="632"/>
        <v>1.1962233833176992</v>
      </c>
      <c r="O1089" s="110">
        <f t="shared" si="635"/>
        <v>1.1986128599999999</v>
      </c>
      <c r="P1089" s="110">
        <f t="shared" si="616"/>
        <v>1123.60844524</v>
      </c>
      <c r="Q1089" s="148">
        <f t="shared" si="627"/>
        <v>0</v>
      </c>
      <c r="R1089" s="170">
        <f t="shared" si="625"/>
        <v>0</v>
      </c>
      <c r="S1089" s="110">
        <f t="shared" si="617"/>
        <v>0</v>
      </c>
      <c r="T1089" s="92">
        <v>0</v>
      </c>
      <c r="U1089" s="180">
        <f t="shared" si="637"/>
        <v>0</v>
      </c>
      <c r="V1089" s="120">
        <f t="shared" si="626"/>
        <v>0.12</v>
      </c>
      <c r="W1089" s="118">
        <f t="shared" si="633"/>
        <v>10</v>
      </c>
      <c r="X1089" s="118">
        <v>252</v>
      </c>
      <c r="Y1089" s="117">
        <f t="shared" si="618"/>
        <v>1.004507297</v>
      </c>
      <c r="Z1089" s="110">
        <f t="shared" si="619"/>
        <v>5.06443697</v>
      </c>
      <c r="AA1089" s="110">
        <f t="shared" si="620"/>
        <v>0</v>
      </c>
      <c r="AB1089" s="121" t="str">
        <f t="shared" si="628"/>
        <v>A+J=</v>
      </c>
      <c r="AC1089" s="115">
        <f t="shared" si="629"/>
        <v>45519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5" x14ac:dyDescent="0.2">
      <c r="A1090" s="109">
        <f t="shared" si="621"/>
        <v>45503</v>
      </c>
      <c r="B1090" s="110">
        <f t="shared" si="613"/>
        <v>1129.40593343</v>
      </c>
      <c r="C1090" s="204">
        <f t="shared" si="612"/>
        <v>937.42398629616014</v>
      </c>
      <c r="D1090" s="111">
        <f t="shared" si="622"/>
        <v>6895.24</v>
      </c>
      <c r="E1090" s="111">
        <f t="shared" si="636"/>
        <v>6926.96</v>
      </c>
      <c r="F1090" s="161">
        <f t="shared" si="630"/>
        <v>45427</v>
      </c>
      <c r="G1090" s="114">
        <f t="shared" si="614"/>
        <v>4.600274972299756E-3</v>
      </c>
      <c r="H1090" s="115">
        <f t="shared" si="631"/>
        <v>45519</v>
      </c>
      <c r="I1090" s="115">
        <f t="shared" si="615"/>
        <v>45519</v>
      </c>
      <c r="J1090" s="116">
        <f t="shared" si="623"/>
        <v>23</v>
      </c>
      <c r="K1090" s="116">
        <f t="shared" si="638"/>
        <v>11</v>
      </c>
      <c r="L1090" s="8">
        <f t="shared" si="624"/>
        <v>1.0021974899999999</v>
      </c>
      <c r="M1090" s="117">
        <f t="shared" si="634"/>
        <v>1.0037996</v>
      </c>
      <c r="N1090" s="117">
        <f t="shared" si="632"/>
        <v>1.1962233833176992</v>
      </c>
      <c r="O1090" s="110">
        <f t="shared" si="635"/>
        <v>1.19885207</v>
      </c>
      <c r="P1090" s="110">
        <f t="shared" si="616"/>
        <v>1123.83268643</v>
      </c>
      <c r="Q1090" s="148">
        <f t="shared" si="627"/>
        <v>0</v>
      </c>
      <c r="R1090" s="170">
        <f t="shared" si="625"/>
        <v>0</v>
      </c>
      <c r="S1090" s="110">
        <f t="shared" si="617"/>
        <v>0</v>
      </c>
      <c r="T1090" s="92">
        <v>0</v>
      </c>
      <c r="U1090" s="180">
        <f t="shared" si="637"/>
        <v>0</v>
      </c>
      <c r="V1090" s="120">
        <f t="shared" si="626"/>
        <v>0.12</v>
      </c>
      <c r="W1090" s="118">
        <f t="shared" si="633"/>
        <v>11</v>
      </c>
      <c r="X1090" s="118">
        <v>252</v>
      </c>
      <c r="Y1090" s="117">
        <f t="shared" si="618"/>
        <v>1.004959143</v>
      </c>
      <c r="Z1090" s="110">
        <f t="shared" si="619"/>
        <v>5.5732470000000003</v>
      </c>
      <c r="AA1090" s="110">
        <f t="shared" si="620"/>
        <v>0</v>
      </c>
      <c r="AB1090" s="121" t="str">
        <f t="shared" si="628"/>
        <v>A+J=</v>
      </c>
      <c r="AC1090" s="115">
        <f t="shared" si="629"/>
        <v>45519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5" x14ac:dyDescent="0.2">
      <c r="A1091" s="109">
        <f t="shared" si="621"/>
        <v>45504</v>
      </c>
      <c r="B1091" s="110">
        <f t="shared" si="613"/>
        <v>1130.13945317</v>
      </c>
      <c r="C1091" s="204">
        <f t="shared" ref="C1091:C1138" si="639">C1090-((S1090+T1090)/O1090)</f>
        <v>937.42398629616014</v>
      </c>
      <c r="D1091" s="111">
        <f t="shared" si="622"/>
        <v>6895.24</v>
      </c>
      <c r="E1091" s="111">
        <f t="shared" si="636"/>
        <v>6926.96</v>
      </c>
      <c r="F1091" s="161">
        <f t="shared" si="630"/>
        <v>45427</v>
      </c>
      <c r="G1091" s="114">
        <f t="shared" si="614"/>
        <v>4.600274972299756E-3</v>
      </c>
      <c r="H1091" s="115">
        <f t="shared" si="631"/>
        <v>45519</v>
      </c>
      <c r="I1091" s="115">
        <f t="shared" si="615"/>
        <v>45519</v>
      </c>
      <c r="J1091" s="116">
        <f t="shared" si="623"/>
        <v>23</v>
      </c>
      <c r="K1091" s="116">
        <f t="shared" si="638"/>
        <v>12</v>
      </c>
      <c r="L1091" s="8">
        <f t="shared" si="624"/>
        <v>1.0023975000000001</v>
      </c>
      <c r="M1091" s="117">
        <f t="shared" si="634"/>
        <v>1.0037996</v>
      </c>
      <c r="N1091" s="117">
        <f t="shared" si="632"/>
        <v>1.1962233833176992</v>
      </c>
      <c r="O1091" s="110">
        <f t="shared" si="635"/>
        <v>1.19909132</v>
      </c>
      <c r="P1091" s="110">
        <f t="shared" si="616"/>
        <v>1124.0569651200001</v>
      </c>
      <c r="Q1091" s="148">
        <f t="shared" si="627"/>
        <v>0</v>
      </c>
      <c r="R1091" s="170">
        <f t="shared" si="625"/>
        <v>0</v>
      </c>
      <c r="S1091" s="110">
        <f t="shared" si="617"/>
        <v>0</v>
      </c>
      <c r="T1091" s="92">
        <v>0</v>
      </c>
      <c r="U1091" s="180">
        <f t="shared" si="637"/>
        <v>0</v>
      </c>
      <c r="V1091" s="120">
        <f t="shared" si="626"/>
        <v>0.12</v>
      </c>
      <c r="W1091" s="118">
        <f t="shared" si="633"/>
        <v>12</v>
      </c>
      <c r="X1091" s="118">
        <v>252</v>
      </c>
      <c r="Y1091" s="117">
        <f t="shared" si="618"/>
        <v>1.005411192</v>
      </c>
      <c r="Z1091" s="110">
        <f t="shared" si="619"/>
        <v>6.0824880500000003</v>
      </c>
      <c r="AA1091" s="110">
        <f t="shared" si="620"/>
        <v>0</v>
      </c>
      <c r="AB1091" s="121" t="str">
        <f t="shared" si="628"/>
        <v>A+J=</v>
      </c>
      <c r="AC1091" s="115">
        <f t="shared" si="629"/>
        <v>45519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5" x14ac:dyDescent="0.2">
      <c r="A1092" s="109">
        <f t="shared" si="621"/>
        <v>45505</v>
      </c>
      <c r="B1092" s="110">
        <f t="shared" si="613"/>
        <v>1130.8734699199999</v>
      </c>
      <c r="C1092" s="204">
        <f t="shared" si="639"/>
        <v>937.42398629616014</v>
      </c>
      <c r="D1092" s="111">
        <f t="shared" si="622"/>
        <v>6895.24</v>
      </c>
      <c r="E1092" s="111">
        <f t="shared" si="636"/>
        <v>6926.96</v>
      </c>
      <c r="F1092" s="161">
        <f t="shared" si="630"/>
        <v>45427</v>
      </c>
      <c r="G1092" s="114">
        <f t="shared" si="614"/>
        <v>4.600274972299756E-3</v>
      </c>
      <c r="H1092" s="115">
        <f t="shared" si="631"/>
        <v>45519</v>
      </c>
      <c r="I1092" s="115">
        <f t="shared" si="615"/>
        <v>45519</v>
      </c>
      <c r="J1092" s="116">
        <f t="shared" si="623"/>
        <v>23</v>
      </c>
      <c r="K1092" s="116">
        <f t="shared" si="638"/>
        <v>13</v>
      </c>
      <c r="L1092" s="8">
        <f t="shared" si="624"/>
        <v>1.0025975600000001</v>
      </c>
      <c r="M1092" s="117">
        <f t="shared" si="634"/>
        <v>1.0037996</v>
      </c>
      <c r="N1092" s="117">
        <f t="shared" si="632"/>
        <v>1.1962233833176992</v>
      </c>
      <c r="O1092" s="110">
        <f t="shared" si="635"/>
        <v>1.1993306399999999</v>
      </c>
      <c r="P1092" s="110">
        <f t="shared" si="616"/>
        <v>1124.28130943</v>
      </c>
      <c r="Q1092" s="148">
        <f t="shared" si="627"/>
        <v>0</v>
      </c>
      <c r="R1092" s="170">
        <f t="shared" si="625"/>
        <v>0</v>
      </c>
      <c r="S1092" s="110">
        <f t="shared" si="617"/>
        <v>0</v>
      </c>
      <c r="T1092" s="92">
        <v>0</v>
      </c>
      <c r="U1092" s="180">
        <f t="shared" si="637"/>
        <v>0</v>
      </c>
      <c r="V1092" s="120">
        <f t="shared" si="626"/>
        <v>0.12</v>
      </c>
      <c r="W1092" s="118">
        <f t="shared" si="633"/>
        <v>13</v>
      </c>
      <c r="X1092" s="118">
        <v>252</v>
      </c>
      <c r="Y1092" s="117">
        <f t="shared" si="618"/>
        <v>1.0058634440000001</v>
      </c>
      <c r="Z1092" s="110">
        <f t="shared" si="619"/>
        <v>6.5921604900000004</v>
      </c>
      <c r="AA1092" s="110">
        <f t="shared" si="620"/>
        <v>0</v>
      </c>
      <c r="AB1092" s="121" t="str">
        <f t="shared" si="628"/>
        <v>A+J=</v>
      </c>
      <c r="AC1092" s="115">
        <f t="shared" si="629"/>
        <v>45519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5" x14ac:dyDescent="0.2">
      <c r="A1093" s="109">
        <f t="shared" si="621"/>
        <v>45506</v>
      </c>
      <c r="B1093" s="110">
        <f t="shared" si="613"/>
        <v>1131.6079472900001</v>
      </c>
      <c r="C1093" s="204">
        <f t="shared" si="639"/>
        <v>937.42398629616014</v>
      </c>
      <c r="D1093" s="111">
        <f t="shared" si="622"/>
        <v>6895.24</v>
      </c>
      <c r="E1093" s="111">
        <f t="shared" si="636"/>
        <v>6926.96</v>
      </c>
      <c r="F1093" s="161">
        <f t="shared" si="630"/>
        <v>45427</v>
      </c>
      <c r="G1093" s="114">
        <f t="shared" si="614"/>
        <v>4.600274972299756E-3</v>
      </c>
      <c r="H1093" s="115">
        <f t="shared" si="631"/>
        <v>45519</v>
      </c>
      <c r="I1093" s="115">
        <f t="shared" si="615"/>
        <v>45519</v>
      </c>
      <c r="J1093" s="116">
        <f t="shared" si="623"/>
        <v>23</v>
      </c>
      <c r="K1093" s="116">
        <f t="shared" si="638"/>
        <v>14</v>
      </c>
      <c r="L1093" s="8">
        <f t="shared" si="624"/>
        <v>1.00279765</v>
      </c>
      <c r="M1093" s="117">
        <f t="shared" si="634"/>
        <v>1.0037996</v>
      </c>
      <c r="N1093" s="117">
        <f t="shared" si="632"/>
        <v>1.1962233833176992</v>
      </c>
      <c r="O1093" s="110">
        <f t="shared" si="635"/>
        <v>1.1995699900000001</v>
      </c>
      <c r="P1093" s="110">
        <f t="shared" si="616"/>
        <v>1124.5056818600001</v>
      </c>
      <c r="Q1093" s="148">
        <f t="shared" si="627"/>
        <v>0</v>
      </c>
      <c r="R1093" s="170">
        <f t="shared" si="625"/>
        <v>0</v>
      </c>
      <c r="S1093" s="110">
        <f t="shared" si="617"/>
        <v>0</v>
      </c>
      <c r="T1093" s="92">
        <v>0</v>
      </c>
      <c r="U1093" s="180">
        <f t="shared" si="637"/>
        <v>0</v>
      </c>
      <c r="V1093" s="120">
        <f t="shared" si="626"/>
        <v>0.12</v>
      </c>
      <c r="W1093" s="118">
        <f t="shared" si="633"/>
        <v>14</v>
      </c>
      <c r="X1093" s="118">
        <v>252</v>
      </c>
      <c r="Y1093" s="117">
        <f t="shared" si="618"/>
        <v>1.0063158999999999</v>
      </c>
      <c r="Z1093" s="110">
        <f t="shared" si="619"/>
        <v>7.1022654300000001</v>
      </c>
      <c r="AA1093" s="110">
        <f t="shared" si="620"/>
        <v>0</v>
      </c>
      <c r="AB1093" s="121" t="str">
        <f t="shared" si="628"/>
        <v>A+J=</v>
      </c>
      <c r="AC1093" s="115">
        <f t="shared" si="629"/>
        <v>45519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5" x14ac:dyDescent="0.2">
      <c r="A1094" s="109">
        <f t="shared" si="621"/>
        <v>45507</v>
      </c>
      <c r="B1094" s="110">
        <f t="shared" si="613"/>
        <v>1132.3429031999999</v>
      </c>
      <c r="C1094" s="204">
        <f t="shared" si="639"/>
        <v>937.42398629616014</v>
      </c>
      <c r="D1094" s="111">
        <f t="shared" si="622"/>
        <v>6895.24</v>
      </c>
      <c r="E1094" s="111">
        <f t="shared" si="636"/>
        <v>6926.96</v>
      </c>
      <c r="F1094" s="161">
        <f t="shared" si="630"/>
        <v>45427</v>
      </c>
      <c r="G1094" s="114">
        <f t="shared" si="614"/>
        <v>4.600274972299756E-3</v>
      </c>
      <c r="H1094" s="115">
        <f t="shared" si="631"/>
        <v>45519</v>
      </c>
      <c r="I1094" s="115">
        <f t="shared" si="615"/>
        <v>45519</v>
      </c>
      <c r="J1094" s="116">
        <f t="shared" si="623"/>
        <v>23</v>
      </c>
      <c r="K1094" s="116">
        <f t="shared" si="638"/>
        <v>15</v>
      </c>
      <c r="L1094" s="8">
        <f t="shared" si="624"/>
        <v>1.0029977800000001</v>
      </c>
      <c r="M1094" s="117">
        <f t="shared" si="634"/>
        <v>1.0037996</v>
      </c>
      <c r="N1094" s="117">
        <f t="shared" si="632"/>
        <v>1.1962233833176992</v>
      </c>
      <c r="O1094" s="110">
        <f t="shared" si="635"/>
        <v>1.19980939</v>
      </c>
      <c r="P1094" s="110">
        <f t="shared" si="616"/>
        <v>1124.73010116</v>
      </c>
      <c r="Q1094" s="148">
        <f t="shared" si="627"/>
        <v>0</v>
      </c>
      <c r="R1094" s="170">
        <f t="shared" si="625"/>
        <v>0</v>
      </c>
      <c r="S1094" s="110">
        <f t="shared" si="617"/>
        <v>0</v>
      </c>
      <c r="T1094" s="92">
        <v>0</v>
      </c>
      <c r="U1094" s="180">
        <f t="shared" si="637"/>
        <v>0</v>
      </c>
      <c r="V1094" s="120">
        <f t="shared" si="626"/>
        <v>0.12</v>
      </c>
      <c r="W1094" s="118">
        <f t="shared" si="633"/>
        <v>15</v>
      </c>
      <c r="X1094" s="118">
        <v>252</v>
      </c>
      <c r="Y1094" s="117">
        <f t="shared" si="618"/>
        <v>1.006768559</v>
      </c>
      <c r="Z1094" s="110">
        <f t="shared" si="619"/>
        <v>7.61280204</v>
      </c>
      <c r="AA1094" s="110">
        <f t="shared" si="620"/>
        <v>0</v>
      </c>
      <c r="AB1094" s="121" t="str">
        <f t="shared" si="628"/>
        <v>A+J=</v>
      </c>
      <c r="AC1094" s="115">
        <f t="shared" si="629"/>
        <v>45519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5" x14ac:dyDescent="0.2">
      <c r="A1095" s="109">
        <f t="shared" si="621"/>
        <v>45508</v>
      </c>
      <c r="B1095" s="110">
        <f t="shared" si="613"/>
        <v>1132.3429031999999</v>
      </c>
      <c r="C1095" s="204">
        <f t="shared" si="639"/>
        <v>937.42398629616014</v>
      </c>
      <c r="D1095" s="111">
        <f t="shared" si="622"/>
        <v>6895.24</v>
      </c>
      <c r="E1095" s="111">
        <f t="shared" si="636"/>
        <v>6926.96</v>
      </c>
      <c r="F1095" s="161">
        <f t="shared" si="630"/>
        <v>45427</v>
      </c>
      <c r="G1095" s="114">
        <f t="shared" si="614"/>
        <v>4.600274972299756E-3</v>
      </c>
      <c r="H1095" s="115">
        <f t="shared" si="631"/>
        <v>45519</v>
      </c>
      <c r="I1095" s="115">
        <f t="shared" si="615"/>
        <v>45519</v>
      </c>
      <c r="J1095" s="116">
        <f t="shared" si="623"/>
        <v>23</v>
      </c>
      <c r="K1095" s="116">
        <f t="shared" si="638"/>
        <v>15</v>
      </c>
      <c r="L1095" s="8">
        <f t="shared" si="624"/>
        <v>1.0029977800000001</v>
      </c>
      <c r="M1095" s="117">
        <f t="shared" si="634"/>
        <v>1.0037996</v>
      </c>
      <c r="N1095" s="117">
        <f t="shared" si="632"/>
        <v>1.1962233833176992</v>
      </c>
      <c r="O1095" s="110">
        <f t="shared" si="635"/>
        <v>1.19980939</v>
      </c>
      <c r="P1095" s="110">
        <f t="shared" si="616"/>
        <v>1124.73010116</v>
      </c>
      <c r="Q1095" s="148">
        <f t="shared" si="627"/>
        <v>0</v>
      </c>
      <c r="R1095" s="170">
        <f t="shared" si="625"/>
        <v>0</v>
      </c>
      <c r="S1095" s="110">
        <f t="shared" si="617"/>
        <v>0</v>
      </c>
      <c r="T1095" s="92">
        <v>0</v>
      </c>
      <c r="U1095" s="180">
        <f t="shared" si="637"/>
        <v>0</v>
      </c>
      <c r="V1095" s="120">
        <f t="shared" si="626"/>
        <v>0.12</v>
      </c>
      <c r="W1095" s="118">
        <f t="shared" si="633"/>
        <v>15</v>
      </c>
      <c r="X1095" s="118">
        <v>252</v>
      </c>
      <c r="Y1095" s="117">
        <f t="shared" si="618"/>
        <v>1.006768559</v>
      </c>
      <c r="Z1095" s="110">
        <f t="shared" si="619"/>
        <v>7.61280204</v>
      </c>
      <c r="AA1095" s="110">
        <f t="shared" si="620"/>
        <v>0</v>
      </c>
      <c r="AB1095" s="121" t="str">
        <f t="shared" si="628"/>
        <v>A+J=</v>
      </c>
      <c r="AC1095" s="115">
        <f t="shared" si="629"/>
        <v>45519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5" x14ac:dyDescent="0.2">
      <c r="A1096" s="109">
        <f t="shared" si="621"/>
        <v>45509</v>
      </c>
      <c r="B1096" s="110">
        <f t="shared" si="613"/>
        <v>1132.3429031999999</v>
      </c>
      <c r="C1096" s="204">
        <f t="shared" si="639"/>
        <v>937.42398629616014</v>
      </c>
      <c r="D1096" s="111">
        <f t="shared" si="622"/>
        <v>6895.24</v>
      </c>
      <c r="E1096" s="111">
        <f t="shared" si="636"/>
        <v>6926.96</v>
      </c>
      <c r="F1096" s="161">
        <f t="shared" si="630"/>
        <v>45427</v>
      </c>
      <c r="G1096" s="114">
        <f t="shared" si="614"/>
        <v>4.600274972299756E-3</v>
      </c>
      <c r="H1096" s="115">
        <f t="shared" si="631"/>
        <v>45519</v>
      </c>
      <c r="I1096" s="115">
        <f t="shared" si="615"/>
        <v>45519</v>
      </c>
      <c r="J1096" s="116">
        <f t="shared" si="623"/>
        <v>23</v>
      </c>
      <c r="K1096" s="116">
        <f t="shared" si="638"/>
        <v>15</v>
      </c>
      <c r="L1096" s="8">
        <f t="shared" si="624"/>
        <v>1.0029977800000001</v>
      </c>
      <c r="M1096" s="117">
        <f t="shared" si="634"/>
        <v>1.0037996</v>
      </c>
      <c r="N1096" s="117">
        <f t="shared" si="632"/>
        <v>1.1962233833176992</v>
      </c>
      <c r="O1096" s="110">
        <f t="shared" si="635"/>
        <v>1.19980939</v>
      </c>
      <c r="P1096" s="110">
        <f t="shared" si="616"/>
        <v>1124.73010116</v>
      </c>
      <c r="Q1096" s="148">
        <f t="shared" si="627"/>
        <v>0</v>
      </c>
      <c r="R1096" s="170">
        <f t="shared" si="625"/>
        <v>0</v>
      </c>
      <c r="S1096" s="110">
        <f t="shared" si="617"/>
        <v>0</v>
      </c>
      <c r="T1096" s="92">
        <v>0</v>
      </c>
      <c r="U1096" s="180">
        <f t="shared" si="637"/>
        <v>0</v>
      </c>
      <c r="V1096" s="120">
        <f t="shared" si="626"/>
        <v>0.12</v>
      </c>
      <c r="W1096" s="118">
        <f t="shared" si="633"/>
        <v>15</v>
      </c>
      <c r="X1096" s="118">
        <v>252</v>
      </c>
      <c r="Y1096" s="117">
        <f t="shared" si="618"/>
        <v>1.006768559</v>
      </c>
      <c r="Z1096" s="110">
        <f t="shared" si="619"/>
        <v>7.61280204</v>
      </c>
      <c r="AA1096" s="110">
        <f t="shared" si="620"/>
        <v>0</v>
      </c>
      <c r="AB1096" s="121" t="str">
        <f t="shared" si="628"/>
        <v>A+J=</v>
      </c>
      <c r="AC1096" s="115">
        <f t="shared" si="629"/>
        <v>45519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5" x14ac:dyDescent="0.2">
      <c r="A1097" s="109">
        <f t="shared" si="621"/>
        <v>45510</v>
      </c>
      <c r="B1097" s="110">
        <f t="shared" si="613"/>
        <v>1133.0783390000001</v>
      </c>
      <c r="C1097" s="204">
        <f t="shared" si="639"/>
        <v>937.42398629616014</v>
      </c>
      <c r="D1097" s="111">
        <f t="shared" si="622"/>
        <v>6895.24</v>
      </c>
      <c r="E1097" s="111">
        <f t="shared" si="636"/>
        <v>6926.96</v>
      </c>
      <c r="F1097" s="161">
        <f t="shared" si="630"/>
        <v>45427</v>
      </c>
      <c r="G1097" s="114">
        <f t="shared" si="614"/>
        <v>4.600274972299756E-3</v>
      </c>
      <c r="H1097" s="115">
        <f t="shared" si="631"/>
        <v>45519</v>
      </c>
      <c r="I1097" s="115">
        <f t="shared" si="615"/>
        <v>45519</v>
      </c>
      <c r="J1097" s="116">
        <f t="shared" si="623"/>
        <v>23</v>
      </c>
      <c r="K1097" s="116">
        <f t="shared" si="638"/>
        <v>16</v>
      </c>
      <c r="L1097" s="8">
        <f t="shared" si="624"/>
        <v>1.0031979499999999</v>
      </c>
      <c r="M1097" s="117">
        <f t="shared" si="634"/>
        <v>1.0037996</v>
      </c>
      <c r="N1097" s="117">
        <f t="shared" si="632"/>
        <v>1.1962233833176992</v>
      </c>
      <c r="O1097" s="110">
        <f t="shared" si="635"/>
        <v>1.20004884</v>
      </c>
      <c r="P1097" s="110">
        <f t="shared" si="616"/>
        <v>1124.95456734</v>
      </c>
      <c r="Q1097" s="148">
        <f t="shared" si="627"/>
        <v>0</v>
      </c>
      <c r="R1097" s="170">
        <f t="shared" si="625"/>
        <v>0</v>
      </c>
      <c r="S1097" s="110">
        <f t="shared" si="617"/>
        <v>0</v>
      </c>
      <c r="T1097" s="92">
        <v>0</v>
      </c>
      <c r="U1097" s="180">
        <f t="shared" si="637"/>
        <v>0</v>
      </c>
      <c r="V1097" s="120">
        <f t="shared" si="626"/>
        <v>0.12</v>
      </c>
      <c r="W1097" s="118">
        <f t="shared" si="633"/>
        <v>16</v>
      </c>
      <c r="X1097" s="118">
        <v>252</v>
      </c>
      <c r="Y1097" s="117">
        <f t="shared" si="618"/>
        <v>1.007221422</v>
      </c>
      <c r="Z1097" s="110">
        <f t="shared" si="619"/>
        <v>8.1237716599999992</v>
      </c>
      <c r="AA1097" s="110">
        <f t="shared" si="620"/>
        <v>0</v>
      </c>
      <c r="AB1097" s="121" t="str">
        <f t="shared" si="628"/>
        <v>A+J=</v>
      </c>
      <c r="AC1097" s="115">
        <f t="shared" si="629"/>
        <v>45519</v>
      </c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5" x14ac:dyDescent="0.2">
      <c r="A1098" s="109">
        <f t="shared" si="621"/>
        <v>45511</v>
      </c>
      <c r="B1098" s="110">
        <f t="shared" si="613"/>
        <v>1133.81425373</v>
      </c>
      <c r="C1098" s="204">
        <f t="shared" si="639"/>
        <v>937.42398629616014</v>
      </c>
      <c r="D1098" s="111">
        <f t="shared" si="622"/>
        <v>6895.24</v>
      </c>
      <c r="E1098" s="111">
        <f t="shared" si="636"/>
        <v>6926.96</v>
      </c>
      <c r="F1098" s="161">
        <f t="shared" si="630"/>
        <v>45427</v>
      </c>
      <c r="G1098" s="114">
        <f t="shared" si="614"/>
        <v>4.600274972299756E-3</v>
      </c>
      <c r="H1098" s="115">
        <f t="shared" si="631"/>
        <v>45519</v>
      </c>
      <c r="I1098" s="115">
        <f t="shared" si="615"/>
        <v>45519</v>
      </c>
      <c r="J1098" s="116">
        <f t="shared" si="623"/>
        <v>23</v>
      </c>
      <c r="K1098" s="116">
        <f t="shared" si="638"/>
        <v>17</v>
      </c>
      <c r="L1098" s="8">
        <f t="shared" si="624"/>
        <v>1.0033981599999999</v>
      </c>
      <c r="M1098" s="117">
        <f t="shared" si="634"/>
        <v>1.0037996</v>
      </c>
      <c r="N1098" s="117">
        <f t="shared" si="632"/>
        <v>1.1962233833176992</v>
      </c>
      <c r="O1098" s="110">
        <f t="shared" si="635"/>
        <v>1.20028834</v>
      </c>
      <c r="P1098" s="110">
        <f t="shared" si="616"/>
        <v>1125.17908038</v>
      </c>
      <c r="Q1098" s="148">
        <f t="shared" si="627"/>
        <v>0</v>
      </c>
      <c r="R1098" s="170">
        <f t="shared" si="625"/>
        <v>0</v>
      </c>
      <c r="S1098" s="110">
        <f t="shared" si="617"/>
        <v>0</v>
      </c>
      <c r="T1098" s="92">
        <v>0</v>
      </c>
      <c r="U1098" s="180">
        <f t="shared" si="637"/>
        <v>0</v>
      </c>
      <c r="V1098" s="120">
        <f t="shared" si="626"/>
        <v>0.12</v>
      </c>
      <c r="W1098" s="118">
        <f t="shared" si="633"/>
        <v>17</v>
      </c>
      <c r="X1098" s="118">
        <v>252</v>
      </c>
      <c r="Y1098" s="117">
        <f t="shared" si="618"/>
        <v>1.0076744879999999</v>
      </c>
      <c r="Z1098" s="110">
        <f t="shared" si="619"/>
        <v>8.6351733500000005</v>
      </c>
      <c r="AA1098" s="110">
        <f t="shared" si="620"/>
        <v>0</v>
      </c>
      <c r="AB1098" s="121" t="str">
        <f t="shared" si="628"/>
        <v>A+J=</v>
      </c>
      <c r="AC1098" s="115">
        <f t="shared" si="629"/>
        <v>45519</v>
      </c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5" x14ac:dyDescent="0.2">
      <c r="A1099" s="109">
        <f t="shared" si="621"/>
        <v>45512</v>
      </c>
      <c r="B1099" s="110">
        <f t="shared" ref="B1099:B1101" si="640">(P1099+Z1099)</f>
        <v>1134.55063928</v>
      </c>
      <c r="C1099" s="204">
        <f t="shared" si="639"/>
        <v>937.42398629616014</v>
      </c>
      <c r="D1099" s="111">
        <f t="shared" si="622"/>
        <v>6895.24</v>
      </c>
      <c r="E1099" s="111">
        <f t="shared" si="636"/>
        <v>6926.96</v>
      </c>
      <c r="F1099" s="161">
        <f t="shared" si="630"/>
        <v>45427</v>
      </c>
      <c r="G1099" s="114">
        <f t="shared" ref="G1099:G1101" si="641">(E1099/D1099)-1</f>
        <v>4.600274972299756E-3</v>
      </c>
      <c r="H1099" s="115">
        <f t="shared" si="631"/>
        <v>45519</v>
      </c>
      <c r="I1099" s="115">
        <f t="shared" ref="I1099:I1101" si="642">IF(A1099&gt;I1098,H1099,I1098)</f>
        <v>45519</v>
      </c>
      <c r="J1099" s="116">
        <f t="shared" si="623"/>
        <v>23</v>
      </c>
      <c r="K1099" s="116">
        <f t="shared" si="638"/>
        <v>18</v>
      </c>
      <c r="L1099" s="8">
        <f t="shared" si="624"/>
        <v>1.0035984099999999</v>
      </c>
      <c r="M1099" s="117">
        <f t="shared" si="634"/>
        <v>1.0037996</v>
      </c>
      <c r="N1099" s="117">
        <f t="shared" si="632"/>
        <v>1.1962233833176992</v>
      </c>
      <c r="O1099" s="110">
        <f t="shared" si="635"/>
        <v>1.2005278800000001</v>
      </c>
      <c r="P1099" s="110">
        <f t="shared" ref="P1099:P1101" si="643">TRUNC(C1099*O1099,8)</f>
        <v>1125.4036309200001</v>
      </c>
      <c r="Q1099" s="148">
        <f t="shared" si="627"/>
        <v>0</v>
      </c>
      <c r="R1099" s="170">
        <f t="shared" si="625"/>
        <v>0</v>
      </c>
      <c r="S1099" s="110">
        <f t="shared" ref="S1099:S1101" si="644">IF(R1099&gt;0,TRUNC(R1099*P1099,8),0)</f>
        <v>0</v>
      </c>
      <c r="T1099" s="92">
        <v>0</v>
      </c>
      <c r="U1099" s="180">
        <f t="shared" si="637"/>
        <v>0</v>
      </c>
      <c r="V1099" s="120">
        <f t="shared" si="626"/>
        <v>0.12</v>
      </c>
      <c r="W1099" s="118">
        <f t="shared" si="633"/>
        <v>18</v>
      </c>
      <c r="X1099" s="118">
        <v>252</v>
      </c>
      <c r="Y1099" s="117">
        <f t="shared" ref="Y1099:Y1101" si="645">ROUND((1+V1099)^TRUNC((W1099/X1099),9),9)</f>
        <v>1.0081277580000001</v>
      </c>
      <c r="Z1099" s="110">
        <f t="shared" ref="Z1099:Z1101" si="646">TRUNC((P1099*(Y1099-1)),8)</f>
        <v>9.1470083599999992</v>
      </c>
      <c r="AA1099" s="110">
        <f t="shared" ref="AA1099:AA1101" si="647">IF(Q1099&gt;0,S1099+Z1099,0)</f>
        <v>0</v>
      </c>
      <c r="AB1099" s="121" t="str">
        <f t="shared" si="628"/>
        <v>A+J=</v>
      </c>
      <c r="AC1099" s="115">
        <f t="shared" si="629"/>
        <v>45519</v>
      </c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5" x14ac:dyDescent="0.2">
      <c r="A1100" s="109">
        <f t="shared" ref="A1100:A1163" si="648">(A1099+1)</f>
        <v>45513</v>
      </c>
      <c r="B1100" s="110">
        <f t="shared" si="640"/>
        <v>1135.2875064300001</v>
      </c>
      <c r="C1100" s="204">
        <f t="shared" si="639"/>
        <v>937.42398629616014</v>
      </c>
      <c r="D1100" s="111">
        <f t="shared" ref="D1100:D1101" si="649">IF(E1100=E1099,D1099,E1099)</f>
        <v>6895.24</v>
      </c>
      <c r="E1100" s="111">
        <f t="shared" si="636"/>
        <v>6926.96</v>
      </c>
      <c r="F1100" s="161">
        <f t="shared" si="630"/>
        <v>45427</v>
      </c>
      <c r="G1100" s="114">
        <f t="shared" si="641"/>
        <v>4.600274972299756E-3</v>
      </c>
      <c r="H1100" s="115">
        <f t="shared" si="631"/>
        <v>45519</v>
      </c>
      <c r="I1100" s="115">
        <f t="shared" si="642"/>
        <v>45519</v>
      </c>
      <c r="J1100" s="116">
        <f t="shared" ref="J1100:J1101" si="650">IF(I1100=I1099,J1099,NETWORKDAYS(I1099,I1100,$AF$149:$AF$503)-1)</f>
        <v>23</v>
      </c>
      <c r="K1100" s="116">
        <f t="shared" si="638"/>
        <v>19</v>
      </c>
      <c r="L1100" s="8">
        <f t="shared" ref="L1100:L1101" si="651">TRUNC((E1100/D1100)^TRUNC((K1100/J1100),9),8)</f>
        <v>1.0037986999999999</v>
      </c>
      <c r="M1100" s="117">
        <f t="shared" si="634"/>
        <v>1.0037996</v>
      </c>
      <c r="N1100" s="117">
        <f t="shared" si="632"/>
        <v>1.1962233833176992</v>
      </c>
      <c r="O1100" s="110">
        <f t="shared" si="635"/>
        <v>1.2007674699999999</v>
      </c>
      <c r="P1100" s="110">
        <f t="shared" si="643"/>
        <v>1125.6282283400001</v>
      </c>
      <c r="Q1100" s="148">
        <f t="shared" si="627"/>
        <v>0</v>
      </c>
      <c r="R1100" s="170">
        <f t="shared" ref="R1100:R1101" si="652">IF(Q1100&gt;0,VLOOKUP($A1100,$AF$11:$AK$141,6),0)</f>
        <v>0</v>
      </c>
      <c r="S1100" s="110">
        <f t="shared" si="644"/>
        <v>0</v>
      </c>
      <c r="T1100" s="92">
        <v>0</v>
      </c>
      <c r="U1100" s="180">
        <f t="shared" si="637"/>
        <v>0</v>
      </c>
      <c r="V1100" s="120">
        <f t="shared" ref="V1100:V1163" si="653">(V1099)</f>
        <v>0.12</v>
      </c>
      <c r="W1100" s="118">
        <f t="shared" si="633"/>
        <v>19</v>
      </c>
      <c r="X1100" s="118">
        <v>252</v>
      </c>
      <c r="Y1100" s="117">
        <f t="shared" si="645"/>
        <v>1.0085812329999999</v>
      </c>
      <c r="Z1100" s="110">
        <f t="shared" si="646"/>
        <v>9.6592780900000008</v>
      </c>
      <c r="AA1100" s="110">
        <f t="shared" si="647"/>
        <v>0</v>
      </c>
      <c r="AB1100" s="121" t="str">
        <f t="shared" si="628"/>
        <v>A+J=</v>
      </c>
      <c r="AC1100" s="115">
        <f t="shared" si="629"/>
        <v>45519</v>
      </c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5" x14ac:dyDescent="0.2">
      <c r="A1101" s="109">
        <f t="shared" si="648"/>
        <v>45514</v>
      </c>
      <c r="B1101" s="110">
        <f t="shared" si="640"/>
        <v>1136.02486258</v>
      </c>
      <c r="C1101" s="204">
        <f t="shared" si="639"/>
        <v>937.42398629616014</v>
      </c>
      <c r="D1101" s="111">
        <f t="shared" si="649"/>
        <v>6895.24</v>
      </c>
      <c r="E1101" s="111">
        <f t="shared" si="636"/>
        <v>6926.96</v>
      </c>
      <c r="F1101" s="161">
        <f t="shared" si="630"/>
        <v>45427</v>
      </c>
      <c r="G1101" s="114">
        <f t="shared" si="641"/>
        <v>4.600274972299756E-3</v>
      </c>
      <c r="H1101" s="115">
        <f t="shared" si="631"/>
        <v>45519</v>
      </c>
      <c r="I1101" s="115">
        <f t="shared" si="642"/>
        <v>45519</v>
      </c>
      <c r="J1101" s="116">
        <f t="shared" si="650"/>
        <v>23</v>
      </c>
      <c r="K1101" s="116">
        <f t="shared" si="638"/>
        <v>20</v>
      </c>
      <c r="L1101" s="8">
        <f t="shared" si="651"/>
        <v>1.0039990400000001</v>
      </c>
      <c r="M1101" s="117">
        <f t="shared" si="634"/>
        <v>1.0037996</v>
      </c>
      <c r="N1101" s="117">
        <f t="shared" si="632"/>
        <v>1.1962233833176992</v>
      </c>
      <c r="O1101" s="110">
        <f t="shared" si="635"/>
        <v>1.2010071200000001</v>
      </c>
      <c r="P1101" s="110">
        <f t="shared" si="643"/>
        <v>1125.8528819999999</v>
      </c>
      <c r="Q1101" s="148">
        <f t="shared" ref="Q1101" si="654">IF(VLOOKUP(A1101,AF$11:AM$141,8)=VLOOKUP(A1100,AF$11:AM$141,8),0,VLOOKUP(A1101,AF$11:AM$141,8))</f>
        <v>0</v>
      </c>
      <c r="R1101" s="170">
        <f t="shared" si="652"/>
        <v>0</v>
      </c>
      <c r="S1101" s="110">
        <f t="shared" si="644"/>
        <v>0</v>
      </c>
      <c r="T1101" s="92">
        <v>0</v>
      </c>
      <c r="U1101" s="180">
        <f t="shared" si="637"/>
        <v>0</v>
      </c>
      <c r="V1101" s="120">
        <f t="shared" si="653"/>
        <v>0.12</v>
      </c>
      <c r="W1101" s="118">
        <f t="shared" si="633"/>
        <v>20</v>
      </c>
      <c r="X1101" s="118">
        <v>252</v>
      </c>
      <c r="Y1101" s="117">
        <f t="shared" si="645"/>
        <v>1.0090349110000001</v>
      </c>
      <c r="Z1101" s="110">
        <f t="shared" si="646"/>
        <v>10.17198058</v>
      </c>
      <c r="AA1101" s="110">
        <f t="shared" si="647"/>
        <v>0</v>
      </c>
      <c r="AB1101" s="121" t="str">
        <f t="shared" ref="AB1101:AB1138" si="655">IF($Q1100&gt;0,VLOOKUP($A1100,$AF$11:$AO$141,9),AB1100)</f>
        <v>A+J=</v>
      </c>
      <c r="AC1101" s="115">
        <f t="shared" ref="AC1101:AC1138" si="656">IF($Q1100&gt;0,VLOOKUP($A1100,$AF$11:$AO$141,10),AC1100)</f>
        <v>45519</v>
      </c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5" x14ac:dyDescent="0.2">
      <c r="A1102" s="109">
        <f t="shared" si="648"/>
        <v>45515</v>
      </c>
      <c r="B1102" s="110">
        <f t="shared" ref="B1102:B1138" si="657">(P1102+Z1102)</f>
        <v>1136.02486258</v>
      </c>
      <c r="C1102" s="204">
        <f t="shared" si="639"/>
        <v>937.42398629616014</v>
      </c>
      <c r="D1102" s="111">
        <f t="shared" ref="D1102:D1138" si="658">IF(E1102=E1101,D1101,E1101)</f>
        <v>6895.24</v>
      </c>
      <c r="E1102" s="111">
        <f t="shared" si="636"/>
        <v>6926.96</v>
      </c>
      <c r="F1102" s="161">
        <f t="shared" si="630"/>
        <v>45427</v>
      </c>
      <c r="G1102" s="114">
        <f t="shared" ref="G1102:G1138" si="659">(E1102/D1102)-1</f>
        <v>4.600274972299756E-3</v>
      </c>
      <c r="H1102" s="115">
        <f t="shared" ref="H1102:H1138" si="660">IF(Q1101&gt;0,VLOOKUP(A1102,AJ$119:AP$451,4),H1101)</f>
        <v>45519</v>
      </c>
      <c r="I1102" s="115">
        <f t="shared" ref="I1102:I1138" si="661">IF(A1102&gt;I1101,H1102,I1101)</f>
        <v>45519</v>
      </c>
      <c r="J1102" s="116">
        <f t="shared" ref="J1102:J1138" si="662">IF(I1102=I1101,J1101,NETWORKDAYS(I1101,I1102,$AF$149:$AF$503)-1)</f>
        <v>23</v>
      </c>
      <c r="K1102" s="116">
        <f t="shared" ref="K1102:K1138" si="663">(J1102-(NETWORKDAYS(A1102,I1102,AF$149:AF$503)-1))</f>
        <v>20</v>
      </c>
      <c r="L1102" s="8">
        <f t="shared" ref="L1102:L1138" si="664">TRUNC((E1102/D1102)^TRUNC((K1102/J1102),9),8)</f>
        <v>1.0039990400000001</v>
      </c>
      <c r="M1102" s="117">
        <f t="shared" si="634"/>
        <v>1.0037996</v>
      </c>
      <c r="N1102" s="117">
        <f t="shared" ref="N1102:N1138" si="665">IF(I1102&gt;I1101,N1101*M1102,N1101)</f>
        <v>1.1962233833176992</v>
      </c>
      <c r="O1102" s="110">
        <f t="shared" ref="O1102:O1138" si="666">TRUNC(TRUNC((L1102*N1102),15),8)</f>
        <v>1.2010071200000001</v>
      </c>
      <c r="P1102" s="110">
        <f t="shared" ref="P1102:P1138" si="667">TRUNC(C1102*O1102,8)</f>
        <v>1125.8528819999999</v>
      </c>
      <c r="Q1102" s="148">
        <f t="shared" ref="Q1102:Q1137" si="668">IF(VLOOKUP(A1102,AF$11:AM$141,8)=VLOOKUP(A1101,AF$11:AM$141,8),0,VLOOKUP(A1102,AF$11:AM$141,8))</f>
        <v>0</v>
      </c>
      <c r="R1102" s="170">
        <f t="shared" ref="R1102:R1137" si="669">IF(Q1102&gt;0,VLOOKUP($A1102,$AF$11:$AK$141,6),0)</f>
        <v>0</v>
      </c>
      <c r="S1102" s="110">
        <f t="shared" ref="S1102:S1138" si="670">IF(R1102&gt;0,TRUNC(R1102*P1102,8),0)</f>
        <v>0</v>
      </c>
      <c r="T1102" s="92">
        <v>0</v>
      </c>
      <c r="U1102" s="180">
        <f t="shared" si="637"/>
        <v>0</v>
      </c>
      <c r="V1102" s="120">
        <f t="shared" si="653"/>
        <v>0.12</v>
      </c>
      <c r="W1102" s="118">
        <f t="shared" ref="W1102:W1138" si="671">IF(A1101&lt;K$2,0,IF(Q1101&gt;0,1,IF(K1102=K1101,W1101,W1101+1)))</f>
        <v>20</v>
      </c>
      <c r="X1102" s="118">
        <v>252</v>
      </c>
      <c r="Y1102" s="117">
        <f t="shared" ref="Y1102:Y1138" si="672">ROUND((1+V1102)^TRUNC((W1102/X1102),9),9)</f>
        <v>1.0090349110000001</v>
      </c>
      <c r="Z1102" s="110">
        <f t="shared" ref="Z1102:Z1138" si="673">TRUNC((P1102*(Y1102-1)),8)</f>
        <v>10.17198058</v>
      </c>
      <c r="AA1102" s="110">
        <f t="shared" ref="AA1102:AA1137" si="674">IF(Q1102&gt;0,S1102+Z1102,0)</f>
        <v>0</v>
      </c>
      <c r="AB1102" s="121" t="str">
        <f t="shared" si="655"/>
        <v>A+J=</v>
      </c>
      <c r="AC1102" s="115">
        <f t="shared" si="656"/>
        <v>45519</v>
      </c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5" x14ac:dyDescent="0.2">
      <c r="A1103" s="109">
        <f t="shared" si="648"/>
        <v>45516</v>
      </c>
      <c r="B1103" s="110">
        <f t="shared" si="657"/>
        <v>1136.02486258</v>
      </c>
      <c r="C1103" s="204">
        <f t="shared" si="639"/>
        <v>937.42398629616014</v>
      </c>
      <c r="D1103" s="111">
        <f t="shared" si="658"/>
        <v>6895.24</v>
      </c>
      <c r="E1103" s="111">
        <f t="shared" si="636"/>
        <v>6926.96</v>
      </c>
      <c r="F1103" s="161">
        <f t="shared" si="630"/>
        <v>45427</v>
      </c>
      <c r="G1103" s="114">
        <f t="shared" si="659"/>
        <v>4.600274972299756E-3</v>
      </c>
      <c r="H1103" s="115">
        <f t="shared" si="660"/>
        <v>45519</v>
      </c>
      <c r="I1103" s="115">
        <f t="shared" si="661"/>
        <v>45519</v>
      </c>
      <c r="J1103" s="116">
        <f t="shared" si="662"/>
        <v>23</v>
      </c>
      <c r="K1103" s="116">
        <f t="shared" si="663"/>
        <v>20</v>
      </c>
      <c r="L1103" s="8">
        <f t="shared" si="664"/>
        <v>1.0039990400000001</v>
      </c>
      <c r="M1103" s="117">
        <f t="shared" si="634"/>
        <v>1.0037996</v>
      </c>
      <c r="N1103" s="117">
        <f t="shared" si="665"/>
        <v>1.1962233833176992</v>
      </c>
      <c r="O1103" s="110">
        <f t="shared" si="666"/>
        <v>1.2010071200000001</v>
      </c>
      <c r="P1103" s="110">
        <f t="shared" si="667"/>
        <v>1125.8528819999999</v>
      </c>
      <c r="Q1103" s="148">
        <f t="shared" si="668"/>
        <v>0</v>
      </c>
      <c r="R1103" s="170">
        <f t="shared" si="669"/>
        <v>0</v>
      </c>
      <c r="S1103" s="110">
        <f t="shared" si="670"/>
        <v>0</v>
      </c>
      <c r="T1103" s="92">
        <v>0</v>
      </c>
      <c r="U1103" s="180">
        <f t="shared" si="637"/>
        <v>0</v>
      </c>
      <c r="V1103" s="120">
        <f t="shared" si="653"/>
        <v>0.12</v>
      </c>
      <c r="W1103" s="118">
        <f t="shared" si="671"/>
        <v>20</v>
      </c>
      <c r="X1103" s="118">
        <v>252</v>
      </c>
      <c r="Y1103" s="117">
        <f t="shared" si="672"/>
        <v>1.0090349110000001</v>
      </c>
      <c r="Z1103" s="110">
        <f t="shared" si="673"/>
        <v>10.17198058</v>
      </c>
      <c r="AA1103" s="110">
        <f t="shared" si="674"/>
        <v>0</v>
      </c>
      <c r="AB1103" s="121" t="str">
        <f t="shared" si="655"/>
        <v>A+J=</v>
      </c>
      <c r="AC1103" s="115">
        <f t="shared" si="656"/>
        <v>45519</v>
      </c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5" x14ac:dyDescent="0.2">
      <c r="A1104" s="109">
        <f t="shared" si="648"/>
        <v>45517</v>
      </c>
      <c r="B1104" s="110">
        <f t="shared" si="657"/>
        <v>1136.7626901400001</v>
      </c>
      <c r="C1104" s="204">
        <f t="shared" si="639"/>
        <v>937.42398629616014</v>
      </c>
      <c r="D1104" s="111">
        <f t="shared" si="658"/>
        <v>6895.24</v>
      </c>
      <c r="E1104" s="111">
        <f t="shared" si="636"/>
        <v>6926.96</v>
      </c>
      <c r="F1104" s="161">
        <f t="shared" si="630"/>
        <v>45427</v>
      </c>
      <c r="G1104" s="114">
        <f t="shared" si="659"/>
        <v>4.600274972299756E-3</v>
      </c>
      <c r="H1104" s="115">
        <f t="shared" si="660"/>
        <v>45519</v>
      </c>
      <c r="I1104" s="115">
        <f t="shared" si="661"/>
        <v>45519</v>
      </c>
      <c r="J1104" s="116">
        <f t="shared" si="662"/>
        <v>23</v>
      </c>
      <c r="K1104" s="116">
        <f t="shared" si="663"/>
        <v>21</v>
      </c>
      <c r="L1104" s="8">
        <f t="shared" si="664"/>
        <v>1.00419941</v>
      </c>
      <c r="M1104" s="117">
        <f t="shared" si="634"/>
        <v>1.0037996</v>
      </c>
      <c r="N1104" s="117">
        <f t="shared" si="665"/>
        <v>1.1962233833176992</v>
      </c>
      <c r="O1104" s="110">
        <f t="shared" si="666"/>
        <v>1.20124681</v>
      </c>
      <c r="P1104" s="110">
        <f t="shared" si="667"/>
        <v>1126.07757315</v>
      </c>
      <c r="Q1104" s="148">
        <f t="shared" si="668"/>
        <v>0</v>
      </c>
      <c r="R1104" s="170">
        <f t="shared" si="669"/>
        <v>0</v>
      </c>
      <c r="S1104" s="110">
        <f t="shared" si="670"/>
        <v>0</v>
      </c>
      <c r="T1104" s="92">
        <v>0</v>
      </c>
      <c r="U1104" s="180">
        <f t="shared" si="637"/>
        <v>0</v>
      </c>
      <c r="V1104" s="120">
        <f t="shared" si="653"/>
        <v>0.12</v>
      </c>
      <c r="W1104" s="118">
        <f t="shared" si="671"/>
        <v>21</v>
      </c>
      <c r="X1104" s="118">
        <v>252</v>
      </c>
      <c r="Y1104" s="117">
        <f t="shared" si="672"/>
        <v>1.0094887930000001</v>
      </c>
      <c r="Z1104" s="110">
        <f t="shared" si="673"/>
        <v>10.685116989999999</v>
      </c>
      <c r="AA1104" s="110">
        <f t="shared" si="674"/>
        <v>0</v>
      </c>
      <c r="AB1104" s="121" t="str">
        <f t="shared" si="655"/>
        <v>A+J=</v>
      </c>
      <c r="AC1104" s="115">
        <f t="shared" si="656"/>
        <v>45519</v>
      </c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5" x14ac:dyDescent="0.2">
      <c r="A1105" s="109">
        <f t="shared" si="648"/>
        <v>45518</v>
      </c>
      <c r="B1105" s="110">
        <f t="shared" si="657"/>
        <v>1137.50099877</v>
      </c>
      <c r="C1105" s="204">
        <f t="shared" si="639"/>
        <v>937.42398629616014</v>
      </c>
      <c r="D1105" s="111">
        <f t="shared" si="658"/>
        <v>6895.24</v>
      </c>
      <c r="E1105" s="111">
        <f t="shared" si="636"/>
        <v>6926.96</v>
      </c>
      <c r="F1105" s="161">
        <f t="shared" si="630"/>
        <v>45427</v>
      </c>
      <c r="G1105" s="114">
        <f t="shared" si="659"/>
        <v>4.600274972299756E-3</v>
      </c>
      <c r="H1105" s="115">
        <f t="shared" si="660"/>
        <v>45519</v>
      </c>
      <c r="I1105" s="115">
        <f t="shared" si="661"/>
        <v>45519</v>
      </c>
      <c r="J1105" s="116">
        <f t="shared" si="662"/>
        <v>23</v>
      </c>
      <c r="K1105" s="116">
        <f t="shared" si="663"/>
        <v>22</v>
      </c>
      <c r="L1105" s="8">
        <f t="shared" si="664"/>
        <v>1.0043998199999999</v>
      </c>
      <c r="M1105" s="117">
        <f t="shared" si="634"/>
        <v>1.0037996</v>
      </c>
      <c r="N1105" s="117">
        <f t="shared" si="665"/>
        <v>1.1962233833176992</v>
      </c>
      <c r="O1105" s="110">
        <f t="shared" si="666"/>
        <v>1.20148655</v>
      </c>
      <c r="P1105" s="110">
        <f t="shared" si="667"/>
        <v>1126.3023111800001</v>
      </c>
      <c r="Q1105" s="148">
        <f t="shared" si="668"/>
        <v>0</v>
      </c>
      <c r="R1105" s="170">
        <f t="shared" si="669"/>
        <v>0</v>
      </c>
      <c r="S1105" s="110">
        <f t="shared" si="670"/>
        <v>0</v>
      </c>
      <c r="T1105" s="92">
        <v>0</v>
      </c>
      <c r="U1105" s="180">
        <f t="shared" si="637"/>
        <v>0</v>
      </c>
      <c r="V1105" s="120">
        <f t="shared" si="653"/>
        <v>0.12</v>
      </c>
      <c r="W1105" s="118">
        <f t="shared" si="671"/>
        <v>22</v>
      </c>
      <c r="X1105" s="118">
        <v>252</v>
      </c>
      <c r="Y1105" s="117">
        <f t="shared" si="672"/>
        <v>1.009942879</v>
      </c>
      <c r="Z1105" s="110">
        <f t="shared" si="673"/>
        <v>11.19868759</v>
      </c>
      <c r="AA1105" s="110">
        <f t="shared" si="674"/>
        <v>0</v>
      </c>
      <c r="AB1105" s="121" t="str">
        <f t="shared" si="655"/>
        <v>A+J=</v>
      </c>
      <c r="AC1105" s="115">
        <f t="shared" si="656"/>
        <v>45519</v>
      </c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5" x14ac:dyDescent="0.2">
      <c r="A1106" s="109">
        <f t="shared" si="648"/>
        <v>45519</v>
      </c>
      <c r="B1106" s="110">
        <f t="shared" si="657"/>
        <v>1138.23978033</v>
      </c>
      <c r="C1106" s="204">
        <f t="shared" si="639"/>
        <v>937.42398629616014</v>
      </c>
      <c r="D1106" s="111">
        <f t="shared" si="658"/>
        <v>6895.24</v>
      </c>
      <c r="E1106" s="111">
        <f t="shared" si="636"/>
        <v>6926.96</v>
      </c>
      <c r="F1106" s="161">
        <f t="shared" si="630"/>
        <v>45427</v>
      </c>
      <c r="G1106" s="114">
        <f t="shared" si="659"/>
        <v>4.600274972299756E-3</v>
      </c>
      <c r="H1106" s="115">
        <f t="shared" si="660"/>
        <v>45519</v>
      </c>
      <c r="I1106" s="115">
        <f t="shared" si="661"/>
        <v>45519</v>
      </c>
      <c r="J1106" s="116">
        <f t="shared" si="662"/>
        <v>23</v>
      </c>
      <c r="K1106" s="116">
        <f t="shared" si="663"/>
        <v>23</v>
      </c>
      <c r="L1106" s="8">
        <f t="shared" si="664"/>
        <v>1.0046002700000001</v>
      </c>
      <c r="M1106" s="117">
        <f t="shared" si="634"/>
        <v>1.0037996</v>
      </c>
      <c r="N1106" s="117">
        <f t="shared" si="665"/>
        <v>1.1962233833176992</v>
      </c>
      <c r="O1106" s="110">
        <f t="shared" si="666"/>
        <v>1.2017263300000001</v>
      </c>
      <c r="P1106" s="110">
        <f t="shared" si="667"/>
        <v>1126.5270866999999</v>
      </c>
      <c r="Q1106" s="148">
        <f t="shared" si="668"/>
        <v>36</v>
      </c>
      <c r="R1106" s="170">
        <f t="shared" si="669"/>
        <v>3.5000000000000001E-3</v>
      </c>
      <c r="S1106" s="110">
        <f t="shared" si="670"/>
        <v>3.9428448</v>
      </c>
      <c r="T1106" s="92">
        <v>0</v>
      </c>
      <c r="U1106" s="180">
        <f t="shared" si="637"/>
        <v>3.4999999969374906E-3</v>
      </c>
      <c r="V1106" s="120">
        <f t="shared" si="653"/>
        <v>0.12</v>
      </c>
      <c r="W1106" s="118">
        <f t="shared" si="671"/>
        <v>23</v>
      </c>
      <c r="X1106" s="118">
        <v>252</v>
      </c>
      <c r="Y1106" s="117">
        <f t="shared" si="672"/>
        <v>1.0103971700000001</v>
      </c>
      <c r="Z1106" s="110">
        <f t="shared" si="673"/>
        <v>11.71269363</v>
      </c>
      <c r="AA1106" s="110">
        <f t="shared" si="674"/>
        <v>15.65553843</v>
      </c>
      <c r="AB1106" s="121" t="str">
        <f t="shared" si="655"/>
        <v>A+J=</v>
      </c>
      <c r="AC1106" s="115">
        <f t="shared" si="656"/>
        <v>45519</v>
      </c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5" x14ac:dyDescent="0.2">
      <c r="A1107" s="109">
        <f t="shared" si="648"/>
        <v>45520</v>
      </c>
      <c r="B1107" s="110">
        <f t="shared" si="657"/>
        <v>1123.19632013</v>
      </c>
      <c r="C1107" s="204">
        <f t="shared" si="639"/>
        <v>934.14300234701091</v>
      </c>
      <c r="D1107" s="111">
        <f t="shared" si="658"/>
        <v>6926.96</v>
      </c>
      <c r="E1107" s="111">
        <f t="shared" si="636"/>
        <v>6941.51</v>
      </c>
      <c r="F1107" s="161">
        <f t="shared" ref="F1107:F1138" si="675">IF($K1107=1,VLOOKUP($A1106,$AQ$11:$AV$47,6),F1106)</f>
        <v>45459</v>
      </c>
      <c r="G1107" s="114">
        <f t="shared" si="659"/>
        <v>2.1004885259912065E-3</v>
      </c>
      <c r="H1107" s="115">
        <f t="shared" si="660"/>
        <v>45551</v>
      </c>
      <c r="I1107" s="115">
        <f t="shared" si="661"/>
        <v>45551</v>
      </c>
      <c r="J1107" s="116">
        <f t="shared" si="662"/>
        <v>22</v>
      </c>
      <c r="K1107" s="116">
        <f t="shared" si="663"/>
        <v>1</v>
      </c>
      <c r="L1107" s="8">
        <f t="shared" si="664"/>
        <v>1.0000953800000001</v>
      </c>
      <c r="M1107" s="117">
        <f t="shared" si="634"/>
        <v>1.0046002700000001</v>
      </c>
      <c r="N1107" s="117">
        <f t="shared" si="665"/>
        <v>1.2017263338612743</v>
      </c>
      <c r="O1107" s="110">
        <f t="shared" si="666"/>
        <v>1.20184095</v>
      </c>
      <c r="P1107" s="110">
        <f t="shared" si="667"/>
        <v>1122.69131337</v>
      </c>
      <c r="Q1107" s="148">
        <f t="shared" si="668"/>
        <v>0</v>
      </c>
      <c r="R1107" s="170">
        <f t="shared" si="669"/>
        <v>0</v>
      </c>
      <c r="S1107" s="110">
        <f t="shared" si="670"/>
        <v>0</v>
      </c>
      <c r="T1107" s="92">
        <v>0</v>
      </c>
      <c r="U1107" s="180">
        <f t="shared" si="637"/>
        <v>0</v>
      </c>
      <c r="V1107" s="120">
        <f t="shared" si="653"/>
        <v>0.12</v>
      </c>
      <c r="W1107" s="118">
        <f t="shared" si="671"/>
        <v>1</v>
      </c>
      <c r="X1107" s="118">
        <v>252</v>
      </c>
      <c r="Y1107" s="117">
        <f t="shared" si="672"/>
        <v>1.0004498180000001</v>
      </c>
      <c r="Z1107" s="110">
        <f t="shared" si="673"/>
        <v>0.50500676</v>
      </c>
      <c r="AA1107" s="110">
        <f t="shared" si="674"/>
        <v>0</v>
      </c>
      <c r="AB1107" s="121" t="str">
        <f t="shared" si="655"/>
        <v>A+J=</v>
      </c>
      <c r="AC1107" s="115">
        <f t="shared" si="656"/>
        <v>45551</v>
      </c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5" x14ac:dyDescent="0.2">
      <c r="A1108" s="109">
        <f t="shared" si="648"/>
        <v>45521</v>
      </c>
      <c r="B1108" s="110">
        <f t="shared" si="657"/>
        <v>1123.8087319600002</v>
      </c>
      <c r="C1108" s="204">
        <f t="shared" si="639"/>
        <v>934.14300234701091</v>
      </c>
      <c r="D1108" s="111">
        <f t="shared" si="658"/>
        <v>6926.96</v>
      </c>
      <c r="E1108" s="111">
        <f t="shared" si="636"/>
        <v>6941.51</v>
      </c>
      <c r="F1108" s="161">
        <f t="shared" si="675"/>
        <v>45459</v>
      </c>
      <c r="G1108" s="114">
        <f t="shared" si="659"/>
        <v>2.1004885259912065E-3</v>
      </c>
      <c r="H1108" s="115">
        <f t="shared" si="660"/>
        <v>45551</v>
      </c>
      <c r="I1108" s="115">
        <f t="shared" si="661"/>
        <v>45551</v>
      </c>
      <c r="J1108" s="116">
        <f t="shared" si="662"/>
        <v>22</v>
      </c>
      <c r="K1108" s="116">
        <f t="shared" si="663"/>
        <v>2</v>
      </c>
      <c r="L1108" s="8">
        <f t="shared" si="664"/>
        <v>1.0001907699999999</v>
      </c>
      <c r="M1108" s="117">
        <f t="shared" si="634"/>
        <v>1.0046002700000001</v>
      </c>
      <c r="N1108" s="117">
        <f t="shared" si="665"/>
        <v>1.2017263338612743</v>
      </c>
      <c r="O1108" s="110">
        <f t="shared" si="666"/>
        <v>1.2019555799999999</v>
      </c>
      <c r="P1108" s="110">
        <f t="shared" si="667"/>
        <v>1122.7983941800001</v>
      </c>
      <c r="Q1108" s="148">
        <f t="shared" si="668"/>
        <v>0</v>
      </c>
      <c r="R1108" s="170">
        <f t="shared" si="669"/>
        <v>0</v>
      </c>
      <c r="S1108" s="110">
        <f t="shared" si="670"/>
        <v>0</v>
      </c>
      <c r="T1108" s="92">
        <v>0</v>
      </c>
      <c r="U1108" s="180">
        <f t="shared" si="637"/>
        <v>0</v>
      </c>
      <c r="V1108" s="120">
        <f t="shared" si="653"/>
        <v>0.12</v>
      </c>
      <c r="W1108" s="118">
        <f t="shared" si="671"/>
        <v>2</v>
      </c>
      <c r="X1108" s="118">
        <v>252</v>
      </c>
      <c r="Y1108" s="117">
        <f t="shared" si="672"/>
        <v>1.0008998389999999</v>
      </c>
      <c r="Z1108" s="110">
        <f t="shared" si="673"/>
        <v>1.01033778</v>
      </c>
      <c r="AA1108" s="110">
        <f t="shared" si="674"/>
        <v>0</v>
      </c>
      <c r="AB1108" s="121" t="str">
        <f t="shared" si="655"/>
        <v>A+J=</v>
      </c>
      <c r="AC1108" s="115">
        <f t="shared" si="656"/>
        <v>45551</v>
      </c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5" x14ac:dyDescent="0.2">
      <c r="A1109" s="109">
        <f t="shared" si="648"/>
        <v>45522</v>
      </c>
      <c r="B1109" s="110">
        <f t="shared" si="657"/>
        <v>1123.8087319600002</v>
      </c>
      <c r="C1109" s="204">
        <f t="shared" si="639"/>
        <v>934.14300234701091</v>
      </c>
      <c r="D1109" s="111">
        <f t="shared" si="658"/>
        <v>6926.96</v>
      </c>
      <c r="E1109" s="111">
        <f t="shared" si="636"/>
        <v>6941.51</v>
      </c>
      <c r="F1109" s="161">
        <f t="shared" si="675"/>
        <v>45459</v>
      </c>
      <c r="G1109" s="114">
        <f t="shared" si="659"/>
        <v>2.1004885259912065E-3</v>
      </c>
      <c r="H1109" s="115">
        <f t="shared" si="660"/>
        <v>45551</v>
      </c>
      <c r="I1109" s="115">
        <f t="shared" si="661"/>
        <v>45551</v>
      </c>
      <c r="J1109" s="116">
        <f t="shared" si="662"/>
        <v>22</v>
      </c>
      <c r="K1109" s="116">
        <f t="shared" si="663"/>
        <v>2</v>
      </c>
      <c r="L1109" s="8">
        <f t="shared" si="664"/>
        <v>1.0001907699999999</v>
      </c>
      <c r="M1109" s="117">
        <f t="shared" si="634"/>
        <v>1.0046002700000001</v>
      </c>
      <c r="N1109" s="117">
        <f t="shared" si="665"/>
        <v>1.2017263338612743</v>
      </c>
      <c r="O1109" s="110">
        <f t="shared" si="666"/>
        <v>1.2019555799999999</v>
      </c>
      <c r="P1109" s="110">
        <f t="shared" si="667"/>
        <v>1122.7983941800001</v>
      </c>
      <c r="Q1109" s="148">
        <f t="shared" si="668"/>
        <v>0</v>
      </c>
      <c r="R1109" s="170">
        <f t="shared" si="669"/>
        <v>0</v>
      </c>
      <c r="S1109" s="110">
        <f t="shared" si="670"/>
        <v>0</v>
      </c>
      <c r="T1109" s="92">
        <v>0</v>
      </c>
      <c r="U1109" s="180">
        <f t="shared" si="637"/>
        <v>0</v>
      </c>
      <c r="V1109" s="120">
        <f t="shared" si="653"/>
        <v>0.12</v>
      </c>
      <c r="W1109" s="118">
        <f t="shared" si="671"/>
        <v>2</v>
      </c>
      <c r="X1109" s="118">
        <v>252</v>
      </c>
      <c r="Y1109" s="117">
        <f t="shared" si="672"/>
        <v>1.0008998389999999</v>
      </c>
      <c r="Z1109" s="110">
        <f t="shared" si="673"/>
        <v>1.01033778</v>
      </c>
      <c r="AA1109" s="110">
        <f t="shared" si="674"/>
        <v>0</v>
      </c>
      <c r="AB1109" s="121" t="str">
        <f t="shared" si="655"/>
        <v>A+J=</v>
      </c>
      <c r="AC1109" s="115">
        <f t="shared" si="656"/>
        <v>45551</v>
      </c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5" x14ac:dyDescent="0.2">
      <c r="A1110" s="109">
        <f t="shared" si="648"/>
        <v>45523</v>
      </c>
      <c r="B1110" s="110">
        <f t="shared" si="657"/>
        <v>1123.8087319600002</v>
      </c>
      <c r="C1110" s="204">
        <f t="shared" si="639"/>
        <v>934.14300234701091</v>
      </c>
      <c r="D1110" s="111">
        <f t="shared" si="658"/>
        <v>6926.96</v>
      </c>
      <c r="E1110" s="111">
        <f t="shared" si="636"/>
        <v>6941.51</v>
      </c>
      <c r="F1110" s="161">
        <f t="shared" si="675"/>
        <v>45459</v>
      </c>
      <c r="G1110" s="114">
        <f t="shared" si="659"/>
        <v>2.1004885259912065E-3</v>
      </c>
      <c r="H1110" s="115">
        <f t="shared" si="660"/>
        <v>45551</v>
      </c>
      <c r="I1110" s="115">
        <f t="shared" si="661"/>
        <v>45551</v>
      </c>
      <c r="J1110" s="116">
        <f t="shared" si="662"/>
        <v>22</v>
      </c>
      <c r="K1110" s="116">
        <f t="shared" si="663"/>
        <v>2</v>
      </c>
      <c r="L1110" s="8">
        <f t="shared" si="664"/>
        <v>1.0001907699999999</v>
      </c>
      <c r="M1110" s="117">
        <f t="shared" si="634"/>
        <v>1.0046002700000001</v>
      </c>
      <c r="N1110" s="117">
        <f t="shared" si="665"/>
        <v>1.2017263338612743</v>
      </c>
      <c r="O1110" s="110">
        <f t="shared" si="666"/>
        <v>1.2019555799999999</v>
      </c>
      <c r="P1110" s="110">
        <f t="shared" si="667"/>
        <v>1122.7983941800001</v>
      </c>
      <c r="Q1110" s="148">
        <f t="shared" si="668"/>
        <v>0</v>
      </c>
      <c r="R1110" s="170">
        <f t="shared" si="669"/>
        <v>0</v>
      </c>
      <c r="S1110" s="110">
        <f t="shared" si="670"/>
        <v>0</v>
      </c>
      <c r="T1110" s="92">
        <v>0</v>
      </c>
      <c r="U1110" s="180">
        <f t="shared" si="637"/>
        <v>0</v>
      </c>
      <c r="V1110" s="120">
        <f t="shared" si="653"/>
        <v>0.12</v>
      </c>
      <c r="W1110" s="118">
        <f t="shared" si="671"/>
        <v>2</v>
      </c>
      <c r="X1110" s="118">
        <v>252</v>
      </c>
      <c r="Y1110" s="117">
        <f t="shared" si="672"/>
        <v>1.0008998389999999</v>
      </c>
      <c r="Z1110" s="110">
        <f t="shared" si="673"/>
        <v>1.01033778</v>
      </c>
      <c r="AA1110" s="110">
        <f t="shared" si="674"/>
        <v>0</v>
      </c>
      <c r="AB1110" s="121" t="str">
        <f t="shared" si="655"/>
        <v>A+J=</v>
      </c>
      <c r="AC1110" s="115">
        <f t="shared" si="656"/>
        <v>45551</v>
      </c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5" x14ac:dyDescent="0.2">
      <c r="A1111" s="109">
        <f t="shared" si="648"/>
        <v>45524</v>
      </c>
      <c r="B1111" s="110">
        <f t="shared" si="657"/>
        <v>1124.4214845900001</v>
      </c>
      <c r="C1111" s="204">
        <f t="shared" si="639"/>
        <v>934.14300234701091</v>
      </c>
      <c r="D1111" s="111">
        <f t="shared" si="658"/>
        <v>6926.96</v>
      </c>
      <c r="E1111" s="111">
        <f t="shared" si="636"/>
        <v>6941.51</v>
      </c>
      <c r="F1111" s="161">
        <f t="shared" si="675"/>
        <v>45459</v>
      </c>
      <c r="G1111" s="114">
        <f t="shared" si="659"/>
        <v>2.1004885259912065E-3</v>
      </c>
      <c r="H1111" s="115">
        <f t="shared" si="660"/>
        <v>45551</v>
      </c>
      <c r="I1111" s="115">
        <f t="shared" si="661"/>
        <v>45551</v>
      </c>
      <c r="J1111" s="116">
        <f t="shared" si="662"/>
        <v>22</v>
      </c>
      <c r="K1111" s="116">
        <f t="shared" si="663"/>
        <v>3</v>
      </c>
      <c r="L1111" s="8">
        <f t="shared" si="664"/>
        <v>1.0002861700000001</v>
      </c>
      <c r="M1111" s="117">
        <f t="shared" si="634"/>
        <v>1.0046002700000001</v>
      </c>
      <c r="N1111" s="117">
        <f t="shared" si="665"/>
        <v>1.2017263338612743</v>
      </c>
      <c r="O1111" s="110">
        <f t="shared" si="666"/>
        <v>1.2020702299999999</v>
      </c>
      <c r="P1111" s="110">
        <f t="shared" si="667"/>
        <v>1122.9054936800001</v>
      </c>
      <c r="Q1111" s="148">
        <f t="shared" si="668"/>
        <v>0</v>
      </c>
      <c r="R1111" s="170">
        <f t="shared" si="669"/>
        <v>0</v>
      </c>
      <c r="S1111" s="110">
        <f t="shared" si="670"/>
        <v>0</v>
      </c>
      <c r="T1111" s="92">
        <v>0</v>
      </c>
      <c r="U1111" s="180">
        <f t="shared" si="637"/>
        <v>0</v>
      </c>
      <c r="V1111" s="120">
        <f t="shared" si="653"/>
        <v>0.12</v>
      </c>
      <c r="W1111" s="118">
        <f t="shared" si="671"/>
        <v>3</v>
      </c>
      <c r="X1111" s="118">
        <v>252</v>
      </c>
      <c r="Y1111" s="117">
        <f t="shared" si="672"/>
        <v>1.0013500609999999</v>
      </c>
      <c r="Z1111" s="110">
        <f t="shared" si="673"/>
        <v>1.51599091</v>
      </c>
      <c r="AA1111" s="110">
        <f t="shared" si="674"/>
        <v>0</v>
      </c>
      <c r="AB1111" s="121" t="str">
        <f t="shared" si="655"/>
        <v>A+J=</v>
      </c>
      <c r="AC1111" s="115">
        <f t="shared" si="656"/>
        <v>45551</v>
      </c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5" x14ac:dyDescent="0.2">
      <c r="A1112" s="109">
        <f t="shared" si="648"/>
        <v>45525</v>
      </c>
      <c r="B1112" s="110">
        <f t="shared" si="657"/>
        <v>1125.03455338</v>
      </c>
      <c r="C1112" s="204">
        <f t="shared" si="639"/>
        <v>934.14300234701091</v>
      </c>
      <c r="D1112" s="111">
        <f t="shared" si="658"/>
        <v>6926.96</v>
      </c>
      <c r="E1112" s="111">
        <f t="shared" si="636"/>
        <v>6941.51</v>
      </c>
      <c r="F1112" s="161">
        <f t="shared" si="675"/>
        <v>45459</v>
      </c>
      <c r="G1112" s="114">
        <f t="shared" si="659"/>
        <v>2.1004885259912065E-3</v>
      </c>
      <c r="H1112" s="115">
        <f t="shared" si="660"/>
        <v>45551</v>
      </c>
      <c r="I1112" s="115">
        <f t="shared" si="661"/>
        <v>45551</v>
      </c>
      <c r="J1112" s="116">
        <f t="shared" si="662"/>
        <v>22</v>
      </c>
      <c r="K1112" s="116">
        <f t="shared" si="663"/>
        <v>4</v>
      </c>
      <c r="L1112" s="8">
        <f t="shared" si="664"/>
        <v>1.0003815700000001</v>
      </c>
      <c r="M1112" s="117">
        <f t="shared" si="634"/>
        <v>1.0046002700000001</v>
      </c>
      <c r="N1112" s="117">
        <f t="shared" si="665"/>
        <v>1.2017263338612743</v>
      </c>
      <c r="O1112" s="110">
        <f t="shared" si="666"/>
        <v>1.20218487</v>
      </c>
      <c r="P1112" s="110">
        <f t="shared" si="667"/>
        <v>1123.01258383</v>
      </c>
      <c r="Q1112" s="148">
        <f t="shared" si="668"/>
        <v>0</v>
      </c>
      <c r="R1112" s="170">
        <f t="shared" si="669"/>
        <v>0</v>
      </c>
      <c r="S1112" s="110">
        <f t="shared" si="670"/>
        <v>0</v>
      </c>
      <c r="T1112" s="92">
        <v>0</v>
      </c>
      <c r="U1112" s="180">
        <f t="shared" si="637"/>
        <v>0</v>
      </c>
      <c r="V1112" s="120">
        <f t="shared" si="653"/>
        <v>0.12</v>
      </c>
      <c r="W1112" s="118">
        <f t="shared" si="671"/>
        <v>4</v>
      </c>
      <c r="X1112" s="118">
        <v>252</v>
      </c>
      <c r="Y1112" s="117">
        <f t="shared" si="672"/>
        <v>1.0018004869999999</v>
      </c>
      <c r="Z1112" s="110">
        <f t="shared" si="673"/>
        <v>2.0219695500000001</v>
      </c>
      <c r="AA1112" s="110">
        <f t="shared" si="674"/>
        <v>0</v>
      </c>
      <c r="AB1112" s="121" t="str">
        <f t="shared" si="655"/>
        <v>A+J=</v>
      </c>
      <c r="AC1112" s="115">
        <f t="shared" si="656"/>
        <v>45551</v>
      </c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5" x14ac:dyDescent="0.2">
      <c r="A1113" s="109">
        <f t="shared" si="648"/>
        <v>45526</v>
      </c>
      <c r="B1113" s="110">
        <f t="shared" si="657"/>
        <v>1125.64797361</v>
      </c>
      <c r="C1113" s="204">
        <f t="shared" si="639"/>
        <v>934.14300234701091</v>
      </c>
      <c r="D1113" s="111">
        <f t="shared" si="658"/>
        <v>6926.96</v>
      </c>
      <c r="E1113" s="111">
        <f t="shared" si="636"/>
        <v>6941.51</v>
      </c>
      <c r="F1113" s="161">
        <f t="shared" si="675"/>
        <v>45459</v>
      </c>
      <c r="G1113" s="114">
        <f t="shared" si="659"/>
        <v>2.1004885259912065E-3</v>
      </c>
      <c r="H1113" s="115">
        <f t="shared" si="660"/>
        <v>45551</v>
      </c>
      <c r="I1113" s="115">
        <f t="shared" si="661"/>
        <v>45551</v>
      </c>
      <c r="J1113" s="116">
        <f t="shared" si="662"/>
        <v>22</v>
      </c>
      <c r="K1113" s="116">
        <f t="shared" si="663"/>
        <v>5</v>
      </c>
      <c r="L1113" s="8">
        <f t="shared" si="664"/>
        <v>1.0004769899999999</v>
      </c>
      <c r="M1113" s="117">
        <f t="shared" si="634"/>
        <v>1.0046002700000001</v>
      </c>
      <c r="N1113" s="117">
        <f t="shared" si="665"/>
        <v>1.2017263338612743</v>
      </c>
      <c r="O1113" s="110">
        <f t="shared" si="666"/>
        <v>1.2022995400000001</v>
      </c>
      <c r="P1113" s="110">
        <f t="shared" si="667"/>
        <v>1123.1197020100001</v>
      </c>
      <c r="Q1113" s="148">
        <f t="shared" si="668"/>
        <v>0</v>
      </c>
      <c r="R1113" s="170">
        <f t="shared" si="669"/>
        <v>0</v>
      </c>
      <c r="S1113" s="110">
        <f t="shared" si="670"/>
        <v>0</v>
      </c>
      <c r="T1113" s="92">
        <v>0</v>
      </c>
      <c r="U1113" s="180">
        <f t="shared" si="637"/>
        <v>0</v>
      </c>
      <c r="V1113" s="120">
        <f t="shared" si="653"/>
        <v>0.12</v>
      </c>
      <c r="W1113" s="118">
        <f t="shared" si="671"/>
        <v>5</v>
      </c>
      <c r="X1113" s="118">
        <v>252</v>
      </c>
      <c r="Y1113" s="117">
        <f t="shared" si="672"/>
        <v>1.002251115</v>
      </c>
      <c r="Z1113" s="110">
        <f t="shared" si="673"/>
        <v>2.5282716000000001</v>
      </c>
      <c r="AA1113" s="110">
        <f t="shared" si="674"/>
        <v>0</v>
      </c>
      <c r="AB1113" s="121" t="str">
        <f t="shared" si="655"/>
        <v>A+J=</v>
      </c>
      <c r="AC1113" s="115">
        <f t="shared" si="656"/>
        <v>45551</v>
      </c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5" x14ac:dyDescent="0.2">
      <c r="A1114" s="109">
        <f t="shared" si="648"/>
        <v>45527</v>
      </c>
      <c r="B1114" s="110">
        <f t="shared" si="657"/>
        <v>1126.26172776</v>
      </c>
      <c r="C1114" s="204">
        <f t="shared" si="639"/>
        <v>934.14300234701091</v>
      </c>
      <c r="D1114" s="111">
        <f t="shared" si="658"/>
        <v>6926.96</v>
      </c>
      <c r="E1114" s="111">
        <f t="shared" si="636"/>
        <v>6941.51</v>
      </c>
      <c r="F1114" s="161">
        <f t="shared" si="675"/>
        <v>45459</v>
      </c>
      <c r="G1114" s="114">
        <f t="shared" si="659"/>
        <v>2.1004885259912065E-3</v>
      </c>
      <c r="H1114" s="115">
        <f t="shared" si="660"/>
        <v>45551</v>
      </c>
      <c r="I1114" s="115">
        <f t="shared" si="661"/>
        <v>45551</v>
      </c>
      <c r="J1114" s="116">
        <f t="shared" si="662"/>
        <v>22</v>
      </c>
      <c r="K1114" s="116">
        <f t="shared" si="663"/>
        <v>6</v>
      </c>
      <c r="L1114" s="8">
        <f t="shared" si="664"/>
        <v>1.0005724199999999</v>
      </c>
      <c r="M1114" s="117">
        <f t="shared" si="634"/>
        <v>1.0046002700000001</v>
      </c>
      <c r="N1114" s="117">
        <f t="shared" si="665"/>
        <v>1.2017263338612743</v>
      </c>
      <c r="O1114" s="110">
        <f t="shared" si="666"/>
        <v>1.2024142200000001</v>
      </c>
      <c r="P1114" s="110">
        <f t="shared" si="667"/>
        <v>1123.22682953</v>
      </c>
      <c r="Q1114" s="148">
        <f t="shared" si="668"/>
        <v>0</v>
      </c>
      <c r="R1114" s="170">
        <f t="shared" si="669"/>
        <v>0</v>
      </c>
      <c r="S1114" s="110">
        <f t="shared" si="670"/>
        <v>0</v>
      </c>
      <c r="T1114" s="92">
        <v>0</v>
      </c>
      <c r="U1114" s="180">
        <f t="shared" si="637"/>
        <v>0</v>
      </c>
      <c r="V1114" s="120">
        <f t="shared" si="653"/>
        <v>0.12</v>
      </c>
      <c r="W1114" s="118">
        <f t="shared" si="671"/>
        <v>6</v>
      </c>
      <c r="X1114" s="118">
        <v>252</v>
      </c>
      <c r="Y1114" s="117">
        <f t="shared" si="672"/>
        <v>1.002701946</v>
      </c>
      <c r="Z1114" s="110">
        <f t="shared" si="673"/>
        <v>3.03489823</v>
      </c>
      <c r="AA1114" s="110">
        <f t="shared" si="674"/>
        <v>0</v>
      </c>
      <c r="AB1114" s="121" t="str">
        <f t="shared" si="655"/>
        <v>A+J=</v>
      </c>
      <c r="AC1114" s="115">
        <f t="shared" si="656"/>
        <v>45551</v>
      </c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5" x14ac:dyDescent="0.2">
      <c r="A1115" s="109">
        <f t="shared" si="648"/>
        <v>45528</v>
      </c>
      <c r="B1115" s="110">
        <f t="shared" si="657"/>
        <v>1126.87580542</v>
      </c>
      <c r="C1115" s="204">
        <f t="shared" si="639"/>
        <v>934.14300234701091</v>
      </c>
      <c r="D1115" s="111">
        <f t="shared" si="658"/>
        <v>6926.96</v>
      </c>
      <c r="E1115" s="111">
        <f t="shared" si="636"/>
        <v>6941.51</v>
      </c>
      <c r="F1115" s="161">
        <f t="shared" si="675"/>
        <v>45459</v>
      </c>
      <c r="G1115" s="114">
        <f t="shared" si="659"/>
        <v>2.1004885259912065E-3</v>
      </c>
      <c r="H1115" s="115">
        <f t="shared" si="660"/>
        <v>45551</v>
      </c>
      <c r="I1115" s="115">
        <f t="shared" si="661"/>
        <v>45551</v>
      </c>
      <c r="J1115" s="116">
        <f t="shared" si="662"/>
        <v>22</v>
      </c>
      <c r="K1115" s="116">
        <f t="shared" si="663"/>
        <v>7</v>
      </c>
      <c r="L1115" s="8">
        <f t="shared" si="664"/>
        <v>1.0006678499999999</v>
      </c>
      <c r="M1115" s="117">
        <f t="shared" si="634"/>
        <v>1.0046002700000001</v>
      </c>
      <c r="N1115" s="117">
        <f t="shared" si="665"/>
        <v>1.2017263338612743</v>
      </c>
      <c r="O1115" s="110">
        <f t="shared" si="666"/>
        <v>1.2025288999999999</v>
      </c>
      <c r="P1115" s="110">
        <f t="shared" si="667"/>
        <v>1123.33395705</v>
      </c>
      <c r="Q1115" s="148">
        <f t="shared" si="668"/>
        <v>0</v>
      </c>
      <c r="R1115" s="170">
        <f t="shared" si="669"/>
        <v>0</v>
      </c>
      <c r="S1115" s="110">
        <f t="shared" si="670"/>
        <v>0</v>
      </c>
      <c r="T1115" s="92">
        <v>0</v>
      </c>
      <c r="U1115" s="180">
        <f t="shared" si="637"/>
        <v>0</v>
      </c>
      <c r="V1115" s="120">
        <f t="shared" si="653"/>
        <v>0.12</v>
      </c>
      <c r="W1115" s="118">
        <f t="shared" si="671"/>
        <v>7</v>
      </c>
      <c r="X1115" s="118">
        <v>252</v>
      </c>
      <c r="Y1115" s="117">
        <f t="shared" si="672"/>
        <v>1.003152979</v>
      </c>
      <c r="Z1115" s="110">
        <f t="shared" si="673"/>
        <v>3.5418483699999999</v>
      </c>
      <c r="AA1115" s="110">
        <f t="shared" si="674"/>
        <v>0</v>
      </c>
      <c r="AB1115" s="121" t="str">
        <f t="shared" si="655"/>
        <v>A+J=</v>
      </c>
      <c r="AC1115" s="115">
        <f t="shared" si="656"/>
        <v>45551</v>
      </c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5" x14ac:dyDescent="0.2">
      <c r="A1116" s="109">
        <f t="shared" si="648"/>
        <v>45529</v>
      </c>
      <c r="B1116" s="110">
        <f t="shared" si="657"/>
        <v>1126.87580542</v>
      </c>
      <c r="C1116" s="204">
        <f t="shared" si="639"/>
        <v>934.14300234701091</v>
      </c>
      <c r="D1116" s="111">
        <f t="shared" si="658"/>
        <v>6926.96</v>
      </c>
      <c r="E1116" s="111">
        <f t="shared" si="636"/>
        <v>6941.51</v>
      </c>
      <c r="F1116" s="161">
        <f t="shared" si="675"/>
        <v>45459</v>
      </c>
      <c r="G1116" s="114">
        <f t="shared" si="659"/>
        <v>2.1004885259912065E-3</v>
      </c>
      <c r="H1116" s="115">
        <f t="shared" si="660"/>
        <v>45551</v>
      </c>
      <c r="I1116" s="115">
        <f t="shared" si="661"/>
        <v>45551</v>
      </c>
      <c r="J1116" s="116">
        <f t="shared" si="662"/>
        <v>22</v>
      </c>
      <c r="K1116" s="116">
        <f t="shared" si="663"/>
        <v>7</v>
      </c>
      <c r="L1116" s="8">
        <f t="shared" si="664"/>
        <v>1.0006678499999999</v>
      </c>
      <c r="M1116" s="117">
        <f t="shared" si="634"/>
        <v>1.0046002700000001</v>
      </c>
      <c r="N1116" s="117">
        <f t="shared" si="665"/>
        <v>1.2017263338612743</v>
      </c>
      <c r="O1116" s="110">
        <f t="shared" si="666"/>
        <v>1.2025288999999999</v>
      </c>
      <c r="P1116" s="110">
        <f t="shared" si="667"/>
        <v>1123.33395705</v>
      </c>
      <c r="Q1116" s="148">
        <f t="shared" si="668"/>
        <v>0</v>
      </c>
      <c r="R1116" s="170">
        <f t="shared" si="669"/>
        <v>0</v>
      </c>
      <c r="S1116" s="110">
        <f t="shared" si="670"/>
        <v>0</v>
      </c>
      <c r="T1116" s="92">
        <v>0</v>
      </c>
      <c r="U1116" s="180">
        <f t="shared" si="637"/>
        <v>0</v>
      </c>
      <c r="V1116" s="120">
        <f t="shared" si="653"/>
        <v>0.12</v>
      </c>
      <c r="W1116" s="118">
        <f t="shared" si="671"/>
        <v>7</v>
      </c>
      <c r="X1116" s="118">
        <v>252</v>
      </c>
      <c r="Y1116" s="117">
        <f t="shared" si="672"/>
        <v>1.003152979</v>
      </c>
      <c r="Z1116" s="110">
        <f t="shared" si="673"/>
        <v>3.5418483699999999</v>
      </c>
      <c r="AA1116" s="110">
        <f t="shared" si="674"/>
        <v>0</v>
      </c>
      <c r="AB1116" s="121" t="str">
        <f t="shared" si="655"/>
        <v>A+J=</v>
      </c>
      <c r="AC1116" s="115">
        <f t="shared" si="656"/>
        <v>45551</v>
      </c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5" x14ac:dyDescent="0.2">
      <c r="A1117" s="109">
        <f t="shared" si="648"/>
        <v>45530</v>
      </c>
      <c r="B1117" s="110">
        <f t="shared" si="657"/>
        <v>1126.87580542</v>
      </c>
      <c r="C1117" s="204">
        <f t="shared" si="639"/>
        <v>934.14300234701091</v>
      </c>
      <c r="D1117" s="111">
        <f t="shared" si="658"/>
        <v>6926.96</v>
      </c>
      <c r="E1117" s="111">
        <f t="shared" si="636"/>
        <v>6941.51</v>
      </c>
      <c r="F1117" s="161">
        <f t="shared" si="675"/>
        <v>45459</v>
      </c>
      <c r="G1117" s="114">
        <f t="shared" si="659"/>
        <v>2.1004885259912065E-3</v>
      </c>
      <c r="H1117" s="115">
        <f t="shared" si="660"/>
        <v>45551</v>
      </c>
      <c r="I1117" s="115">
        <f t="shared" si="661"/>
        <v>45551</v>
      </c>
      <c r="J1117" s="116">
        <f t="shared" si="662"/>
        <v>22</v>
      </c>
      <c r="K1117" s="116">
        <f t="shared" si="663"/>
        <v>7</v>
      </c>
      <c r="L1117" s="8">
        <f t="shared" si="664"/>
        <v>1.0006678499999999</v>
      </c>
      <c r="M1117" s="117">
        <f t="shared" si="634"/>
        <v>1.0046002700000001</v>
      </c>
      <c r="N1117" s="117">
        <f t="shared" si="665"/>
        <v>1.2017263338612743</v>
      </c>
      <c r="O1117" s="110">
        <f t="shared" si="666"/>
        <v>1.2025288999999999</v>
      </c>
      <c r="P1117" s="110">
        <f t="shared" si="667"/>
        <v>1123.33395705</v>
      </c>
      <c r="Q1117" s="148">
        <f t="shared" si="668"/>
        <v>0</v>
      </c>
      <c r="R1117" s="170">
        <f t="shared" si="669"/>
        <v>0</v>
      </c>
      <c r="S1117" s="110">
        <f t="shared" si="670"/>
        <v>0</v>
      </c>
      <c r="T1117" s="92">
        <v>0</v>
      </c>
      <c r="U1117" s="180">
        <f t="shared" si="637"/>
        <v>0</v>
      </c>
      <c r="V1117" s="120">
        <f t="shared" si="653"/>
        <v>0.12</v>
      </c>
      <c r="W1117" s="118">
        <f t="shared" si="671"/>
        <v>7</v>
      </c>
      <c r="X1117" s="118">
        <v>252</v>
      </c>
      <c r="Y1117" s="117">
        <f t="shared" si="672"/>
        <v>1.003152979</v>
      </c>
      <c r="Z1117" s="110">
        <f t="shared" si="673"/>
        <v>3.5418483699999999</v>
      </c>
      <c r="AA1117" s="110">
        <f t="shared" si="674"/>
        <v>0</v>
      </c>
      <c r="AB1117" s="121" t="str">
        <f t="shared" si="655"/>
        <v>A+J=</v>
      </c>
      <c r="AC1117" s="115">
        <f t="shared" si="656"/>
        <v>45551</v>
      </c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5" x14ac:dyDescent="0.2">
      <c r="A1118" s="109">
        <f t="shared" si="648"/>
        <v>45531</v>
      </c>
      <c r="B1118" s="110">
        <f t="shared" si="657"/>
        <v>1127.49023702</v>
      </c>
      <c r="C1118" s="204">
        <f t="shared" si="639"/>
        <v>934.14300234701091</v>
      </c>
      <c r="D1118" s="111">
        <f t="shared" si="658"/>
        <v>6926.96</v>
      </c>
      <c r="E1118" s="111">
        <f t="shared" si="636"/>
        <v>6941.51</v>
      </c>
      <c r="F1118" s="161">
        <f t="shared" si="675"/>
        <v>45459</v>
      </c>
      <c r="G1118" s="114">
        <f t="shared" si="659"/>
        <v>2.1004885259912065E-3</v>
      </c>
      <c r="H1118" s="115">
        <f t="shared" si="660"/>
        <v>45551</v>
      </c>
      <c r="I1118" s="115">
        <f t="shared" si="661"/>
        <v>45551</v>
      </c>
      <c r="J1118" s="116">
        <f t="shared" si="662"/>
        <v>22</v>
      </c>
      <c r="K1118" s="116">
        <f t="shared" si="663"/>
        <v>8</v>
      </c>
      <c r="L1118" s="8">
        <f t="shared" si="664"/>
        <v>1.0007633</v>
      </c>
      <c r="M1118" s="117">
        <f t="shared" si="634"/>
        <v>1.0046002700000001</v>
      </c>
      <c r="N1118" s="117">
        <f t="shared" si="665"/>
        <v>1.2017263338612743</v>
      </c>
      <c r="O1118" s="110">
        <f t="shared" si="666"/>
        <v>1.20264361</v>
      </c>
      <c r="P1118" s="110">
        <f t="shared" si="667"/>
        <v>1123.4411125900001</v>
      </c>
      <c r="Q1118" s="148">
        <f t="shared" si="668"/>
        <v>0</v>
      </c>
      <c r="R1118" s="170">
        <f t="shared" si="669"/>
        <v>0</v>
      </c>
      <c r="S1118" s="110">
        <f t="shared" si="670"/>
        <v>0</v>
      </c>
      <c r="T1118" s="92">
        <v>0</v>
      </c>
      <c r="U1118" s="180">
        <f t="shared" si="637"/>
        <v>0</v>
      </c>
      <c r="V1118" s="120">
        <f t="shared" si="653"/>
        <v>0.12</v>
      </c>
      <c r="W1118" s="118">
        <f t="shared" si="671"/>
        <v>8</v>
      </c>
      <c r="X1118" s="118">
        <v>252</v>
      </c>
      <c r="Y1118" s="117">
        <f t="shared" si="672"/>
        <v>1.003604216</v>
      </c>
      <c r="Z1118" s="110">
        <f t="shared" si="673"/>
        <v>4.04912443</v>
      </c>
      <c r="AA1118" s="110">
        <f t="shared" si="674"/>
        <v>0</v>
      </c>
      <c r="AB1118" s="121" t="str">
        <f t="shared" si="655"/>
        <v>A+J=</v>
      </c>
      <c r="AC1118" s="115">
        <f t="shared" si="656"/>
        <v>45551</v>
      </c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5" x14ac:dyDescent="0.2">
      <c r="A1119" s="109">
        <f t="shared" si="648"/>
        <v>45532</v>
      </c>
      <c r="B1119" s="110">
        <f t="shared" si="657"/>
        <v>1128.10498291</v>
      </c>
      <c r="C1119" s="204">
        <f t="shared" si="639"/>
        <v>934.14300234701091</v>
      </c>
      <c r="D1119" s="111">
        <f t="shared" si="658"/>
        <v>6926.96</v>
      </c>
      <c r="E1119" s="111">
        <f t="shared" si="636"/>
        <v>6941.51</v>
      </c>
      <c r="F1119" s="161">
        <f t="shared" si="675"/>
        <v>45459</v>
      </c>
      <c r="G1119" s="114">
        <f t="shared" si="659"/>
        <v>2.1004885259912065E-3</v>
      </c>
      <c r="H1119" s="115">
        <f t="shared" si="660"/>
        <v>45551</v>
      </c>
      <c r="I1119" s="115">
        <f t="shared" si="661"/>
        <v>45551</v>
      </c>
      <c r="J1119" s="116">
        <f t="shared" si="662"/>
        <v>22</v>
      </c>
      <c r="K1119" s="116">
        <f t="shared" si="663"/>
        <v>9</v>
      </c>
      <c r="L1119" s="8">
        <f t="shared" si="664"/>
        <v>1.0008587499999999</v>
      </c>
      <c r="M1119" s="117">
        <f t="shared" si="634"/>
        <v>1.0046002700000001</v>
      </c>
      <c r="N1119" s="117">
        <f t="shared" si="665"/>
        <v>1.2017263338612743</v>
      </c>
      <c r="O1119" s="110">
        <f t="shared" si="666"/>
        <v>1.2027583100000001</v>
      </c>
      <c r="P1119" s="110">
        <f t="shared" si="667"/>
        <v>1123.5482588</v>
      </c>
      <c r="Q1119" s="148">
        <f t="shared" si="668"/>
        <v>0</v>
      </c>
      <c r="R1119" s="170">
        <f t="shared" si="669"/>
        <v>0</v>
      </c>
      <c r="S1119" s="110">
        <f t="shared" si="670"/>
        <v>0</v>
      </c>
      <c r="T1119" s="92">
        <v>0</v>
      </c>
      <c r="U1119" s="180">
        <f t="shared" si="637"/>
        <v>0</v>
      </c>
      <c r="V1119" s="120">
        <f t="shared" si="653"/>
        <v>0.12</v>
      </c>
      <c r="W1119" s="118">
        <f t="shared" si="671"/>
        <v>9</v>
      </c>
      <c r="X1119" s="118">
        <v>252</v>
      </c>
      <c r="Y1119" s="117">
        <f t="shared" si="672"/>
        <v>1.0040556549999999</v>
      </c>
      <c r="Z1119" s="110">
        <f t="shared" si="673"/>
        <v>4.5567241100000002</v>
      </c>
      <c r="AA1119" s="110">
        <f t="shared" si="674"/>
        <v>0</v>
      </c>
      <c r="AB1119" s="121" t="str">
        <f t="shared" si="655"/>
        <v>A+J=</v>
      </c>
      <c r="AC1119" s="115">
        <f t="shared" si="656"/>
        <v>45551</v>
      </c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5" x14ac:dyDescent="0.2">
      <c r="A1120" s="109">
        <f t="shared" si="648"/>
        <v>45533</v>
      </c>
      <c r="B1120" s="110">
        <f t="shared" si="657"/>
        <v>1128.7200817799999</v>
      </c>
      <c r="C1120" s="204">
        <f t="shared" si="639"/>
        <v>934.14300234701091</v>
      </c>
      <c r="D1120" s="111">
        <f t="shared" si="658"/>
        <v>6926.96</v>
      </c>
      <c r="E1120" s="111">
        <f t="shared" si="636"/>
        <v>6941.51</v>
      </c>
      <c r="F1120" s="161">
        <f t="shared" si="675"/>
        <v>45459</v>
      </c>
      <c r="G1120" s="114">
        <f t="shared" si="659"/>
        <v>2.1004885259912065E-3</v>
      </c>
      <c r="H1120" s="115">
        <f t="shared" si="660"/>
        <v>45551</v>
      </c>
      <c r="I1120" s="115">
        <f t="shared" si="661"/>
        <v>45551</v>
      </c>
      <c r="J1120" s="116">
        <f t="shared" si="662"/>
        <v>22</v>
      </c>
      <c r="K1120" s="116">
        <f t="shared" si="663"/>
        <v>10</v>
      </c>
      <c r="L1120" s="8">
        <f t="shared" si="664"/>
        <v>1.0009542199999999</v>
      </c>
      <c r="M1120" s="117">
        <f t="shared" si="634"/>
        <v>1.0046002700000001</v>
      </c>
      <c r="N1120" s="117">
        <f t="shared" si="665"/>
        <v>1.2017263338612743</v>
      </c>
      <c r="O1120" s="110">
        <f t="shared" si="666"/>
        <v>1.2028730400000001</v>
      </c>
      <c r="P1120" s="110">
        <f t="shared" si="667"/>
        <v>1123.6554330199999</v>
      </c>
      <c r="Q1120" s="148">
        <f t="shared" si="668"/>
        <v>0</v>
      </c>
      <c r="R1120" s="170">
        <f t="shared" si="669"/>
        <v>0</v>
      </c>
      <c r="S1120" s="110">
        <f t="shared" si="670"/>
        <v>0</v>
      </c>
      <c r="T1120" s="92">
        <v>0</v>
      </c>
      <c r="U1120" s="180">
        <f t="shared" si="637"/>
        <v>0</v>
      </c>
      <c r="V1120" s="120">
        <f t="shared" si="653"/>
        <v>0.12</v>
      </c>
      <c r="W1120" s="118">
        <f t="shared" si="671"/>
        <v>10</v>
      </c>
      <c r="X1120" s="118">
        <v>252</v>
      </c>
      <c r="Y1120" s="117">
        <f t="shared" si="672"/>
        <v>1.004507297</v>
      </c>
      <c r="Z1120" s="110">
        <f t="shared" si="673"/>
        <v>5.0646487599999999</v>
      </c>
      <c r="AA1120" s="110">
        <f t="shared" si="674"/>
        <v>0</v>
      </c>
      <c r="AB1120" s="121" t="str">
        <f t="shared" si="655"/>
        <v>A+J=</v>
      </c>
      <c r="AC1120" s="115">
        <f t="shared" si="656"/>
        <v>45551</v>
      </c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5" x14ac:dyDescent="0.2">
      <c r="A1121" s="109">
        <f t="shared" si="648"/>
        <v>45534</v>
      </c>
      <c r="B1121" s="110">
        <f t="shared" si="657"/>
        <v>1129.3355067099999</v>
      </c>
      <c r="C1121" s="204">
        <f t="shared" si="639"/>
        <v>934.14300234701091</v>
      </c>
      <c r="D1121" s="111">
        <f t="shared" si="658"/>
        <v>6926.96</v>
      </c>
      <c r="E1121" s="111">
        <f t="shared" si="636"/>
        <v>6941.51</v>
      </c>
      <c r="F1121" s="161">
        <f t="shared" si="675"/>
        <v>45459</v>
      </c>
      <c r="G1121" s="114">
        <f t="shared" si="659"/>
        <v>2.1004885259912065E-3</v>
      </c>
      <c r="H1121" s="115">
        <f t="shared" si="660"/>
        <v>45551</v>
      </c>
      <c r="I1121" s="115">
        <f t="shared" si="661"/>
        <v>45551</v>
      </c>
      <c r="J1121" s="116">
        <f t="shared" si="662"/>
        <v>22</v>
      </c>
      <c r="K1121" s="116">
        <f t="shared" si="663"/>
        <v>11</v>
      </c>
      <c r="L1121" s="8">
        <f t="shared" si="664"/>
        <v>1.0010496900000001</v>
      </c>
      <c r="M1121" s="117">
        <f t="shared" si="634"/>
        <v>1.0046002700000001</v>
      </c>
      <c r="N1121" s="117">
        <f t="shared" si="665"/>
        <v>1.2017263338612743</v>
      </c>
      <c r="O1121" s="110">
        <f t="shared" si="666"/>
        <v>1.20298777</v>
      </c>
      <c r="P1121" s="110">
        <f t="shared" si="667"/>
        <v>1123.76260725</v>
      </c>
      <c r="Q1121" s="148">
        <f t="shared" si="668"/>
        <v>0</v>
      </c>
      <c r="R1121" s="170">
        <f t="shared" si="669"/>
        <v>0</v>
      </c>
      <c r="S1121" s="110">
        <f t="shared" si="670"/>
        <v>0</v>
      </c>
      <c r="T1121" s="92">
        <v>0</v>
      </c>
      <c r="U1121" s="180">
        <f t="shared" si="637"/>
        <v>0</v>
      </c>
      <c r="V1121" s="120">
        <f t="shared" si="653"/>
        <v>0.12</v>
      </c>
      <c r="W1121" s="118">
        <f t="shared" si="671"/>
        <v>11</v>
      </c>
      <c r="X1121" s="118">
        <v>252</v>
      </c>
      <c r="Y1121" s="117">
        <f t="shared" si="672"/>
        <v>1.004959143</v>
      </c>
      <c r="Z1121" s="110">
        <f t="shared" si="673"/>
        <v>5.5728994600000004</v>
      </c>
      <c r="AA1121" s="110">
        <f t="shared" si="674"/>
        <v>0</v>
      </c>
      <c r="AB1121" s="121" t="str">
        <f t="shared" si="655"/>
        <v>A+J=</v>
      </c>
      <c r="AC1121" s="115">
        <f t="shared" si="656"/>
        <v>45551</v>
      </c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5" x14ac:dyDescent="0.2">
      <c r="A1122" s="109">
        <f t="shared" si="648"/>
        <v>45535</v>
      </c>
      <c r="B1122" s="110">
        <f t="shared" si="657"/>
        <v>1129.9512660399998</v>
      </c>
      <c r="C1122" s="204">
        <f t="shared" si="639"/>
        <v>934.14300234701091</v>
      </c>
      <c r="D1122" s="111">
        <f t="shared" si="658"/>
        <v>6926.96</v>
      </c>
      <c r="E1122" s="111">
        <f t="shared" si="636"/>
        <v>6941.51</v>
      </c>
      <c r="F1122" s="161">
        <f t="shared" si="675"/>
        <v>45459</v>
      </c>
      <c r="G1122" s="114">
        <f t="shared" si="659"/>
        <v>2.1004885259912065E-3</v>
      </c>
      <c r="H1122" s="115">
        <f t="shared" si="660"/>
        <v>45551</v>
      </c>
      <c r="I1122" s="115">
        <f t="shared" si="661"/>
        <v>45551</v>
      </c>
      <c r="J1122" s="116">
        <f t="shared" si="662"/>
        <v>22</v>
      </c>
      <c r="K1122" s="116">
        <f t="shared" si="663"/>
        <v>12</v>
      </c>
      <c r="L1122" s="8">
        <f t="shared" si="664"/>
        <v>1.00114517</v>
      </c>
      <c r="M1122" s="117">
        <f t="shared" si="634"/>
        <v>1.0046002700000001</v>
      </c>
      <c r="N1122" s="117">
        <f t="shared" si="665"/>
        <v>1.2017263338612743</v>
      </c>
      <c r="O1122" s="110">
        <f t="shared" si="666"/>
        <v>1.2031025099999999</v>
      </c>
      <c r="P1122" s="110">
        <f t="shared" si="667"/>
        <v>1123.8697908199999</v>
      </c>
      <c r="Q1122" s="148">
        <f t="shared" si="668"/>
        <v>0</v>
      </c>
      <c r="R1122" s="170">
        <f t="shared" si="669"/>
        <v>0</v>
      </c>
      <c r="S1122" s="110">
        <f t="shared" si="670"/>
        <v>0</v>
      </c>
      <c r="T1122" s="92">
        <v>0</v>
      </c>
      <c r="U1122" s="180">
        <f t="shared" si="637"/>
        <v>0</v>
      </c>
      <c r="V1122" s="120">
        <f t="shared" si="653"/>
        <v>0.12</v>
      </c>
      <c r="W1122" s="118">
        <f t="shared" si="671"/>
        <v>12</v>
      </c>
      <c r="X1122" s="118">
        <v>252</v>
      </c>
      <c r="Y1122" s="117">
        <f t="shared" si="672"/>
        <v>1.005411192</v>
      </c>
      <c r="Z1122" s="110">
        <f t="shared" si="673"/>
        <v>6.0814752199999997</v>
      </c>
      <c r="AA1122" s="110">
        <f t="shared" si="674"/>
        <v>0</v>
      </c>
      <c r="AB1122" s="121" t="str">
        <f t="shared" si="655"/>
        <v>A+J=</v>
      </c>
      <c r="AC1122" s="115">
        <f t="shared" si="656"/>
        <v>45551</v>
      </c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5" x14ac:dyDescent="0.2">
      <c r="A1123" s="109">
        <f t="shared" si="648"/>
        <v>45536</v>
      </c>
      <c r="B1123" s="110">
        <f t="shared" si="657"/>
        <v>1129.9512660399998</v>
      </c>
      <c r="C1123" s="204">
        <f t="shared" si="639"/>
        <v>934.14300234701091</v>
      </c>
      <c r="D1123" s="111">
        <f t="shared" si="658"/>
        <v>6926.96</v>
      </c>
      <c r="E1123" s="111">
        <f t="shared" si="636"/>
        <v>6941.51</v>
      </c>
      <c r="F1123" s="161">
        <f t="shared" si="675"/>
        <v>45459</v>
      </c>
      <c r="G1123" s="114">
        <f t="shared" si="659"/>
        <v>2.1004885259912065E-3</v>
      </c>
      <c r="H1123" s="115">
        <f t="shared" si="660"/>
        <v>45551</v>
      </c>
      <c r="I1123" s="115">
        <f t="shared" si="661"/>
        <v>45551</v>
      </c>
      <c r="J1123" s="116">
        <f t="shared" si="662"/>
        <v>22</v>
      </c>
      <c r="K1123" s="116">
        <f t="shared" si="663"/>
        <v>12</v>
      </c>
      <c r="L1123" s="8">
        <f t="shared" si="664"/>
        <v>1.00114517</v>
      </c>
      <c r="M1123" s="117">
        <f t="shared" si="634"/>
        <v>1.0046002700000001</v>
      </c>
      <c r="N1123" s="117">
        <f t="shared" si="665"/>
        <v>1.2017263338612743</v>
      </c>
      <c r="O1123" s="110">
        <f t="shared" si="666"/>
        <v>1.2031025099999999</v>
      </c>
      <c r="P1123" s="110">
        <f t="shared" si="667"/>
        <v>1123.8697908199999</v>
      </c>
      <c r="Q1123" s="148">
        <f t="shared" si="668"/>
        <v>0</v>
      </c>
      <c r="R1123" s="170">
        <f t="shared" si="669"/>
        <v>0</v>
      </c>
      <c r="S1123" s="110">
        <f t="shared" si="670"/>
        <v>0</v>
      </c>
      <c r="T1123" s="92">
        <v>0</v>
      </c>
      <c r="U1123" s="180">
        <f t="shared" si="637"/>
        <v>0</v>
      </c>
      <c r="V1123" s="120">
        <f t="shared" si="653"/>
        <v>0.12</v>
      </c>
      <c r="W1123" s="118">
        <f t="shared" si="671"/>
        <v>12</v>
      </c>
      <c r="X1123" s="118">
        <v>252</v>
      </c>
      <c r="Y1123" s="117">
        <f t="shared" si="672"/>
        <v>1.005411192</v>
      </c>
      <c r="Z1123" s="110">
        <f t="shared" si="673"/>
        <v>6.0814752199999997</v>
      </c>
      <c r="AA1123" s="110">
        <f t="shared" si="674"/>
        <v>0</v>
      </c>
      <c r="AB1123" s="121" t="str">
        <f t="shared" si="655"/>
        <v>A+J=</v>
      </c>
      <c r="AC1123" s="115">
        <f t="shared" si="656"/>
        <v>45551</v>
      </c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5" x14ac:dyDescent="0.2">
      <c r="A1124" s="109">
        <f t="shared" si="648"/>
        <v>45537</v>
      </c>
      <c r="B1124" s="110">
        <f t="shared" si="657"/>
        <v>1129.9512660399998</v>
      </c>
      <c r="C1124" s="204">
        <f t="shared" si="639"/>
        <v>934.14300234701091</v>
      </c>
      <c r="D1124" s="111">
        <f t="shared" si="658"/>
        <v>6926.96</v>
      </c>
      <c r="E1124" s="111">
        <f t="shared" si="636"/>
        <v>6941.51</v>
      </c>
      <c r="F1124" s="161">
        <f t="shared" si="675"/>
        <v>45459</v>
      </c>
      <c r="G1124" s="114">
        <f t="shared" si="659"/>
        <v>2.1004885259912065E-3</v>
      </c>
      <c r="H1124" s="115">
        <f t="shared" si="660"/>
        <v>45551</v>
      </c>
      <c r="I1124" s="115">
        <f t="shared" si="661"/>
        <v>45551</v>
      </c>
      <c r="J1124" s="116">
        <f t="shared" si="662"/>
        <v>22</v>
      </c>
      <c r="K1124" s="116">
        <f t="shared" si="663"/>
        <v>12</v>
      </c>
      <c r="L1124" s="8">
        <f t="shared" si="664"/>
        <v>1.00114517</v>
      </c>
      <c r="M1124" s="117">
        <f t="shared" si="634"/>
        <v>1.0046002700000001</v>
      </c>
      <c r="N1124" s="117">
        <f t="shared" si="665"/>
        <v>1.2017263338612743</v>
      </c>
      <c r="O1124" s="110">
        <f t="shared" si="666"/>
        <v>1.2031025099999999</v>
      </c>
      <c r="P1124" s="110">
        <f t="shared" si="667"/>
        <v>1123.8697908199999</v>
      </c>
      <c r="Q1124" s="148">
        <f t="shared" si="668"/>
        <v>0</v>
      </c>
      <c r="R1124" s="170">
        <f t="shared" si="669"/>
        <v>0</v>
      </c>
      <c r="S1124" s="110">
        <f t="shared" si="670"/>
        <v>0</v>
      </c>
      <c r="T1124" s="92">
        <v>0</v>
      </c>
      <c r="U1124" s="180">
        <f t="shared" si="637"/>
        <v>0</v>
      </c>
      <c r="V1124" s="120">
        <f t="shared" si="653"/>
        <v>0.12</v>
      </c>
      <c r="W1124" s="118">
        <f t="shared" si="671"/>
        <v>12</v>
      </c>
      <c r="X1124" s="118">
        <v>252</v>
      </c>
      <c r="Y1124" s="117">
        <f t="shared" si="672"/>
        <v>1.005411192</v>
      </c>
      <c r="Z1124" s="110">
        <f t="shared" si="673"/>
        <v>6.0814752199999997</v>
      </c>
      <c r="AA1124" s="110">
        <f t="shared" si="674"/>
        <v>0</v>
      </c>
      <c r="AB1124" s="121" t="str">
        <f t="shared" si="655"/>
        <v>A+J=</v>
      </c>
      <c r="AC1124" s="115">
        <f t="shared" si="656"/>
        <v>45551</v>
      </c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5" x14ac:dyDescent="0.2">
      <c r="A1125" s="109">
        <f t="shared" si="648"/>
        <v>45538</v>
      </c>
      <c r="B1125" s="110">
        <f t="shared" si="657"/>
        <v>1130.56735983</v>
      </c>
      <c r="C1125" s="204">
        <f t="shared" si="639"/>
        <v>934.14300234701091</v>
      </c>
      <c r="D1125" s="111">
        <f t="shared" si="658"/>
        <v>6926.96</v>
      </c>
      <c r="E1125" s="111">
        <f t="shared" si="636"/>
        <v>6941.51</v>
      </c>
      <c r="F1125" s="161">
        <f t="shared" si="675"/>
        <v>45459</v>
      </c>
      <c r="G1125" s="114">
        <f t="shared" si="659"/>
        <v>2.1004885259912065E-3</v>
      </c>
      <c r="H1125" s="115">
        <f t="shared" si="660"/>
        <v>45551</v>
      </c>
      <c r="I1125" s="115">
        <f t="shared" si="661"/>
        <v>45551</v>
      </c>
      <c r="J1125" s="116">
        <f t="shared" si="662"/>
        <v>22</v>
      </c>
      <c r="K1125" s="116">
        <f t="shared" si="663"/>
        <v>13</v>
      </c>
      <c r="L1125" s="8">
        <f t="shared" si="664"/>
        <v>1.0012406599999999</v>
      </c>
      <c r="M1125" s="117">
        <f t="shared" ref="M1125:M1138" si="676">IF(I1125&gt;I1124,L1124,M1124)</f>
        <v>1.0046002700000001</v>
      </c>
      <c r="N1125" s="117">
        <f t="shared" si="665"/>
        <v>1.2017263338612743</v>
      </c>
      <c r="O1125" s="110">
        <f t="shared" si="666"/>
        <v>1.20321726</v>
      </c>
      <c r="P1125" s="110">
        <f t="shared" si="667"/>
        <v>1123.97698373</v>
      </c>
      <c r="Q1125" s="148">
        <f t="shared" si="668"/>
        <v>0</v>
      </c>
      <c r="R1125" s="170">
        <f t="shared" si="669"/>
        <v>0</v>
      </c>
      <c r="S1125" s="110">
        <f t="shared" si="670"/>
        <v>0</v>
      </c>
      <c r="T1125" s="92">
        <v>0</v>
      </c>
      <c r="U1125" s="180">
        <f t="shared" si="637"/>
        <v>0</v>
      </c>
      <c r="V1125" s="120">
        <f t="shared" si="653"/>
        <v>0.12</v>
      </c>
      <c r="W1125" s="118">
        <f t="shared" si="671"/>
        <v>13</v>
      </c>
      <c r="X1125" s="118">
        <v>252</v>
      </c>
      <c r="Y1125" s="117">
        <f t="shared" si="672"/>
        <v>1.0058634440000001</v>
      </c>
      <c r="Z1125" s="110">
        <f t="shared" si="673"/>
        <v>6.5903761000000003</v>
      </c>
      <c r="AA1125" s="110">
        <f t="shared" si="674"/>
        <v>0</v>
      </c>
      <c r="AB1125" s="121" t="str">
        <f t="shared" si="655"/>
        <v>A+J=</v>
      </c>
      <c r="AC1125" s="115">
        <f t="shared" si="656"/>
        <v>45551</v>
      </c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5" x14ac:dyDescent="0.2">
      <c r="A1126" s="109">
        <f t="shared" si="648"/>
        <v>45539</v>
      </c>
      <c r="B1126" s="110">
        <f t="shared" si="657"/>
        <v>1131.1837986799999</v>
      </c>
      <c r="C1126" s="204">
        <f t="shared" si="639"/>
        <v>934.14300234701091</v>
      </c>
      <c r="D1126" s="111">
        <f t="shared" si="658"/>
        <v>6926.96</v>
      </c>
      <c r="E1126" s="111">
        <f t="shared" si="636"/>
        <v>6941.51</v>
      </c>
      <c r="F1126" s="161">
        <f t="shared" si="675"/>
        <v>45459</v>
      </c>
      <c r="G1126" s="114">
        <f t="shared" si="659"/>
        <v>2.1004885259912065E-3</v>
      </c>
      <c r="H1126" s="115">
        <f t="shared" si="660"/>
        <v>45551</v>
      </c>
      <c r="I1126" s="115">
        <f t="shared" si="661"/>
        <v>45551</v>
      </c>
      <c r="J1126" s="116">
        <f t="shared" si="662"/>
        <v>22</v>
      </c>
      <c r="K1126" s="116">
        <f t="shared" si="663"/>
        <v>14</v>
      </c>
      <c r="L1126" s="8">
        <f t="shared" si="664"/>
        <v>1.0013361599999999</v>
      </c>
      <c r="M1126" s="117">
        <f t="shared" si="676"/>
        <v>1.0046002700000001</v>
      </c>
      <c r="N1126" s="117">
        <f t="shared" si="665"/>
        <v>1.2017263338612743</v>
      </c>
      <c r="O1126" s="110">
        <f t="shared" si="666"/>
        <v>1.2033320300000001</v>
      </c>
      <c r="P1126" s="110">
        <f t="shared" si="667"/>
        <v>1124.0841953199999</v>
      </c>
      <c r="Q1126" s="148">
        <f t="shared" si="668"/>
        <v>0</v>
      </c>
      <c r="R1126" s="170">
        <f t="shared" si="669"/>
        <v>0</v>
      </c>
      <c r="S1126" s="110">
        <f t="shared" si="670"/>
        <v>0</v>
      </c>
      <c r="T1126" s="92">
        <v>0</v>
      </c>
      <c r="U1126" s="180">
        <f t="shared" si="637"/>
        <v>0</v>
      </c>
      <c r="V1126" s="120">
        <f t="shared" si="653"/>
        <v>0.12</v>
      </c>
      <c r="W1126" s="118">
        <f t="shared" si="671"/>
        <v>14</v>
      </c>
      <c r="X1126" s="118">
        <v>252</v>
      </c>
      <c r="Y1126" s="117">
        <f t="shared" si="672"/>
        <v>1.0063158999999999</v>
      </c>
      <c r="Z1126" s="110">
        <f t="shared" si="673"/>
        <v>7.0996033599999997</v>
      </c>
      <c r="AA1126" s="110">
        <f t="shared" si="674"/>
        <v>0</v>
      </c>
      <c r="AB1126" s="121" t="str">
        <f t="shared" si="655"/>
        <v>A+J=</v>
      </c>
      <c r="AC1126" s="115">
        <f t="shared" si="656"/>
        <v>45551</v>
      </c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5" x14ac:dyDescent="0.2">
      <c r="A1127" s="109">
        <f t="shared" si="648"/>
        <v>45540</v>
      </c>
      <c r="B1127" s="110">
        <f t="shared" si="657"/>
        <v>1131.8005627700002</v>
      </c>
      <c r="C1127" s="204">
        <f t="shared" si="639"/>
        <v>934.14300234701091</v>
      </c>
      <c r="D1127" s="111">
        <f t="shared" si="658"/>
        <v>6926.96</v>
      </c>
      <c r="E1127" s="111">
        <f t="shared" si="636"/>
        <v>6941.51</v>
      </c>
      <c r="F1127" s="161">
        <f t="shared" si="675"/>
        <v>45459</v>
      </c>
      <c r="G1127" s="114">
        <f t="shared" si="659"/>
        <v>2.1004885259912065E-3</v>
      </c>
      <c r="H1127" s="115">
        <f t="shared" si="660"/>
        <v>45551</v>
      </c>
      <c r="I1127" s="115">
        <f t="shared" si="661"/>
        <v>45551</v>
      </c>
      <c r="J1127" s="116">
        <f t="shared" si="662"/>
        <v>22</v>
      </c>
      <c r="K1127" s="116">
        <f t="shared" si="663"/>
        <v>15</v>
      </c>
      <c r="L1127" s="8">
        <f t="shared" si="664"/>
        <v>1.0014316700000001</v>
      </c>
      <c r="M1127" s="117">
        <f t="shared" si="676"/>
        <v>1.0046002700000001</v>
      </c>
      <c r="N1127" s="117">
        <f t="shared" si="665"/>
        <v>1.2017263338612743</v>
      </c>
      <c r="O1127" s="110">
        <f t="shared" si="666"/>
        <v>1.2034468</v>
      </c>
      <c r="P1127" s="110">
        <f t="shared" si="667"/>
        <v>1124.1914069100001</v>
      </c>
      <c r="Q1127" s="148">
        <f t="shared" si="668"/>
        <v>0</v>
      </c>
      <c r="R1127" s="170">
        <f t="shared" si="669"/>
        <v>0</v>
      </c>
      <c r="S1127" s="110">
        <f t="shared" si="670"/>
        <v>0</v>
      </c>
      <c r="T1127" s="92">
        <v>0</v>
      </c>
      <c r="U1127" s="180">
        <f t="shared" si="637"/>
        <v>0</v>
      </c>
      <c r="V1127" s="120">
        <f t="shared" si="653"/>
        <v>0.12</v>
      </c>
      <c r="W1127" s="118">
        <f t="shared" si="671"/>
        <v>15</v>
      </c>
      <c r="X1127" s="118">
        <v>252</v>
      </c>
      <c r="Y1127" s="117">
        <f t="shared" si="672"/>
        <v>1.006768559</v>
      </c>
      <c r="Z1127" s="110">
        <f t="shared" si="673"/>
        <v>7.6091558600000004</v>
      </c>
      <c r="AA1127" s="110">
        <f t="shared" si="674"/>
        <v>0</v>
      </c>
      <c r="AB1127" s="121" t="str">
        <f t="shared" si="655"/>
        <v>A+J=</v>
      </c>
      <c r="AC1127" s="115">
        <f t="shared" si="656"/>
        <v>45551</v>
      </c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5" x14ac:dyDescent="0.2">
      <c r="A1128" s="109">
        <f t="shared" si="648"/>
        <v>45541</v>
      </c>
      <c r="B1128" s="110">
        <f t="shared" si="657"/>
        <v>1132.4176720999999</v>
      </c>
      <c r="C1128" s="204">
        <f t="shared" si="639"/>
        <v>934.14300234701091</v>
      </c>
      <c r="D1128" s="111">
        <f t="shared" si="658"/>
        <v>6926.96</v>
      </c>
      <c r="E1128" s="111">
        <f t="shared" si="636"/>
        <v>6941.51</v>
      </c>
      <c r="F1128" s="161">
        <f t="shared" si="675"/>
        <v>45459</v>
      </c>
      <c r="G1128" s="114">
        <f t="shared" si="659"/>
        <v>2.1004885259912065E-3</v>
      </c>
      <c r="H1128" s="115">
        <f t="shared" si="660"/>
        <v>45551</v>
      </c>
      <c r="I1128" s="115">
        <f t="shared" si="661"/>
        <v>45551</v>
      </c>
      <c r="J1128" s="116">
        <f t="shared" si="662"/>
        <v>22</v>
      </c>
      <c r="K1128" s="116">
        <f t="shared" si="663"/>
        <v>16</v>
      </c>
      <c r="L1128" s="8">
        <f t="shared" si="664"/>
        <v>1.00152719</v>
      </c>
      <c r="M1128" s="117">
        <f t="shared" si="676"/>
        <v>1.0046002700000001</v>
      </c>
      <c r="N1128" s="117">
        <f t="shared" si="665"/>
        <v>1.2017263338612743</v>
      </c>
      <c r="O1128" s="110">
        <f t="shared" si="666"/>
        <v>1.2035615900000001</v>
      </c>
      <c r="P1128" s="110">
        <f t="shared" si="667"/>
        <v>1124.2986371899999</v>
      </c>
      <c r="Q1128" s="148">
        <f t="shared" si="668"/>
        <v>0</v>
      </c>
      <c r="R1128" s="170">
        <f t="shared" si="669"/>
        <v>0</v>
      </c>
      <c r="S1128" s="110">
        <f t="shared" si="670"/>
        <v>0</v>
      </c>
      <c r="T1128" s="92">
        <v>0</v>
      </c>
      <c r="U1128" s="180">
        <f t="shared" si="637"/>
        <v>0</v>
      </c>
      <c r="V1128" s="120">
        <f t="shared" si="653"/>
        <v>0.12</v>
      </c>
      <c r="W1128" s="118">
        <f t="shared" si="671"/>
        <v>16</v>
      </c>
      <c r="X1128" s="118">
        <v>252</v>
      </c>
      <c r="Y1128" s="117">
        <f t="shared" si="672"/>
        <v>1.007221422</v>
      </c>
      <c r="Z1128" s="110">
        <f t="shared" si="673"/>
        <v>8.1190349099999999</v>
      </c>
      <c r="AA1128" s="110">
        <f t="shared" si="674"/>
        <v>0</v>
      </c>
      <c r="AB1128" s="121" t="str">
        <f t="shared" si="655"/>
        <v>A+J=</v>
      </c>
      <c r="AC1128" s="115">
        <f t="shared" si="656"/>
        <v>45551</v>
      </c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5" x14ac:dyDescent="0.2">
      <c r="A1129" s="109">
        <f t="shared" si="648"/>
        <v>45542</v>
      </c>
      <c r="B1129" s="110">
        <f t="shared" si="657"/>
        <v>1133.0351067900001</v>
      </c>
      <c r="C1129" s="204">
        <f t="shared" si="639"/>
        <v>934.14300234701091</v>
      </c>
      <c r="D1129" s="111">
        <f t="shared" si="658"/>
        <v>6926.96</v>
      </c>
      <c r="E1129" s="111">
        <f t="shared" si="636"/>
        <v>6941.51</v>
      </c>
      <c r="F1129" s="161">
        <f t="shared" si="675"/>
        <v>45459</v>
      </c>
      <c r="G1129" s="114">
        <f t="shared" si="659"/>
        <v>2.1004885259912065E-3</v>
      </c>
      <c r="H1129" s="115">
        <f t="shared" si="660"/>
        <v>45551</v>
      </c>
      <c r="I1129" s="115">
        <f t="shared" si="661"/>
        <v>45551</v>
      </c>
      <c r="J1129" s="116">
        <f t="shared" si="662"/>
        <v>22</v>
      </c>
      <c r="K1129" s="116">
        <f t="shared" si="663"/>
        <v>17</v>
      </c>
      <c r="L1129" s="8">
        <f t="shared" si="664"/>
        <v>1.0016227099999999</v>
      </c>
      <c r="M1129" s="117">
        <f t="shared" si="676"/>
        <v>1.0046002700000001</v>
      </c>
      <c r="N1129" s="117">
        <f t="shared" si="665"/>
        <v>1.2017263338612743</v>
      </c>
      <c r="O1129" s="110">
        <f t="shared" si="666"/>
        <v>1.2036763800000001</v>
      </c>
      <c r="P1129" s="110">
        <f t="shared" si="667"/>
        <v>1124.4058674600001</v>
      </c>
      <c r="Q1129" s="148">
        <f t="shared" si="668"/>
        <v>0</v>
      </c>
      <c r="R1129" s="170">
        <f t="shared" si="669"/>
        <v>0</v>
      </c>
      <c r="S1129" s="110">
        <f t="shared" si="670"/>
        <v>0</v>
      </c>
      <c r="T1129" s="92">
        <v>0</v>
      </c>
      <c r="U1129" s="180">
        <f t="shared" si="637"/>
        <v>0</v>
      </c>
      <c r="V1129" s="120">
        <f t="shared" si="653"/>
        <v>0.12</v>
      </c>
      <c r="W1129" s="118">
        <f t="shared" si="671"/>
        <v>17</v>
      </c>
      <c r="X1129" s="118">
        <v>252</v>
      </c>
      <c r="Y1129" s="117">
        <f t="shared" si="672"/>
        <v>1.0076744879999999</v>
      </c>
      <c r="Z1129" s="110">
        <f t="shared" si="673"/>
        <v>8.6292393300000008</v>
      </c>
      <c r="AA1129" s="110">
        <f t="shared" si="674"/>
        <v>0</v>
      </c>
      <c r="AB1129" s="121" t="str">
        <f t="shared" si="655"/>
        <v>A+J=</v>
      </c>
      <c r="AC1129" s="115">
        <f t="shared" si="656"/>
        <v>45551</v>
      </c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5" x14ac:dyDescent="0.2">
      <c r="A1130" s="109">
        <f t="shared" si="648"/>
        <v>45543</v>
      </c>
      <c r="B1130" s="110">
        <f t="shared" si="657"/>
        <v>1133.0351067900001</v>
      </c>
      <c r="C1130" s="204">
        <f t="shared" si="639"/>
        <v>934.14300234701091</v>
      </c>
      <c r="D1130" s="111">
        <f t="shared" si="658"/>
        <v>6926.96</v>
      </c>
      <c r="E1130" s="111">
        <f t="shared" si="636"/>
        <v>6941.51</v>
      </c>
      <c r="F1130" s="161">
        <f t="shared" si="675"/>
        <v>45459</v>
      </c>
      <c r="G1130" s="114">
        <f t="shared" si="659"/>
        <v>2.1004885259912065E-3</v>
      </c>
      <c r="H1130" s="115">
        <f t="shared" si="660"/>
        <v>45551</v>
      </c>
      <c r="I1130" s="115">
        <f t="shared" si="661"/>
        <v>45551</v>
      </c>
      <c r="J1130" s="116">
        <f t="shared" si="662"/>
        <v>22</v>
      </c>
      <c r="K1130" s="116">
        <f t="shared" si="663"/>
        <v>17</v>
      </c>
      <c r="L1130" s="8">
        <f t="shared" si="664"/>
        <v>1.0016227099999999</v>
      </c>
      <c r="M1130" s="117">
        <f t="shared" si="676"/>
        <v>1.0046002700000001</v>
      </c>
      <c r="N1130" s="117">
        <f t="shared" si="665"/>
        <v>1.2017263338612743</v>
      </c>
      <c r="O1130" s="110">
        <f t="shared" si="666"/>
        <v>1.2036763800000001</v>
      </c>
      <c r="P1130" s="110">
        <f t="shared" si="667"/>
        <v>1124.4058674600001</v>
      </c>
      <c r="Q1130" s="148">
        <f t="shared" si="668"/>
        <v>0</v>
      </c>
      <c r="R1130" s="170">
        <f t="shared" si="669"/>
        <v>0</v>
      </c>
      <c r="S1130" s="110">
        <f t="shared" si="670"/>
        <v>0</v>
      </c>
      <c r="T1130" s="92">
        <v>0</v>
      </c>
      <c r="U1130" s="180">
        <f t="shared" si="637"/>
        <v>0</v>
      </c>
      <c r="V1130" s="120">
        <f t="shared" si="653"/>
        <v>0.12</v>
      </c>
      <c r="W1130" s="118">
        <f t="shared" si="671"/>
        <v>17</v>
      </c>
      <c r="X1130" s="118">
        <v>252</v>
      </c>
      <c r="Y1130" s="117">
        <f t="shared" si="672"/>
        <v>1.0076744879999999</v>
      </c>
      <c r="Z1130" s="110">
        <f t="shared" si="673"/>
        <v>8.6292393300000008</v>
      </c>
      <c r="AA1130" s="110">
        <f t="shared" si="674"/>
        <v>0</v>
      </c>
      <c r="AB1130" s="121" t="str">
        <f t="shared" si="655"/>
        <v>A+J=</v>
      </c>
      <c r="AC1130" s="115">
        <f t="shared" si="656"/>
        <v>45551</v>
      </c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5" x14ac:dyDescent="0.2">
      <c r="A1131" s="109">
        <f t="shared" si="648"/>
        <v>45544</v>
      </c>
      <c r="B1131" s="110">
        <f t="shared" si="657"/>
        <v>1133.0351067900001</v>
      </c>
      <c r="C1131" s="204">
        <f t="shared" si="639"/>
        <v>934.14300234701091</v>
      </c>
      <c r="D1131" s="111">
        <f t="shared" si="658"/>
        <v>6926.96</v>
      </c>
      <c r="E1131" s="111">
        <f t="shared" ref="E1131:E1138" si="677">IF($K1131=1,VLOOKUP($A1130,AQ$11:AU$131,5),E1130)</f>
        <v>6941.51</v>
      </c>
      <c r="F1131" s="161">
        <f t="shared" si="675"/>
        <v>45459</v>
      </c>
      <c r="G1131" s="114">
        <f t="shared" si="659"/>
        <v>2.1004885259912065E-3</v>
      </c>
      <c r="H1131" s="115">
        <f t="shared" si="660"/>
        <v>45551</v>
      </c>
      <c r="I1131" s="115">
        <f t="shared" si="661"/>
        <v>45551</v>
      </c>
      <c r="J1131" s="116">
        <f t="shared" si="662"/>
        <v>22</v>
      </c>
      <c r="K1131" s="116">
        <f t="shared" si="663"/>
        <v>17</v>
      </c>
      <c r="L1131" s="8">
        <f t="shared" si="664"/>
        <v>1.0016227099999999</v>
      </c>
      <c r="M1131" s="117">
        <f t="shared" si="676"/>
        <v>1.0046002700000001</v>
      </c>
      <c r="N1131" s="117">
        <f t="shared" si="665"/>
        <v>1.2017263338612743</v>
      </c>
      <c r="O1131" s="110">
        <f t="shared" si="666"/>
        <v>1.2036763800000001</v>
      </c>
      <c r="P1131" s="110">
        <f t="shared" si="667"/>
        <v>1124.4058674600001</v>
      </c>
      <c r="Q1131" s="148">
        <f t="shared" si="668"/>
        <v>0</v>
      </c>
      <c r="R1131" s="170">
        <f t="shared" si="669"/>
        <v>0</v>
      </c>
      <c r="S1131" s="110">
        <f t="shared" si="670"/>
        <v>0</v>
      </c>
      <c r="T1131" s="92">
        <v>0</v>
      </c>
      <c r="U1131" s="180">
        <f t="shared" si="637"/>
        <v>0</v>
      </c>
      <c r="V1131" s="120">
        <f t="shared" si="653"/>
        <v>0.12</v>
      </c>
      <c r="W1131" s="118">
        <f t="shared" si="671"/>
        <v>17</v>
      </c>
      <c r="X1131" s="118">
        <v>252</v>
      </c>
      <c r="Y1131" s="117">
        <f t="shared" si="672"/>
        <v>1.0076744879999999</v>
      </c>
      <c r="Z1131" s="110">
        <f t="shared" si="673"/>
        <v>8.6292393300000008</v>
      </c>
      <c r="AA1131" s="110">
        <f t="shared" si="674"/>
        <v>0</v>
      </c>
      <c r="AB1131" s="121" t="str">
        <f t="shared" si="655"/>
        <v>A+J=</v>
      </c>
      <c r="AC1131" s="115">
        <f t="shared" si="656"/>
        <v>45551</v>
      </c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5" x14ac:dyDescent="0.2">
      <c r="A1132" s="109">
        <f t="shared" si="648"/>
        <v>45545</v>
      </c>
      <c r="B1132" s="110">
        <f t="shared" si="657"/>
        <v>1133.6528963100002</v>
      </c>
      <c r="C1132" s="204">
        <f t="shared" si="639"/>
        <v>934.14300234701091</v>
      </c>
      <c r="D1132" s="111">
        <f t="shared" si="658"/>
        <v>6926.96</v>
      </c>
      <c r="E1132" s="111">
        <f t="shared" si="677"/>
        <v>6941.51</v>
      </c>
      <c r="F1132" s="161">
        <f t="shared" si="675"/>
        <v>45459</v>
      </c>
      <c r="G1132" s="114">
        <f t="shared" si="659"/>
        <v>2.1004885259912065E-3</v>
      </c>
      <c r="H1132" s="115">
        <f t="shared" si="660"/>
        <v>45551</v>
      </c>
      <c r="I1132" s="115">
        <f t="shared" si="661"/>
        <v>45551</v>
      </c>
      <c r="J1132" s="116">
        <f t="shared" si="662"/>
        <v>22</v>
      </c>
      <c r="K1132" s="116">
        <f t="shared" si="663"/>
        <v>18</v>
      </c>
      <c r="L1132" s="8">
        <f t="shared" si="664"/>
        <v>1.0017182499999999</v>
      </c>
      <c r="M1132" s="117">
        <f t="shared" si="676"/>
        <v>1.0046002700000001</v>
      </c>
      <c r="N1132" s="117">
        <f t="shared" si="665"/>
        <v>1.2017263338612743</v>
      </c>
      <c r="O1132" s="110">
        <f t="shared" si="666"/>
        <v>1.2037912</v>
      </c>
      <c r="P1132" s="110">
        <f t="shared" si="667"/>
        <v>1124.5131257600001</v>
      </c>
      <c r="Q1132" s="148">
        <f t="shared" si="668"/>
        <v>0</v>
      </c>
      <c r="R1132" s="170">
        <f t="shared" si="669"/>
        <v>0</v>
      </c>
      <c r="S1132" s="110">
        <f t="shared" si="670"/>
        <v>0</v>
      </c>
      <c r="T1132" s="92">
        <v>0</v>
      </c>
      <c r="U1132" s="180">
        <f t="shared" ref="U1132:U1138" si="678">IF(Q1132&gt;0,(S1132+T1132)/P1132,0)</f>
        <v>0</v>
      </c>
      <c r="V1132" s="120">
        <f t="shared" si="653"/>
        <v>0.12</v>
      </c>
      <c r="W1132" s="118">
        <f t="shared" si="671"/>
        <v>18</v>
      </c>
      <c r="X1132" s="118">
        <v>252</v>
      </c>
      <c r="Y1132" s="117">
        <f t="shared" si="672"/>
        <v>1.0081277580000001</v>
      </c>
      <c r="Z1132" s="110">
        <f t="shared" si="673"/>
        <v>9.1397705499999997</v>
      </c>
      <c r="AA1132" s="110">
        <f t="shared" si="674"/>
        <v>0</v>
      </c>
      <c r="AB1132" s="121" t="str">
        <f t="shared" si="655"/>
        <v>A+J=</v>
      </c>
      <c r="AC1132" s="115">
        <f t="shared" si="656"/>
        <v>45551</v>
      </c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5" x14ac:dyDescent="0.2">
      <c r="A1133" s="109">
        <f t="shared" si="648"/>
        <v>45546</v>
      </c>
      <c r="B1133" s="110">
        <f t="shared" si="657"/>
        <v>1134.27100419</v>
      </c>
      <c r="C1133" s="204">
        <f t="shared" si="639"/>
        <v>934.14300234701091</v>
      </c>
      <c r="D1133" s="111">
        <f t="shared" si="658"/>
        <v>6926.96</v>
      </c>
      <c r="E1133" s="111">
        <f t="shared" si="677"/>
        <v>6941.51</v>
      </c>
      <c r="F1133" s="161">
        <f t="shared" si="675"/>
        <v>45459</v>
      </c>
      <c r="G1133" s="114">
        <f t="shared" si="659"/>
        <v>2.1004885259912065E-3</v>
      </c>
      <c r="H1133" s="115">
        <f t="shared" si="660"/>
        <v>45551</v>
      </c>
      <c r="I1133" s="115">
        <f t="shared" si="661"/>
        <v>45551</v>
      </c>
      <c r="J1133" s="116">
        <f t="shared" si="662"/>
        <v>22</v>
      </c>
      <c r="K1133" s="116">
        <f t="shared" si="663"/>
        <v>19</v>
      </c>
      <c r="L1133" s="8">
        <f t="shared" si="664"/>
        <v>1.0018137899999999</v>
      </c>
      <c r="M1133" s="117">
        <f t="shared" si="676"/>
        <v>1.0046002700000001</v>
      </c>
      <c r="N1133" s="117">
        <f t="shared" si="665"/>
        <v>1.2017263338612743</v>
      </c>
      <c r="O1133" s="110">
        <f t="shared" si="666"/>
        <v>1.2039060100000001</v>
      </c>
      <c r="P1133" s="110">
        <f t="shared" si="667"/>
        <v>1124.62037472</v>
      </c>
      <c r="Q1133" s="148">
        <f t="shared" si="668"/>
        <v>0</v>
      </c>
      <c r="R1133" s="170">
        <f t="shared" si="669"/>
        <v>0</v>
      </c>
      <c r="S1133" s="110">
        <f t="shared" si="670"/>
        <v>0</v>
      </c>
      <c r="T1133" s="92">
        <v>0</v>
      </c>
      <c r="U1133" s="180">
        <f t="shared" si="678"/>
        <v>0</v>
      </c>
      <c r="V1133" s="120">
        <f t="shared" si="653"/>
        <v>0.12</v>
      </c>
      <c r="W1133" s="118">
        <f t="shared" si="671"/>
        <v>19</v>
      </c>
      <c r="X1133" s="118">
        <v>252</v>
      </c>
      <c r="Y1133" s="117">
        <f t="shared" si="672"/>
        <v>1.0085812329999999</v>
      </c>
      <c r="Z1133" s="110">
        <f t="shared" si="673"/>
        <v>9.6506294700000002</v>
      </c>
      <c r="AA1133" s="110">
        <f t="shared" si="674"/>
        <v>0</v>
      </c>
      <c r="AB1133" s="121" t="str">
        <f t="shared" si="655"/>
        <v>A+J=</v>
      </c>
      <c r="AC1133" s="115">
        <f t="shared" si="656"/>
        <v>45551</v>
      </c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5" x14ac:dyDescent="0.2">
      <c r="A1134" s="109">
        <f t="shared" si="648"/>
        <v>45547</v>
      </c>
      <c r="B1134" s="110">
        <f t="shared" si="657"/>
        <v>1134.8894659299999</v>
      </c>
      <c r="C1134" s="204">
        <f t="shared" si="639"/>
        <v>934.14300234701091</v>
      </c>
      <c r="D1134" s="111">
        <f t="shared" si="658"/>
        <v>6926.96</v>
      </c>
      <c r="E1134" s="111">
        <f t="shared" si="677"/>
        <v>6941.51</v>
      </c>
      <c r="F1134" s="161">
        <f t="shared" si="675"/>
        <v>45459</v>
      </c>
      <c r="G1134" s="114">
        <f t="shared" si="659"/>
        <v>2.1004885259912065E-3</v>
      </c>
      <c r="H1134" s="115">
        <f t="shared" si="660"/>
        <v>45551</v>
      </c>
      <c r="I1134" s="115">
        <f t="shared" si="661"/>
        <v>45551</v>
      </c>
      <c r="J1134" s="116">
        <f t="shared" si="662"/>
        <v>22</v>
      </c>
      <c r="K1134" s="116">
        <f t="shared" si="663"/>
        <v>20</v>
      </c>
      <c r="L1134" s="8">
        <f t="shared" si="664"/>
        <v>1.00190935</v>
      </c>
      <c r="M1134" s="117">
        <f t="shared" si="676"/>
        <v>1.0046002700000001</v>
      </c>
      <c r="N1134" s="117">
        <f t="shared" si="665"/>
        <v>1.2017263338612743</v>
      </c>
      <c r="O1134" s="110">
        <f t="shared" si="666"/>
        <v>1.20402085</v>
      </c>
      <c r="P1134" s="110">
        <f t="shared" si="667"/>
        <v>1124.7276517</v>
      </c>
      <c r="Q1134" s="148">
        <f t="shared" si="668"/>
        <v>0</v>
      </c>
      <c r="R1134" s="170">
        <f t="shared" si="669"/>
        <v>0</v>
      </c>
      <c r="S1134" s="110">
        <f t="shared" si="670"/>
        <v>0</v>
      </c>
      <c r="T1134" s="92">
        <v>0</v>
      </c>
      <c r="U1134" s="180">
        <f t="shared" si="678"/>
        <v>0</v>
      </c>
      <c r="V1134" s="120">
        <f t="shared" si="653"/>
        <v>0.12</v>
      </c>
      <c r="W1134" s="118">
        <f t="shared" si="671"/>
        <v>20</v>
      </c>
      <c r="X1134" s="118">
        <v>252</v>
      </c>
      <c r="Y1134" s="117">
        <f t="shared" si="672"/>
        <v>1.0090349110000001</v>
      </c>
      <c r="Z1134" s="110">
        <f t="shared" si="673"/>
        <v>10.161814229999999</v>
      </c>
      <c r="AA1134" s="110">
        <f t="shared" si="674"/>
        <v>0</v>
      </c>
      <c r="AB1134" s="121" t="str">
        <f t="shared" si="655"/>
        <v>A+J=</v>
      </c>
      <c r="AC1134" s="115">
        <f t="shared" si="656"/>
        <v>45551</v>
      </c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5" x14ac:dyDescent="0.2">
      <c r="A1135" s="109">
        <f t="shared" si="648"/>
        <v>45548</v>
      </c>
      <c r="B1135" s="110">
        <f t="shared" si="657"/>
        <v>1135.50824504</v>
      </c>
      <c r="C1135" s="204">
        <f t="shared" si="639"/>
        <v>934.14300234701091</v>
      </c>
      <c r="D1135" s="111">
        <f t="shared" si="658"/>
        <v>6926.96</v>
      </c>
      <c r="E1135" s="111">
        <f t="shared" si="677"/>
        <v>6941.51</v>
      </c>
      <c r="F1135" s="161">
        <f t="shared" si="675"/>
        <v>45459</v>
      </c>
      <c r="G1135" s="114">
        <f t="shared" si="659"/>
        <v>2.1004885259912065E-3</v>
      </c>
      <c r="H1135" s="115">
        <f t="shared" si="660"/>
        <v>45551</v>
      </c>
      <c r="I1135" s="115">
        <f t="shared" si="661"/>
        <v>45551</v>
      </c>
      <c r="J1135" s="116">
        <f t="shared" si="662"/>
        <v>22</v>
      </c>
      <c r="K1135" s="116">
        <f t="shared" si="663"/>
        <v>21</v>
      </c>
      <c r="L1135" s="8">
        <f t="shared" si="664"/>
        <v>1.0020049099999999</v>
      </c>
      <c r="M1135" s="117">
        <f t="shared" si="676"/>
        <v>1.0046002700000001</v>
      </c>
      <c r="N1135" s="117">
        <f t="shared" si="665"/>
        <v>1.2017263338612743</v>
      </c>
      <c r="O1135" s="110">
        <f t="shared" si="666"/>
        <v>1.20413568</v>
      </c>
      <c r="P1135" s="110">
        <f t="shared" si="667"/>
        <v>1124.8349193399999</v>
      </c>
      <c r="Q1135" s="148">
        <f t="shared" si="668"/>
        <v>0</v>
      </c>
      <c r="R1135" s="170">
        <f t="shared" si="669"/>
        <v>0</v>
      </c>
      <c r="S1135" s="110">
        <f t="shared" si="670"/>
        <v>0</v>
      </c>
      <c r="T1135" s="92">
        <v>0</v>
      </c>
      <c r="U1135" s="180">
        <f t="shared" si="678"/>
        <v>0</v>
      </c>
      <c r="V1135" s="120">
        <f t="shared" si="653"/>
        <v>0.12</v>
      </c>
      <c r="W1135" s="118">
        <f t="shared" si="671"/>
        <v>21</v>
      </c>
      <c r="X1135" s="118">
        <v>252</v>
      </c>
      <c r="Y1135" s="117">
        <f t="shared" si="672"/>
        <v>1.0094887930000001</v>
      </c>
      <c r="Z1135" s="110">
        <f t="shared" si="673"/>
        <v>10.673325699999999</v>
      </c>
      <c r="AA1135" s="110">
        <f t="shared" si="674"/>
        <v>0</v>
      </c>
      <c r="AB1135" s="121" t="str">
        <f t="shared" si="655"/>
        <v>A+J=</v>
      </c>
      <c r="AC1135" s="115">
        <f t="shared" si="656"/>
        <v>45551</v>
      </c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5" x14ac:dyDescent="0.2">
      <c r="A1136" s="109">
        <f t="shared" si="648"/>
        <v>45549</v>
      </c>
      <c r="B1136" s="110">
        <f t="shared" si="657"/>
        <v>1136.1273699000001</v>
      </c>
      <c r="C1136" s="204">
        <f t="shared" si="639"/>
        <v>934.14300234701091</v>
      </c>
      <c r="D1136" s="111">
        <f t="shared" si="658"/>
        <v>6926.96</v>
      </c>
      <c r="E1136" s="111">
        <f t="shared" si="677"/>
        <v>6941.51</v>
      </c>
      <c r="F1136" s="161">
        <f t="shared" si="675"/>
        <v>45459</v>
      </c>
      <c r="G1136" s="114">
        <f t="shared" si="659"/>
        <v>2.1004885259912065E-3</v>
      </c>
      <c r="H1136" s="115">
        <f t="shared" si="660"/>
        <v>45551</v>
      </c>
      <c r="I1136" s="115">
        <f t="shared" si="661"/>
        <v>45551</v>
      </c>
      <c r="J1136" s="116">
        <f t="shared" si="662"/>
        <v>22</v>
      </c>
      <c r="K1136" s="116">
        <f t="shared" si="663"/>
        <v>22</v>
      </c>
      <c r="L1136" s="8">
        <f t="shared" si="664"/>
        <v>1.00210048</v>
      </c>
      <c r="M1136" s="117">
        <f t="shared" si="676"/>
        <v>1.0046002700000001</v>
      </c>
      <c r="N1136" s="117">
        <f t="shared" si="665"/>
        <v>1.2017263338612743</v>
      </c>
      <c r="O1136" s="110">
        <f t="shared" si="666"/>
        <v>1.2042505299999999</v>
      </c>
      <c r="P1136" s="110">
        <f t="shared" si="667"/>
        <v>1124.94220567</v>
      </c>
      <c r="Q1136" s="148">
        <f t="shared" si="668"/>
        <v>0</v>
      </c>
      <c r="R1136" s="170">
        <f t="shared" si="669"/>
        <v>0</v>
      </c>
      <c r="S1136" s="110">
        <f t="shared" si="670"/>
        <v>0</v>
      </c>
      <c r="T1136" s="92">
        <v>0</v>
      </c>
      <c r="U1136" s="180">
        <f t="shared" si="678"/>
        <v>0</v>
      </c>
      <c r="V1136" s="120">
        <f t="shared" si="653"/>
        <v>0.12</v>
      </c>
      <c r="W1136" s="118">
        <f t="shared" si="671"/>
        <v>22</v>
      </c>
      <c r="X1136" s="118">
        <v>252</v>
      </c>
      <c r="Y1136" s="117">
        <f t="shared" si="672"/>
        <v>1.009942879</v>
      </c>
      <c r="Z1136" s="110">
        <f t="shared" si="673"/>
        <v>11.18516423</v>
      </c>
      <c r="AA1136" s="110">
        <f t="shared" si="674"/>
        <v>0</v>
      </c>
      <c r="AB1136" s="121" t="str">
        <f t="shared" si="655"/>
        <v>A+J=</v>
      </c>
      <c r="AC1136" s="115">
        <f t="shared" si="656"/>
        <v>45551</v>
      </c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5" x14ac:dyDescent="0.2">
      <c r="A1137" s="109">
        <f t="shared" si="648"/>
        <v>45550</v>
      </c>
      <c r="B1137" s="110">
        <f t="shared" si="657"/>
        <v>1136.1273699000001</v>
      </c>
      <c r="C1137" s="204">
        <f t="shared" si="639"/>
        <v>934.14300234701091</v>
      </c>
      <c r="D1137" s="111">
        <f t="shared" si="658"/>
        <v>6926.96</v>
      </c>
      <c r="E1137" s="111">
        <f t="shared" si="677"/>
        <v>6941.51</v>
      </c>
      <c r="F1137" s="161">
        <f t="shared" si="675"/>
        <v>45459</v>
      </c>
      <c r="G1137" s="114">
        <f t="shared" si="659"/>
        <v>2.1004885259912065E-3</v>
      </c>
      <c r="H1137" s="115">
        <f t="shared" si="660"/>
        <v>45551</v>
      </c>
      <c r="I1137" s="115">
        <f t="shared" si="661"/>
        <v>45551</v>
      </c>
      <c r="J1137" s="116">
        <f t="shared" si="662"/>
        <v>22</v>
      </c>
      <c r="K1137" s="116">
        <f t="shared" si="663"/>
        <v>22</v>
      </c>
      <c r="L1137" s="8">
        <f t="shared" si="664"/>
        <v>1.00210048</v>
      </c>
      <c r="M1137" s="117">
        <f t="shared" si="676"/>
        <v>1.0046002700000001</v>
      </c>
      <c r="N1137" s="117">
        <f t="shared" si="665"/>
        <v>1.2017263338612743</v>
      </c>
      <c r="O1137" s="110">
        <f t="shared" si="666"/>
        <v>1.2042505299999999</v>
      </c>
      <c r="P1137" s="110">
        <f t="shared" si="667"/>
        <v>1124.94220567</v>
      </c>
      <c r="Q1137" s="148">
        <f t="shared" si="668"/>
        <v>0</v>
      </c>
      <c r="R1137" s="170">
        <f t="shared" si="669"/>
        <v>0</v>
      </c>
      <c r="S1137" s="110">
        <f t="shared" si="670"/>
        <v>0</v>
      </c>
      <c r="T1137" s="92">
        <v>0</v>
      </c>
      <c r="U1137" s="180">
        <f t="shared" si="678"/>
        <v>0</v>
      </c>
      <c r="V1137" s="120">
        <f t="shared" si="653"/>
        <v>0.12</v>
      </c>
      <c r="W1137" s="118">
        <f t="shared" si="671"/>
        <v>22</v>
      </c>
      <c r="X1137" s="118">
        <v>252</v>
      </c>
      <c r="Y1137" s="117">
        <f t="shared" si="672"/>
        <v>1.009942879</v>
      </c>
      <c r="Z1137" s="110">
        <f t="shared" si="673"/>
        <v>11.18516423</v>
      </c>
      <c r="AA1137" s="110">
        <f t="shared" si="674"/>
        <v>0</v>
      </c>
      <c r="AB1137" s="121" t="str">
        <f t="shared" si="655"/>
        <v>A+J=</v>
      </c>
      <c r="AC1137" s="115">
        <f t="shared" si="656"/>
        <v>45551</v>
      </c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5" x14ac:dyDescent="0.2">
      <c r="A1138" s="109">
        <f t="shared" si="648"/>
        <v>45551</v>
      </c>
      <c r="B1138" s="110">
        <f t="shared" si="657"/>
        <v>1136.1273699000001</v>
      </c>
      <c r="C1138" s="204">
        <f t="shared" si="639"/>
        <v>934.14300234701091</v>
      </c>
      <c r="D1138" s="111">
        <f t="shared" si="658"/>
        <v>6926.96</v>
      </c>
      <c r="E1138" s="111">
        <f t="shared" si="677"/>
        <v>6941.51</v>
      </c>
      <c r="F1138" s="161">
        <f t="shared" si="675"/>
        <v>45459</v>
      </c>
      <c r="G1138" s="114">
        <f t="shared" si="659"/>
        <v>2.1004885259912065E-3</v>
      </c>
      <c r="H1138" s="115">
        <f t="shared" si="660"/>
        <v>45551</v>
      </c>
      <c r="I1138" s="115">
        <f t="shared" si="661"/>
        <v>45551</v>
      </c>
      <c r="J1138" s="116">
        <f t="shared" si="662"/>
        <v>22</v>
      </c>
      <c r="K1138" s="116">
        <f t="shared" si="663"/>
        <v>22</v>
      </c>
      <c r="L1138" s="8">
        <f t="shared" si="664"/>
        <v>1.00210048</v>
      </c>
      <c r="M1138" s="117">
        <f t="shared" si="676"/>
        <v>1.0046002700000001</v>
      </c>
      <c r="N1138" s="117">
        <f t="shared" si="665"/>
        <v>1.2017263338612743</v>
      </c>
      <c r="O1138" s="110">
        <f t="shared" si="666"/>
        <v>1.2042505299999999</v>
      </c>
      <c r="P1138" s="110">
        <f t="shared" si="667"/>
        <v>1124.94220567</v>
      </c>
      <c r="Q1138" s="148">
        <v>37</v>
      </c>
      <c r="R1138" s="170">
        <v>0</v>
      </c>
      <c r="S1138" s="110">
        <f t="shared" si="670"/>
        <v>0</v>
      </c>
      <c r="T1138" s="92">
        <v>0</v>
      </c>
      <c r="U1138" s="180">
        <f t="shared" si="678"/>
        <v>0</v>
      </c>
      <c r="V1138" s="120">
        <f t="shared" si="653"/>
        <v>0.12</v>
      </c>
      <c r="W1138" s="118">
        <f t="shared" si="671"/>
        <v>22</v>
      </c>
      <c r="X1138" s="118">
        <v>252</v>
      </c>
      <c r="Y1138" s="117">
        <f t="shared" si="672"/>
        <v>1.009942879</v>
      </c>
      <c r="Z1138" s="110">
        <f t="shared" si="673"/>
        <v>11.18516423</v>
      </c>
      <c r="AA1138" s="110">
        <v>0</v>
      </c>
      <c r="AB1138" s="121" t="str">
        <f t="shared" si="655"/>
        <v>A+J=</v>
      </c>
      <c r="AC1138" s="115">
        <f t="shared" si="656"/>
        <v>45551</v>
      </c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5" x14ac:dyDescent="0.2">
      <c r="A1139" s="109">
        <f t="shared" si="648"/>
        <v>45552</v>
      </c>
      <c r="B1139" s="110">
        <f t="shared" ref="B1139:B1141" si="679">(P1139+Z1139)</f>
        <v>1136.84374733</v>
      </c>
      <c r="C1139" s="204">
        <f t="shared" ref="C1139:C1141" si="680">C1138-((S1138+T1138)/O1138)</f>
        <v>934.14300234701091</v>
      </c>
      <c r="D1139" s="111">
        <f t="shared" ref="D1139:D1141" si="681">IF(E1139=E1138,D1138,E1138)</f>
        <v>6941.51</v>
      </c>
      <c r="E1139" s="111">
        <f t="shared" ref="E1139:E1141" si="682">IF($K1139=1,VLOOKUP($A1138,AQ$11:AU$131,5),E1138)</f>
        <v>6967.89</v>
      </c>
      <c r="F1139" s="161">
        <f>IF($K1139=1,VLOOKUP($A1138,$AQ$11:$AV$60,6),F1138)</f>
        <v>45488</v>
      </c>
      <c r="G1139" s="114">
        <f t="shared" ref="G1139:G1141" si="683">(E1139/D1139)-1</f>
        <v>3.8003258656977845E-3</v>
      </c>
      <c r="H1139" s="115">
        <f t="shared" ref="H1139:H1141" si="684">IF(Q1138&gt;0,VLOOKUP(A1139,AJ$119:AP$451,4),H1138)</f>
        <v>45580</v>
      </c>
      <c r="I1139" s="115">
        <f t="shared" ref="I1139:I1141" si="685">IF(A1139&gt;I1138,H1139,I1138)</f>
        <v>45580</v>
      </c>
      <c r="J1139" s="116">
        <f t="shared" ref="J1139:J1141" si="686">IF(I1139=I1138,J1138,NETWORKDAYS(I1138,I1139,$AF$149:$AF$503)-1)</f>
        <v>21</v>
      </c>
      <c r="K1139" s="116">
        <f t="shared" ref="K1139:K1141" si="687">(J1139-(NETWORKDAYS(A1139,I1139,AF$149:AF$503)-1))</f>
        <v>1</v>
      </c>
      <c r="L1139" s="8">
        <f t="shared" ref="L1139:L1141" si="688">TRUNC((E1139/D1139)^TRUNC((K1139/J1139),9),8)</f>
        <v>1.00018064</v>
      </c>
      <c r="M1139" s="117">
        <f t="shared" ref="M1139:M1141" si="689">IF(I1139&gt;I1138,L1138,M1138)</f>
        <v>1.00210048</v>
      </c>
      <c r="N1139" s="117">
        <f t="shared" ref="N1139:N1141" si="690">IF(I1139&gt;I1138,N1138*M1139,N1138)</f>
        <v>1.2042505359910232</v>
      </c>
      <c r="O1139" s="110">
        <f t="shared" ref="O1139:O1141" si="691">TRUNC(TRUNC((L1139*N1139),15),8)</f>
        <v>1.2044680699999999</v>
      </c>
      <c r="P1139" s="110">
        <f t="shared" ref="P1139:P1141" si="692">TRUNC(C1139*O1139,8)</f>
        <v>1125.1454191400001</v>
      </c>
      <c r="Q1139" s="148">
        <f t="shared" ref="Q1139:Q1180" si="693">IF(VLOOKUP(A1139,AF$11:AM$141,8)=VLOOKUP(A1138,AF$11:AM$141,8),0,VLOOKUP(A1139,AF$11:AM$141,8))</f>
        <v>0</v>
      </c>
      <c r="R1139" s="170">
        <f t="shared" ref="R1139:R1180" si="694">IF(Q1139&gt;0,VLOOKUP($A1139,$AF$11:$AK$141,6),0)</f>
        <v>0</v>
      </c>
      <c r="S1139" s="110">
        <f t="shared" ref="S1139:S1141" si="695">IF(R1139&gt;0,TRUNC(R1139*P1139,8),0)</f>
        <v>0</v>
      </c>
      <c r="T1139" s="92">
        <v>0</v>
      </c>
      <c r="U1139" s="180">
        <f t="shared" ref="U1139:U1141" si="696">IF(Q1139&gt;0,(S1139+T1139)/P1139,0)</f>
        <v>0</v>
      </c>
      <c r="V1139" s="120">
        <f t="shared" si="653"/>
        <v>0.12</v>
      </c>
      <c r="W1139" s="209">
        <f>IF(A1138&lt;K$2,0,IF(Q1138&gt;0,1,IF(K1139=K1138,W1138,W1138+1)))+W$1138</f>
        <v>23</v>
      </c>
      <c r="X1139" s="118">
        <v>252</v>
      </c>
      <c r="Y1139" s="117">
        <f t="shared" ref="Y1139:Y1141" si="697">ROUND((1+V1139)^TRUNC((W1139/X1139),9),9)</f>
        <v>1.0103971700000001</v>
      </c>
      <c r="Z1139" s="110">
        <f t="shared" ref="Z1139:Z1141" si="698">TRUNC((P1139*(Y1139-1)),8)</f>
        <v>11.69832819</v>
      </c>
      <c r="AA1139" s="110">
        <f t="shared" ref="AA1139:AA1141" si="699">IF(Q1139&gt;0,S1139+Z1139,0)</f>
        <v>0</v>
      </c>
      <c r="AB1139" s="121"/>
      <c r="AC1139" s="115"/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5" x14ac:dyDescent="0.2">
      <c r="A1140" s="109">
        <f t="shared" si="648"/>
        <v>45553</v>
      </c>
      <c r="B1140" s="110">
        <f t="shared" si="679"/>
        <v>1137.5605673</v>
      </c>
      <c r="C1140" s="204">
        <f t="shared" si="680"/>
        <v>934.14300234701091</v>
      </c>
      <c r="D1140" s="111">
        <f t="shared" si="681"/>
        <v>6941.51</v>
      </c>
      <c r="E1140" s="111">
        <f t="shared" si="682"/>
        <v>6967.89</v>
      </c>
      <c r="F1140" s="161">
        <f t="shared" ref="F1140:F1203" si="700">IF($K1140=1,VLOOKUP($A1139,$AQ$11:$AV$60,6),F1139)</f>
        <v>45488</v>
      </c>
      <c r="G1140" s="114">
        <f t="shared" si="683"/>
        <v>3.8003258656977845E-3</v>
      </c>
      <c r="H1140" s="115">
        <f t="shared" si="684"/>
        <v>45580</v>
      </c>
      <c r="I1140" s="115">
        <f t="shared" si="685"/>
        <v>45580</v>
      </c>
      <c r="J1140" s="116">
        <f t="shared" si="686"/>
        <v>21</v>
      </c>
      <c r="K1140" s="116">
        <f t="shared" si="687"/>
        <v>2</v>
      </c>
      <c r="L1140" s="8">
        <f t="shared" si="688"/>
        <v>1.0003613099999999</v>
      </c>
      <c r="M1140" s="117">
        <f t="shared" si="689"/>
        <v>1.00210048</v>
      </c>
      <c r="N1140" s="117">
        <f t="shared" si="690"/>
        <v>1.2042505359910232</v>
      </c>
      <c r="O1140" s="110">
        <f t="shared" si="691"/>
        <v>1.2046856399999999</v>
      </c>
      <c r="P1140" s="110">
        <f t="shared" si="692"/>
        <v>1125.34866063</v>
      </c>
      <c r="Q1140" s="148">
        <f t="shared" si="693"/>
        <v>0</v>
      </c>
      <c r="R1140" s="170">
        <f t="shared" si="694"/>
        <v>0</v>
      </c>
      <c r="S1140" s="110">
        <f t="shared" si="695"/>
        <v>0</v>
      </c>
      <c r="T1140" s="92">
        <v>0</v>
      </c>
      <c r="U1140" s="180">
        <f t="shared" si="696"/>
        <v>0</v>
      </c>
      <c r="V1140" s="120">
        <f t="shared" si="653"/>
        <v>0.12</v>
      </c>
      <c r="W1140" s="118">
        <f t="shared" ref="W1140:W1141" si="701">IF(A1139&lt;K$2,0,IF(Q1139&gt;0,1,IF(K1140=K1139,W1139,W1139+1)))</f>
        <v>24</v>
      </c>
      <c r="X1140" s="118">
        <v>252</v>
      </c>
      <c r="Y1140" s="117">
        <f t="shared" si="697"/>
        <v>1.0108516649999999</v>
      </c>
      <c r="Z1140" s="110">
        <f t="shared" si="698"/>
        <v>12.211906669999999</v>
      </c>
      <c r="AA1140" s="110">
        <f t="shared" si="699"/>
        <v>0</v>
      </c>
      <c r="AB1140" s="121"/>
      <c r="AC1140" s="115"/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5" x14ac:dyDescent="0.2">
      <c r="A1141" s="109">
        <f t="shared" si="648"/>
        <v>45554</v>
      </c>
      <c r="B1141" s="110">
        <f t="shared" si="679"/>
        <v>1138.2778488599999</v>
      </c>
      <c r="C1141" s="204">
        <f t="shared" si="680"/>
        <v>934.14300234701091</v>
      </c>
      <c r="D1141" s="111">
        <f t="shared" si="681"/>
        <v>6941.51</v>
      </c>
      <c r="E1141" s="111">
        <f t="shared" si="682"/>
        <v>6967.89</v>
      </c>
      <c r="F1141" s="161">
        <f t="shared" si="700"/>
        <v>45488</v>
      </c>
      <c r="G1141" s="114">
        <f t="shared" si="683"/>
        <v>3.8003258656977845E-3</v>
      </c>
      <c r="H1141" s="115">
        <f t="shared" si="684"/>
        <v>45580</v>
      </c>
      <c r="I1141" s="115">
        <f t="shared" si="685"/>
        <v>45580</v>
      </c>
      <c r="J1141" s="116">
        <f t="shared" si="686"/>
        <v>21</v>
      </c>
      <c r="K1141" s="116">
        <f t="shared" si="687"/>
        <v>3</v>
      </c>
      <c r="L1141" s="8">
        <f t="shared" si="688"/>
        <v>1.0005420199999999</v>
      </c>
      <c r="M1141" s="117">
        <f t="shared" si="689"/>
        <v>1.00210048</v>
      </c>
      <c r="N1141" s="117">
        <f t="shared" si="690"/>
        <v>1.2042505359910232</v>
      </c>
      <c r="O1141" s="110">
        <f t="shared" si="691"/>
        <v>1.20490326</v>
      </c>
      <c r="P1141" s="110">
        <f t="shared" si="692"/>
        <v>1125.5519488299999</v>
      </c>
      <c r="Q1141" s="148">
        <v>38</v>
      </c>
      <c r="R1141" s="170">
        <v>3.5000000000000001E-3</v>
      </c>
      <c r="S1141" s="110">
        <f t="shared" si="695"/>
        <v>3.9394318199999998</v>
      </c>
      <c r="T1141" s="92">
        <v>0</v>
      </c>
      <c r="U1141" s="180">
        <f t="shared" si="696"/>
        <v>3.4999999991959501E-3</v>
      </c>
      <c r="V1141" s="120">
        <f t="shared" si="653"/>
        <v>0.12</v>
      </c>
      <c r="W1141" s="118">
        <f t="shared" si="701"/>
        <v>25</v>
      </c>
      <c r="X1141" s="118">
        <v>252</v>
      </c>
      <c r="Y1141" s="117">
        <f t="shared" si="697"/>
        <v>1.011306364</v>
      </c>
      <c r="Z1141" s="110">
        <f t="shared" si="698"/>
        <v>12.72590003</v>
      </c>
      <c r="AA1141" s="110">
        <f t="shared" si="699"/>
        <v>16.665331850000001</v>
      </c>
      <c r="AB1141" s="121"/>
      <c r="AC1141" s="115"/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5" x14ac:dyDescent="0.2">
      <c r="A1142" s="109">
        <f t="shared" si="648"/>
        <v>45555</v>
      </c>
      <c r="B1142" s="110">
        <f t="shared" ref="B1142:B1180" si="702">(P1142+Z1142)</f>
        <v>1122.3197435700001</v>
      </c>
      <c r="C1142" s="204">
        <f t="shared" ref="C1142:C1180" si="703">C1141-((S1141+T1141)/O1141)</f>
        <v>930.87350183955937</v>
      </c>
      <c r="D1142" s="111">
        <f t="shared" ref="D1142:D1180" si="704">IF(E1142=E1141,D1141,E1141)</f>
        <v>6941.51</v>
      </c>
      <c r="E1142" s="111">
        <f t="shared" ref="E1142:E1180" si="705">IF($K1142=1,VLOOKUP($A1141,AQ$11:AU$131,5),E1141)</f>
        <v>6967.89</v>
      </c>
      <c r="F1142" s="161">
        <f t="shared" si="700"/>
        <v>45488</v>
      </c>
      <c r="G1142" s="114">
        <f t="shared" ref="G1142:G1180" si="706">(E1142/D1142)-1</f>
        <v>3.8003258656977845E-3</v>
      </c>
      <c r="H1142" s="115">
        <f t="shared" ref="H1142:H1180" si="707">IF(Q1141&gt;0,VLOOKUP(A1142,AJ$119:AP$451,4),H1141)</f>
        <v>45580</v>
      </c>
      <c r="I1142" s="115">
        <f t="shared" ref="I1142:I1180" si="708">IF(A1142&gt;I1141,H1142,I1141)</f>
        <v>45580</v>
      </c>
      <c r="J1142" s="116">
        <f t="shared" ref="J1142:J1180" si="709">IF(I1142=I1141,J1141,NETWORKDAYS(I1141,I1142,$AF$149:$AF$503)-1)</f>
        <v>21</v>
      </c>
      <c r="K1142" s="116">
        <f t="shared" ref="K1142:K1180" si="710">(J1142-(NETWORKDAYS(A1142,I1142,AF$149:AF$503)-1))</f>
        <v>4</v>
      </c>
      <c r="L1142" s="8">
        <f t="shared" ref="L1142:L1180" si="711">TRUNC((E1142/D1142)^TRUNC((K1142/J1142),9),8)</f>
        <v>1.0007227599999999</v>
      </c>
      <c r="M1142" s="117">
        <f t="shared" ref="M1142:M1180" si="712">IF(I1142&gt;I1141,L1141,M1141)</f>
        <v>1.00210048</v>
      </c>
      <c r="N1142" s="117">
        <f t="shared" ref="N1142:N1180" si="713">IF(I1142&gt;I1141,N1141*M1142,N1141)</f>
        <v>1.2042505359910232</v>
      </c>
      <c r="O1142" s="110">
        <f t="shared" ref="O1142:O1180" si="714">TRUNC(TRUNC((L1142*N1142),15),8)</f>
        <v>1.2051209199999999</v>
      </c>
      <c r="P1142" s="110">
        <f t="shared" ref="P1142:P1180" si="715">TRUNC(C1142*O1142,8)</f>
        <v>1121.81513094</v>
      </c>
      <c r="Q1142" s="148">
        <f t="shared" si="693"/>
        <v>0</v>
      </c>
      <c r="R1142" s="170">
        <f t="shared" si="694"/>
        <v>0</v>
      </c>
      <c r="S1142" s="110">
        <f t="shared" ref="S1142:S1180" si="716">IF(R1142&gt;0,TRUNC(R1142*P1142,8),0)</f>
        <v>0</v>
      </c>
      <c r="T1142" s="92">
        <v>0</v>
      </c>
      <c r="U1142" s="180">
        <f t="shared" ref="U1142:U1180" si="717">IF(Q1142&gt;0,(S1142+T1142)/P1142,0)</f>
        <v>0</v>
      </c>
      <c r="V1142" s="120">
        <f t="shared" si="653"/>
        <v>0.12</v>
      </c>
      <c r="W1142" s="118">
        <f t="shared" ref="W1142:W1180" si="718">IF(A1141&lt;K$2,0,IF(Q1141&gt;0,1,IF(K1142=K1141,W1141,W1141+1)))</f>
        <v>1</v>
      </c>
      <c r="X1142" s="118">
        <v>252</v>
      </c>
      <c r="Y1142" s="117">
        <f t="shared" ref="Y1142:Y1167" si="719">ROUND((1+V1142)^TRUNC((W1142/X1142),9),9)</f>
        <v>1.0004498180000001</v>
      </c>
      <c r="Z1142" s="110">
        <f t="shared" ref="Z1142:Z1180" si="720">TRUNC((P1142*(Y1142-1)),8)</f>
        <v>0.50461263000000001</v>
      </c>
      <c r="AA1142" s="110">
        <f t="shared" ref="AA1142:AA1180" si="721">IF(Q1142&gt;0,S1142+Z1142,0)</f>
        <v>0</v>
      </c>
      <c r="AB1142" s="121"/>
      <c r="AC1142" s="115"/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5" x14ac:dyDescent="0.2">
      <c r="A1143" s="109">
        <f t="shared" si="648"/>
        <v>45556</v>
      </c>
      <c r="B1143" s="110">
        <f t="shared" si="702"/>
        <v>1123.02740814</v>
      </c>
      <c r="C1143" s="204">
        <f t="shared" si="703"/>
        <v>930.87350183955937</v>
      </c>
      <c r="D1143" s="111">
        <f t="shared" si="704"/>
        <v>6941.51</v>
      </c>
      <c r="E1143" s="111">
        <f t="shared" si="705"/>
        <v>6967.89</v>
      </c>
      <c r="F1143" s="161">
        <f t="shared" si="700"/>
        <v>45488</v>
      </c>
      <c r="G1143" s="114">
        <f t="shared" si="706"/>
        <v>3.8003258656977845E-3</v>
      </c>
      <c r="H1143" s="115">
        <f t="shared" si="707"/>
        <v>45580</v>
      </c>
      <c r="I1143" s="115">
        <f t="shared" si="708"/>
        <v>45580</v>
      </c>
      <c r="J1143" s="116">
        <f t="shared" si="709"/>
        <v>21</v>
      </c>
      <c r="K1143" s="116">
        <f t="shared" si="710"/>
        <v>5</v>
      </c>
      <c r="L1143" s="8">
        <f t="shared" si="711"/>
        <v>1.00090353</v>
      </c>
      <c r="M1143" s="117">
        <f t="shared" si="712"/>
        <v>1.00210048</v>
      </c>
      <c r="N1143" s="117">
        <f t="shared" si="713"/>
        <v>1.2042505359910232</v>
      </c>
      <c r="O1143" s="110">
        <f t="shared" si="714"/>
        <v>1.2053386100000001</v>
      </c>
      <c r="P1143" s="110">
        <f t="shared" si="715"/>
        <v>1122.01777279</v>
      </c>
      <c r="Q1143" s="148">
        <f t="shared" si="693"/>
        <v>0</v>
      </c>
      <c r="R1143" s="170">
        <f t="shared" si="694"/>
        <v>0</v>
      </c>
      <c r="S1143" s="110">
        <f t="shared" si="716"/>
        <v>0</v>
      </c>
      <c r="T1143" s="92">
        <v>0</v>
      </c>
      <c r="U1143" s="180">
        <f t="shared" si="717"/>
        <v>0</v>
      </c>
      <c r="V1143" s="120">
        <f t="shared" si="653"/>
        <v>0.12</v>
      </c>
      <c r="W1143" s="118">
        <f t="shared" si="718"/>
        <v>2</v>
      </c>
      <c r="X1143" s="118">
        <v>252</v>
      </c>
      <c r="Y1143" s="117">
        <f t="shared" si="719"/>
        <v>1.0008998389999999</v>
      </c>
      <c r="Z1143" s="110">
        <f t="shared" si="720"/>
        <v>1.0096353499999999</v>
      </c>
      <c r="AA1143" s="110">
        <f t="shared" si="721"/>
        <v>0</v>
      </c>
      <c r="AB1143" s="121"/>
      <c r="AC1143" s="115"/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5" x14ac:dyDescent="0.2">
      <c r="A1144" s="109">
        <f t="shared" si="648"/>
        <v>45557</v>
      </c>
      <c r="B1144" s="110">
        <f t="shared" si="702"/>
        <v>1123.02740814</v>
      </c>
      <c r="C1144" s="204">
        <f t="shared" si="703"/>
        <v>930.87350183955937</v>
      </c>
      <c r="D1144" s="111">
        <f t="shared" si="704"/>
        <v>6941.51</v>
      </c>
      <c r="E1144" s="111">
        <f t="shared" si="705"/>
        <v>6967.89</v>
      </c>
      <c r="F1144" s="161">
        <f t="shared" si="700"/>
        <v>45488</v>
      </c>
      <c r="G1144" s="114">
        <f t="shared" si="706"/>
        <v>3.8003258656977845E-3</v>
      </c>
      <c r="H1144" s="115">
        <f t="shared" si="707"/>
        <v>45580</v>
      </c>
      <c r="I1144" s="115">
        <f t="shared" si="708"/>
        <v>45580</v>
      </c>
      <c r="J1144" s="116">
        <f t="shared" si="709"/>
        <v>21</v>
      </c>
      <c r="K1144" s="116">
        <f t="shared" si="710"/>
        <v>5</v>
      </c>
      <c r="L1144" s="8">
        <f t="shared" si="711"/>
        <v>1.00090353</v>
      </c>
      <c r="M1144" s="117">
        <f t="shared" si="712"/>
        <v>1.00210048</v>
      </c>
      <c r="N1144" s="117">
        <f t="shared" si="713"/>
        <v>1.2042505359910232</v>
      </c>
      <c r="O1144" s="110">
        <f t="shared" si="714"/>
        <v>1.2053386100000001</v>
      </c>
      <c r="P1144" s="110">
        <f t="shared" si="715"/>
        <v>1122.01777279</v>
      </c>
      <c r="Q1144" s="148">
        <f t="shared" si="693"/>
        <v>0</v>
      </c>
      <c r="R1144" s="170">
        <f t="shared" si="694"/>
        <v>0</v>
      </c>
      <c r="S1144" s="110">
        <f t="shared" si="716"/>
        <v>0</v>
      </c>
      <c r="T1144" s="92">
        <v>0</v>
      </c>
      <c r="U1144" s="180">
        <f t="shared" si="717"/>
        <v>0</v>
      </c>
      <c r="V1144" s="120">
        <f t="shared" si="653"/>
        <v>0.12</v>
      </c>
      <c r="W1144" s="118">
        <f t="shared" si="718"/>
        <v>2</v>
      </c>
      <c r="X1144" s="118">
        <v>252</v>
      </c>
      <c r="Y1144" s="117">
        <f t="shared" si="719"/>
        <v>1.0008998389999999</v>
      </c>
      <c r="Z1144" s="110">
        <f t="shared" si="720"/>
        <v>1.0096353499999999</v>
      </c>
      <c r="AA1144" s="110">
        <f t="shared" si="721"/>
        <v>0</v>
      </c>
      <c r="AB1144" s="121"/>
      <c r="AC1144" s="115"/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5" x14ac:dyDescent="0.2">
      <c r="A1145" s="109">
        <f t="shared" si="648"/>
        <v>45558</v>
      </c>
      <c r="B1145" s="110">
        <f t="shared" si="702"/>
        <v>1123.02740814</v>
      </c>
      <c r="C1145" s="204">
        <f t="shared" si="703"/>
        <v>930.87350183955937</v>
      </c>
      <c r="D1145" s="111">
        <f t="shared" si="704"/>
        <v>6941.51</v>
      </c>
      <c r="E1145" s="111">
        <f t="shared" si="705"/>
        <v>6967.89</v>
      </c>
      <c r="F1145" s="161">
        <f t="shared" si="700"/>
        <v>45488</v>
      </c>
      <c r="G1145" s="114">
        <f t="shared" si="706"/>
        <v>3.8003258656977845E-3</v>
      </c>
      <c r="H1145" s="115">
        <f t="shared" si="707"/>
        <v>45580</v>
      </c>
      <c r="I1145" s="115">
        <f t="shared" si="708"/>
        <v>45580</v>
      </c>
      <c r="J1145" s="116">
        <f t="shared" si="709"/>
        <v>21</v>
      </c>
      <c r="K1145" s="116">
        <f t="shared" si="710"/>
        <v>5</v>
      </c>
      <c r="L1145" s="8">
        <f t="shared" si="711"/>
        <v>1.00090353</v>
      </c>
      <c r="M1145" s="117">
        <f t="shared" si="712"/>
        <v>1.00210048</v>
      </c>
      <c r="N1145" s="117">
        <f t="shared" si="713"/>
        <v>1.2042505359910232</v>
      </c>
      <c r="O1145" s="110">
        <f t="shared" si="714"/>
        <v>1.2053386100000001</v>
      </c>
      <c r="P1145" s="110">
        <f t="shared" si="715"/>
        <v>1122.01777279</v>
      </c>
      <c r="Q1145" s="148">
        <f t="shared" si="693"/>
        <v>0</v>
      </c>
      <c r="R1145" s="170">
        <f t="shared" si="694"/>
        <v>0</v>
      </c>
      <c r="S1145" s="110">
        <f t="shared" si="716"/>
        <v>0</v>
      </c>
      <c r="T1145" s="92">
        <v>0</v>
      </c>
      <c r="U1145" s="180">
        <f t="shared" si="717"/>
        <v>0</v>
      </c>
      <c r="V1145" s="120">
        <f t="shared" si="653"/>
        <v>0.12</v>
      </c>
      <c r="W1145" s="118">
        <f t="shared" si="718"/>
        <v>2</v>
      </c>
      <c r="X1145" s="118">
        <v>252</v>
      </c>
      <c r="Y1145" s="117">
        <f t="shared" si="719"/>
        <v>1.0008998389999999</v>
      </c>
      <c r="Z1145" s="110">
        <f t="shared" si="720"/>
        <v>1.0096353499999999</v>
      </c>
      <c r="AA1145" s="110">
        <f t="shared" si="721"/>
        <v>0</v>
      </c>
      <c r="AB1145" s="121"/>
      <c r="AC1145" s="115"/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5" x14ac:dyDescent="0.2">
      <c r="A1146" s="109">
        <f t="shared" si="648"/>
        <v>45559</v>
      </c>
      <c r="B1146" s="110">
        <f t="shared" si="702"/>
        <v>1123.7355179399999</v>
      </c>
      <c r="C1146" s="204">
        <f t="shared" si="703"/>
        <v>930.87350183955937</v>
      </c>
      <c r="D1146" s="111">
        <f t="shared" si="704"/>
        <v>6941.51</v>
      </c>
      <c r="E1146" s="111">
        <f t="shared" si="705"/>
        <v>6967.89</v>
      </c>
      <c r="F1146" s="161">
        <f t="shared" si="700"/>
        <v>45488</v>
      </c>
      <c r="G1146" s="114">
        <f t="shared" si="706"/>
        <v>3.8003258656977845E-3</v>
      </c>
      <c r="H1146" s="115">
        <f t="shared" si="707"/>
        <v>45580</v>
      </c>
      <c r="I1146" s="115">
        <f t="shared" si="708"/>
        <v>45580</v>
      </c>
      <c r="J1146" s="116">
        <f t="shared" si="709"/>
        <v>21</v>
      </c>
      <c r="K1146" s="116">
        <f t="shared" si="710"/>
        <v>6</v>
      </c>
      <c r="L1146" s="8">
        <f t="shared" si="711"/>
        <v>1.0010843300000001</v>
      </c>
      <c r="M1146" s="117">
        <f t="shared" si="712"/>
        <v>1.00210048</v>
      </c>
      <c r="N1146" s="117">
        <f t="shared" si="713"/>
        <v>1.2042505359910232</v>
      </c>
      <c r="O1146" s="110">
        <f t="shared" si="714"/>
        <v>1.20555634</v>
      </c>
      <c r="P1146" s="110">
        <f t="shared" si="715"/>
        <v>1122.2204518799999</v>
      </c>
      <c r="Q1146" s="148">
        <f t="shared" si="693"/>
        <v>0</v>
      </c>
      <c r="R1146" s="170">
        <f t="shared" si="694"/>
        <v>0</v>
      </c>
      <c r="S1146" s="110">
        <f t="shared" si="716"/>
        <v>0</v>
      </c>
      <c r="T1146" s="92">
        <v>0</v>
      </c>
      <c r="U1146" s="180">
        <f t="shared" si="717"/>
        <v>0</v>
      </c>
      <c r="V1146" s="120">
        <f t="shared" si="653"/>
        <v>0.12</v>
      </c>
      <c r="W1146" s="118">
        <f t="shared" si="718"/>
        <v>3</v>
      </c>
      <c r="X1146" s="118">
        <v>252</v>
      </c>
      <c r="Y1146" s="117">
        <f t="shared" si="719"/>
        <v>1.0013500609999999</v>
      </c>
      <c r="Z1146" s="110">
        <f t="shared" si="720"/>
        <v>1.5150660600000001</v>
      </c>
      <c r="AA1146" s="110">
        <f t="shared" si="721"/>
        <v>0</v>
      </c>
      <c r="AB1146" s="121"/>
      <c r="AC1146" s="115"/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5" x14ac:dyDescent="0.2">
      <c r="A1147" s="109">
        <f t="shared" si="648"/>
        <v>45560</v>
      </c>
      <c r="B1147" s="110">
        <f t="shared" si="702"/>
        <v>1124.44407652</v>
      </c>
      <c r="C1147" s="204">
        <f t="shared" si="703"/>
        <v>930.87350183955937</v>
      </c>
      <c r="D1147" s="111">
        <f t="shared" si="704"/>
        <v>6941.51</v>
      </c>
      <c r="E1147" s="111">
        <f t="shared" si="705"/>
        <v>6967.89</v>
      </c>
      <c r="F1147" s="161">
        <f t="shared" si="700"/>
        <v>45488</v>
      </c>
      <c r="G1147" s="114">
        <f t="shared" si="706"/>
        <v>3.8003258656977845E-3</v>
      </c>
      <c r="H1147" s="115">
        <f t="shared" si="707"/>
        <v>45580</v>
      </c>
      <c r="I1147" s="115">
        <f t="shared" si="708"/>
        <v>45580</v>
      </c>
      <c r="J1147" s="116">
        <f t="shared" si="709"/>
        <v>21</v>
      </c>
      <c r="K1147" s="116">
        <f t="shared" si="710"/>
        <v>7</v>
      </c>
      <c r="L1147" s="8">
        <f t="shared" si="711"/>
        <v>1.0012651699999999</v>
      </c>
      <c r="M1147" s="117">
        <f t="shared" si="712"/>
        <v>1.00210048</v>
      </c>
      <c r="N1147" s="117">
        <f t="shared" si="713"/>
        <v>1.2042505359910232</v>
      </c>
      <c r="O1147" s="110">
        <f t="shared" si="714"/>
        <v>1.2057741099999999</v>
      </c>
      <c r="P1147" s="110">
        <f t="shared" si="715"/>
        <v>1122.4231682</v>
      </c>
      <c r="Q1147" s="148">
        <f t="shared" si="693"/>
        <v>0</v>
      </c>
      <c r="R1147" s="170">
        <f t="shared" si="694"/>
        <v>0</v>
      </c>
      <c r="S1147" s="110">
        <f t="shared" si="716"/>
        <v>0</v>
      </c>
      <c r="T1147" s="92">
        <v>0</v>
      </c>
      <c r="U1147" s="180">
        <f t="shared" si="717"/>
        <v>0</v>
      </c>
      <c r="V1147" s="120">
        <f t="shared" si="653"/>
        <v>0.12</v>
      </c>
      <c r="W1147" s="118">
        <f t="shared" si="718"/>
        <v>4</v>
      </c>
      <c r="X1147" s="118">
        <v>252</v>
      </c>
      <c r="Y1147" s="117">
        <f t="shared" si="719"/>
        <v>1.0018004869999999</v>
      </c>
      <c r="Z1147" s="110">
        <f t="shared" si="720"/>
        <v>2.0209083200000002</v>
      </c>
      <c r="AA1147" s="110">
        <f t="shared" si="721"/>
        <v>0</v>
      </c>
      <c r="AB1147" s="121"/>
      <c r="AC1147" s="115"/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5" x14ac:dyDescent="0.2">
      <c r="A1148" s="109">
        <f t="shared" si="648"/>
        <v>45561</v>
      </c>
      <c r="B1148" s="110">
        <f t="shared" si="702"/>
        <v>1125.1530911300001</v>
      </c>
      <c r="C1148" s="204">
        <f t="shared" si="703"/>
        <v>930.87350183955937</v>
      </c>
      <c r="D1148" s="111">
        <f t="shared" si="704"/>
        <v>6941.51</v>
      </c>
      <c r="E1148" s="111">
        <f t="shared" si="705"/>
        <v>6967.89</v>
      </c>
      <c r="F1148" s="161">
        <f t="shared" si="700"/>
        <v>45488</v>
      </c>
      <c r="G1148" s="114">
        <f t="shared" si="706"/>
        <v>3.8003258656977845E-3</v>
      </c>
      <c r="H1148" s="115">
        <f t="shared" si="707"/>
        <v>45580</v>
      </c>
      <c r="I1148" s="115">
        <f t="shared" si="708"/>
        <v>45580</v>
      </c>
      <c r="J1148" s="116">
        <f t="shared" si="709"/>
        <v>21</v>
      </c>
      <c r="K1148" s="116">
        <f t="shared" si="710"/>
        <v>8</v>
      </c>
      <c r="L1148" s="8">
        <f t="shared" si="711"/>
        <v>1.00144604</v>
      </c>
      <c r="M1148" s="117">
        <f t="shared" si="712"/>
        <v>1.00210048</v>
      </c>
      <c r="N1148" s="117">
        <f t="shared" si="713"/>
        <v>1.2042505359910232</v>
      </c>
      <c r="O1148" s="110">
        <f t="shared" si="714"/>
        <v>1.2059919299999999</v>
      </c>
      <c r="P1148" s="110">
        <f t="shared" si="715"/>
        <v>1122.6259310600001</v>
      </c>
      <c r="Q1148" s="148">
        <f t="shared" si="693"/>
        <v>0</v>
      </c>
      <c r="R1148" s="170">
        <f t="shared" si="694"/>
        <v>0</v>
      </c>
      <c r="S1148" s="110">
        <f t="shared" si="716"/>
        <v>0</v>
      </c>
      <c r="T1148" s="92">
        <v>0</v>
      </c>
      <c r="U1148" s="180">
        <f t="shared" si="717"/>
        <v>0</v>
      </c>
      <c r="V1148" s="120">
        <f t="shared" si="653"/>
        <v>0.12</v>
      </c>
      <c r="W1148" s="118">
        <f t="shared" si="718"/>
        <v>5</v>
      </c>
      <c r="X1148" s="118">
        <v>252</v>
      </c>
      <c r="Y1148" s="117">
        <f t="shared" si="719"/>
        <v>1.002251115</v>
      </c>
      <c r="Z1148" s="110">
        <f t="shared" si="720"/>
        <v>2.5271600699999999</v>
      </c>
      <c r="AA1148" s="110">
        <f t="shared" si="721"/>
        <v>0</v>
      </c>
      <c r="AB1148" s="121"/>
      <c r="AC1148" s="115"/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5" x14ac:dyDescent="0.2">
      <c r="A1149" s="109">
        <f t="shared" si="648"/>
        <v>45562</v>
      </c>
      <c r="B1149" s="110">
        <f t="shared" si="702"/>
        <v>1125.8625350900002</v>
      </c>
      <c r="C1149" s="204">
        <f t="shared" si="703"/>
        <v>930.87350183955937</v>
      </c>
      <c r="D1149" s="111">
        <f t="shared" si="704"/>
        <v>6941.51</v>
      </c>
      <c r="E1149" s="111">
        <f t="shared" si="705"/>
        <v>6967.89</v>
      </c>
      <c r="F1149" s="161">
        <f t="shared" si="700"/>
        <v>45488</v>
      </c>
      <c r="G1149" s="114">
        <f t="shared" si="706"/>
        <v>3.8003258656977845E-3</v>
      </c>
      <c r="H1149" s="115">
        <f t="shared" si="707"/>
        <v>45580</v>
      </c>
      <c r="I1149" s="115">
        <f t="shared" si="708"/>
        <v>45580</v>
      </c>
      <c r="J1149" s="116">
        <f t="shared" si="709"/>
        <v>21</v>
      </c>
      <c r="K1149" s="116">
        <f t="shared" si="710"/>
        <v>9</v>
      </c>
      <c r="L1149" s="8">
        <f t="shared" si="711"/>
        <v>1.00162694</v>
      </c>
      <c r="M1149" s="117">
        <f t="shared" si="712"/>
        <v>1.00210048</v>
      </c>
      <c r="N1149" s="117">
        <f t="shared" si="713"/>
        <v>1.2042505359910232</v>
      </c>
      <c r="O1149" s="110">
        <f t="shared" si="714"/>
        <v>1.2062097700000001</v>
      </c>
      <c r="P1149" s="110">
        <f t="shared" si="715"/>
        <v>1122.8287125500001</v>
      </c>
      <c r="Q1149" s="148">
        <f t="shared" si="693"/>
        <v>0</v>
      </c>
      <c r="R1149" s="170">
        <f t="shared" si="694"/>
        <v>0</v>
      </c>
      <c r="S1149" s="110">
        <f t="shared" si="716"/>
        <v>0</v>
      </c>
      <c r="T1149" s="92">
        <v>0</v>
      </c>
      <c r="U1149" s="180">
        <f t="shared" si="717"/>
        <v>0</v>
      </c>
      <c r="V1149" s="120">
        <f t="shared" si="653"/>
        <v>0.12</v>
      </c>
      <c r="W1149" s="118">
        <f t="shared" si="718"/>
        <v>6</v>
      </c>
      <c r="X1149" s="118">
        <v>252</v>
      </c>
      <c r="Y1149" s="117">
        <f t="shared" si="719"/>
        <v>1.002701946</v>
      </c>
      <c r="Z1149" s="110">
        <f t="shared" si="720"/>
        <v>3.0338225400000001</v>
      </c>
      <c r="AA1149" s="110">
        <f t="shared" si="721"/>
        <v>0</v>
      </c>
      <c r="AB1149" s="121"/>
      <c r="AC1149" s="115"/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5" x14ac:dyDescent="0.2">
      <c r="A1150" s="109">
        <f t="shared" si="648"/>
        <v>45563</v>
      </c>
      <c r="B1150" s="110">
        <f t="shared" si="702"/>
        <v>1126.5724447699999</v>
      </c>
      <c r="C1150" s="204">
        <f t="shared" si="703"/>
        <v>930.87350183955937</v>
      </c>
      <c r="D1150" s="111">
        <f t="shared" si="704"/>
        <v>6941.51</v>
      </c>
      <c r="E1150" s="111">
        <f t="shared" si="705"/>
        <v>6967.89</v>
      </c>
      <c r="F1150" s="161">
        <f t="shared" si="700"/>
        <v>45488</v>
      </c>
      <c r="G1150" s="114">
        <f t="shared" si="706"/>
        <v>3.8003258656977845E-3</v>
      </c>
      <c r="H1150" s="115">
        <f t="shared" si="707"/>
        <v>45580</v>
      </c>
      <c r="I1150" s="115">
        <f t="shared" si="708"/>
        <v>45580</v>
      </c>
      <c r="J1150" s="116">
        <f t="shared" si="709"/>
        <v>21</v>
      </c>
      <c r="K1150" s="116">
        <f t="shared" si="710"/>
        <v>10</v>
      </c>
      <c r="L1150" s="8">
        <f t="shared" si="711"/>
        <v>1.0018078800000001</v>
      </c>
      <c r="M1150" s="117">
        <f t="shared" si="712"/>
        <v>1.00210048</v>
      </c>
      <c r="N1150" s="117">
        <f t="shared" si="713"/>
        <v>1.2042505359910232</v>
      </c>
      <c r="O1150" s="110">
        <f t="shared" si="714"/>
        <v>1.2064276700000001</v>
      </c>
      <c r="P1150" s="110">
        <f t="shared" si="715"/>
        <v>1123.0315498800001</v>
      </c>
      <c r="Q1150" s="148">
        <f t="shared" si="693"/>
        <v>0</v>
      </c>
      <c r="R1150" s="170">
        <f t="shared" si="694"/>
        <v>0</v>
      </c>
      <c r="S1150" s="110">
        <f t="shared" si="716"/>
        <v>0</v>
      </c>
      <c r="T1150" s="92">
        <v>0</v>
      </c>
      <c r="U1150" s="180">
        <f t="shared" si="717"/>
        <v>0</v>
      </c>
      <c r="V1150" s="120">
        <f t="shared" si="653"/>
        <v>0.12</v>
      </c>
      <c r="W1150" s="118">
        <f t="shared" si="718"/>
        <v>7</v>
      </c>
      <c r="X1150" s="118">
        <v>252</v>
      </c>
      <c r="Y1150" s="117">
        <f t="shared" si="719"/>
        <v>1.003152979</v>
      </c>
      <c r="Z1150" s="110">
        <f t="shared" si="720"/>
        <v>3.5408948900000001</v>
      </c>
      <c r="AA1150" s="110">
        <f t="shared" si="721"/>
        <v>0</v>
      </c>
      <c r="AB1150" s="121"/>
      <c r="AC1150" s="115"/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5" x14ac:dyDescent="0.2">
      <c r="A1151" s="109">
        <f t="shared" si="648"/>
        <v>45564</v>
      </c>
      <c r="B1151" s="110">
        <f t="shared" si="702"/>
        <v>1126.5724447699999</v>
      </c>
      <c r="C1151" s="204">
        <f t="shared" si="703"/>
        <v>930.87350183955937</v>
      </c>
      <c r="D1151" s="111">
        <f t="shared" si="704"/>
        <v>6941.51</v>
      </c>
      <c r="E1151" s="111">
        <f t="shared" si="705"/>
        <v>6967.89</v>
      </c>
      <c r="F1151" s="161">
        <f t="shared" si="700"/>
        <v>45488</v>
      </c>
      <c r="G1151" s="114">
        <f t="shared" si="706"/>
        <v>3.8003258656977845E-3</v>
      </c>
      <c r="H1151" s="115">
        <f t="shared" si="707"/>
        <v>45580</v>
      </c>
      <c r="I1151" s="115">
        <f t="shared" si="708"/>
        <v>45580</v>
      </c>
      <c r="J1151" s="116">
        <f t="shared" si="709"/>
        <v>21</v>
      </c>
      <c r="K1151" s="116">
        <f t="shared" si="710"/>
        <v>10</v>
      </c>
      <c r="L1151" s="8">
        <f t="shared" si="711"/>
        <v>1.0018078800000001</v>
      </c>
      <c r="M1151" s="117">
        <f t="shared" si="712"/>
        <v>1.00210048</v>
      </c>
      <c r="N1151" s="117">
        <f t="shared" si="713"/>
        <v>1.2042505359910232</v>
      </c>
      <c r="O1151" s="110">
        <f t="shared" si="714"/>
        <v>1.2064276700000001</v>
      </c>
      <c r="P1151" s="110">
        <f t="shared" si="715"/>
        <v>1123.0315498800001</v>
      </c>
      <c r="Q1151" s="148">
        <f t="shared" si="693"/>
        <v>0</v>
      </c>
      <c r="R1151" s="170">
        <f t="shared" si="694"/>
        <v>0</v>
      </c>
      <c r="S1151" s="110">
        <f t="shared" si="716"/>
        <v>0</v>
      </c>
      <c r="T1151" s="92">
        <v>0</v>
      </c>
      <c r="U1151" s="180">
        <f t="shared" si="717"/>
        <v>0</v>
      </c>
      <c r="V1151" s="120">
        <f t="shared" si="653"/>
        <v>0.12</v>
      </c>
      <c r="W1151" s="118">
        <f t="shared" si="718"/>
        <v>7</v>
      </c>
      <c r="X1151" s="118">
        <v>252</v>
      </c>
      <c r="Y1151" s="117">
        <f t="shared" si="719"/>
        <v>1.003152979</v>
      </c>
      <c r="Z1151" s="110">
        <f t="shared" si="720"/>
        <v>3.5408948900000001</v>
      </c>
      <c r="AA1151" s="110">
        <f t="shared" si="721"/>
        <v>0</v>
      </c>
      <c r="AB1151" s="121"/>
      <c r="AC1151" s="115"/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5" x14ac:dyDescent="0.2">
      <c r="A1152" s="109">
        <f t="shared" si="648"/>
        <v>45565</v>
      </c>
      <c r="B1152" s="110">
        <f t="shared" si="702"/>
        <v>1126.5724447699999</v>
      </c>
      <c r="C1152" s="204">
        <f t="shared" si="703"/>
        <v>930.87350183955937</v>
      </c>
      <c r="D1152" s="111">
        <f t="shared" si="704"/>
        <v>6941.51</v>
      </c>
      <c r="E1152" s="111">
        <f t="shared" si="705"/>
        <v>6967.89</v>
      </c>
      <c r="F1152" s="161">
        <f t="shared" si="700"/>
        <v>45488</v>
      </c>
      <c r="G1152" s="114">
        <f t="shared" si="706"/>
        <v>3.8003258656977845E-3</v>
      </c>
      <c r="H1152" s="115">
        <f t="shared" si="707"/>
        <v>45580</v>
      </c>
      <c r="I1152" s="115">
        <f t="shared" si="708"/>
        <v>45580</v>
      </c>
      <c r="J1152" s="116">
        <f t="shared" si="709"/>
        <v>21</v>
      </c>
      <c r="K1152" s="116">
        <f t="shared" si="710"/>
        <v>10</v>
      </c>
      <c r="L1152" s="8">
        <f t="shared" si="711"/>
        <v>1.0018078800000001</v>
      </c>
      <c r="M1152" s="117">
        <f t="shared" si="712"/>
        <v>1.00210048</v>
      </c>
      <c r="N1152" s="117">
        <f t="shared" si="713"/>
        <v>1.2042505359910232</v>
      </c>
      <c r="O1152" s="110">
        <f t="shared" si="714"/>
        <v>1.2064276700000001</v>
      </c>
      <c r="P1152" s="110">
        <f t="shared" si="715"/>
        <v>1123.0315498800001</v>
      </c>
      <c r="Q1152" s="148">
        <f t="shared" si="693"/>
        <v>0</v>
      </c>
      <c r="R1152" s="170">
        <f t="shared" si="694"/>
        <v>0</v>
      </c>
      <c r="S1152" s="110">
        <f t="shared" si="716"/>
        <v>0</v>
      </c>
      <c r="T1152" s="92">
        <v>0</v>
      </c>
      <c r="U1152" s="180">
        <f t="shared" si="717"/>
        <v>0</v>
      </c>
      <c r="V1152" s="120">
        <f t="shared" si="653"/>
        <v>0.12</v>
      </c>
      <c r="W1152" s="118">
        <f t="shared" si="718"/>
        <v>7</v>
      </c>
      <c r="X1152" s="118">
        <v>252</v>
      </c>
      <c r="Y1152" s="117">
        <f t="shared" si="719"/>
        <v>1.003152979</v>
      </c>
      <c r="Z1152" s="110">
        <f t="shared" si="720"/>
        <v>3.5408948900000001</v>
      </c>
      <c r="AA1152" s="110">
        <f t="shared" si="721"/>
        <v>0</v>
      </c>
      <c r="AB1152" s="121"/>
      <c r="AC1152" s="115"/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5" x14ac:dyDescent="0.2">
      <c r="A1153" s="109">
        <f t="shared" si="648"/>
        <v>45566</v>
      </c>
      <c r="B1153" s="110">
        <f t="shared" si="702"/>
        <v>1127.28278525</v>
      </c>
      <c r="C1153" s="204">
        <f t="shared" si="703"/>
        <v>930.87350183955937</v>
      </c>
      <c r="D1153" s="111">
        <f t="shared" si="704"/>
        <v>6941.51</v>
      </c>
      <c r="E1153" s="111">
        <f t="shared" si="705"/>
        <v>6967.89</v>
      </c>
      <c r="F1153" s="161">
        <f t="shared" si="700"/>
        <v>45488</v>
      </c>
      <c r="G1153" s="114">
        <f t="shared" si="706"/>
        <v>3.8003258656977845E-3</v>
      </c>
      <c r="H1153" s="115">
        <f t="shared" si="707"/>
        <v>45580</v>
      </c>
      <c r="I1153" s="115">
        <f t="shared" si="708"/>
        <v>45580</v>
      </c>
      <c r="J1153" s="116">
        <f t="shared" si="709"/>
        <v>21</v>
      </c>
      <c r="K1153" s="116">
        <f t="shared" si="710"/>
        <v>11</v>
      </c>
      <c r="L1153" s="8">
        <f t="shared" si="711"/>
        <v>1.0019888400000001</v>
      </c>
      <c r="M1153" s="117">
        <f t="shared" si="712"/>
        <v>1.00210048</v>
      </c>
      <c r="N1153" s="117">
        <f t="shared" si="713"/>
        <v>1.2042505359910232</v>
      </c>
      <c r="O1153" s="110">
        <f t="shared" si="714"/>
        <v>1.2066455899999999</v>
      </c>
      <c r="P1153" s="110">
        <f t="shared" si="715"/>
        <v>1123.2344058399999</v>
      </c>
      <c r="Q1153" s="148">
        <f t="shared" si="693"/>
        <v>0</v>
      </c>
      <c r="R1153" s="170">
        <f t="shared" si="694"/>
        <v>0</v>
      </c>
      <c r="S1153" s="110">
        <f t="shared" si="716"/>
        <v>0</v>
      </c>
      <c r="T1153" s="92">
        <v>0</v>
      </c>
      <c r="U1153" s="180">
        <f t="shared" si="717"/>
        <v>0</v>
      </c>
      <c r="V1153" s="120">
        <f t="shared" si="653"/>
        <v>0.12</v>
      </c>
      <c r="W1153" s="118">
        <f t="shared" si="718"/>
        <v>8</v>
      </c>
      <c r="X1153" s="118">
        <v>252</v>
      </c>
      <c r="Y1153" s="117">
        <f t="shared" si="719"/>
        <v>1.003604216</v>
      </c>
      <c r="Z1153" s="110">
        <f t="shared" si="720"/>
        <v>4.0483794099999999</v>
      </c>
      <c r="AA1153" s="110">
        <f t="shared" si="721"/>
        <v>0</v>
      </c>
      <c r="AB1153" s="121"/>
      <c r="AC1153" s="115"/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5" x14ac:dyDescent="0.2">
      <c r="A1154" s="109">
        <f t="shared" si="648"/>
        <v>45567</v>
      </c>
      <c r="B1154" s="110">
        <f t="shared" si="702"/>
        <v>1127.99358246</v>
      </c>
      <c r="C1154" s="204">
        <f t="shared" si="703"/>
        <v>930.87350183955937</v>
      </c>
      <c r="D1154" s="111">
        <f t="shared" si="704"/>
        <v>6941.51</v>
      </c>
      <c r="E1154" s="111">
        <f t="shared" si="705"/>
        <v>6967.89</v>
      </c>
      <c r="F1154" s="161">
        <f t="shared" si="700"/>
        <v>45488</v>
      </c>
      <c r="G1154" s="114">
        <f t="shared" si="706"/>
        <v>3.8003258656977845E-3</v>
      </c>
      <c r="H1154" s="115">
        <f t="shared" si="707"/>
        <v>45580</v>
      </c>
      <c r="I1154" s="115">
        <f t="shared" si="708"/>
        <v>45580</v>
      </c>
      <c r="J1154" s="116">
        <f t="shared" si="709"/>
        <v>21</v>
      </c>
      <c r="K1154" s="116">
        <f t="shared" si="710"/>
        <v>12</v>
      </c>
      <c r="L1154" s="8">
        <f t="shared" si="711"/>
        <v>1.0021698400000001</v>
      </c>
      <c r="M1154" s="117">
        <f t="shared" si="712"/>
        <v>1.00210048</v>
      </c>
      <c r="N1154" s="117">
        <f t="shared" si="713"/>
        <v>1.2042505359910232</v>
      </c>
      <c r="O1154" s="110">
        <f t="shared" si="714"/>
        <v>1.2068635599999999</v>
      </c>
      <c r="P1154" s="110">
        <f t="shared" si="715"/>
        <v>1123.43730833</v>
      </c>
      <c r="Q1154" s="148">
        <f t="shared" si="693"/>
        <v>0</v>
      </c>
      <c r="R1154" s="170">
        <f t="shared" si="694"/>
        <v>0</v>
      </c>
      <c r="S1154" s="110">
        <f t="shared" si="716"/>
        <v>0</v>
      </c>
      <c r="T1154" s="92">
        <v>0</v>
      </c>
      <c r="U1154" s="180">
        <f t="shared" si="717"/>
        <v>0</v>
      </c>
      <c r="V1154" s="120">
        <f t="shared" si="653"/>
        <v>0.12</v>
      </c>
      <c r="W1154" s="118">
        <f t="shared" si="718"/>
        <v>9</v>
      </c>
      <c r="X1154" s="118">
        <v>252</v>
      </c>
      <c r="Y1154" s="117">
        <f t="shared" si="719"/>
        <v>1.0040556549999999</v>
      </c>
      <c r="Z1154" s="110">
        <f t="shared" si="720"/>
        <v>4.5562741300000003</v>
      </c>
      <c r="AA1154" s="110">
        <f t="shared" si="721"/>
        <v>0</v>
      </c>
      <c r="AB1154" s="121"/>
      <c r="AC1154" s="115"/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5" x14ac:dyDescent="0.2">
      <c r="A1155" s="109">
        <f t="shared" si="648"/>
        <v>45568</v>
      </c>
      <c r="B1155" s="110">
        <f t="shared" si="702"/>
        <v>1128.7048377400001</v>
      </c>
      <c r="C1155" s="204">
        <f t="shared" si="703"/>
        <v>930.87350183955937</v>
      </c>
      <c r="D1155" s="111">
        <f t="shared" si="704"/>
        <v>6941.51</v>
      </c>
      <c r="E1155" s="111">
        <f t="shared" si="705"/>
        <v>6967.89</v>
      </c>
      <c r="F1155" s="161">
        <f t="shared" si="700"/>
        <v>45488</v>
      </c>
      <c r="G1155" s="114">
        <f t="shared" si="706"/>
        <v>3.8003258656977845E-3</v>
      </c>
      <c r="H1155" s="115">
        <f t="shared" si="707"/>
        <v>45580</v>
      </c>
      <c r="I1155" s="115">
        <f t="shared" si="708"/>
        <v>45580</v>
      </c>
      <c r="J1155" s="116">
        <f t="shared" si="709"/>
        <v>21</v>
      </c>
      <c r="K1155" s="116">
        <f t="shared" si="710"/>
        <v>13</v>
      </c>
      <c r="L1155" s="8">
        <f t="shared" si="711"/>
        <v>1.0023508800000001</v>
      </c>
      <c r="M1155" s="117">
        <f t="shared" si="712"/>
        <v>1.00210048</v>
      </c>
      <c r="N1155" s="117">
        <f t="shared" si="713"/>
        <v>1.2042505359910232</v>
      </c>
      <c r="O1155" s="110">
        <f t="shared" si="714"/>
        <v>1.2070815800000001</v>
      </c>
      <c r="P1155" s="110">
        <f t="shared" si="715"/>
        <v>1123.6402573800001</v>
      </c>
      <c r="Q1155" s="148">
        <f t="shared" si="693"/>
        <v>0</v>
      </c>
      <c r="R1155" s="170">
        <f t="shared" si="694"/>
        <v>0</v>
      </c>
      <c r="S1155" s="110">
        <f t="shared" si="716"/>
        <v>0</v>
      </c>
      <c r="T1155" s="92">
        <v>0</v>
      </c>
      <c r="U1155" s="180">
        <f t="shared" si="717"/>
        <v>0</v>
      </c>
      <c r="V1155" s="120">
        <f t="shared" si="653"/>
        <v>0.12</v>
      </c>
      <c r="W1155" s="118">
        <f t="shared" si="718"/>
        <v>10</v>
      </c>
      <c r="X1155" s="118">
        <v>252</v>
      </c>
      <c r="Y1155" s="117">
        <f t="shared" si="719"/>
        <v>1.004507297</v>
      </c>
      <c r="Z1155" s="110">
        <f t="shared" si="720"/>
        <v>5.0645803599999999</v>
      </c>
      <c r="AA1155" s="110">
        <f t="shared" si="721"/>
        <v>0</v>
      </c>
      <c r="AB1155" s="121"/>
      <c r="AC1155" s="115"/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5" x14ac:dyDescent="0.2">
      <c r="A1156" s="109">
        <f t="shared" si="648"/>
        <v>45569</v>
      </c>
      <c r="B1156" s="110">
        <f t="shared" si="702"/>
        <v>1129.4165242900001</v>
      </c>
      <c r="C1156" s="204">
        <f t="shared" si="703"/>
        <v>930.87350183955937</v>
      </c>
      <c r="D1156" s="111">
        <f t="shared" si="704"/>
        <v>6941.51</v>
      </c>
      <c r="E1156" s="111">
        <f t="shared" si="705"/>
        <v>6967.89</v>
      </c>
      <c r="F1156" s="161">
        <f t="shared" si="700"/>
        <v>45488</v>
      </c>
      <c r="G1156" s="114">
        <f t="shared" si="706"/>
        <v>3.8003258656977845E-3</v>
      </c>
      <c r="H1156" s="115">
        <f t="shared" si="707"/>
        <v>45580</v>
      </c>
      <c r="I1156" s="115">
        <f t="shared" si="708"/>
        <v>45580</v>
      </c>
      <c r="J1156" s="116">
        <f t="shared" si="709"/>
        <v>21</v>
      </c>
      <c r="K1156" s="116">
        <f t="shared" si="710"/>
        <v>14</v>
      </c>
      <c r="L1156" s="8">
        <f t="shared" si="711"/>
        <v>1.0025319399999999</v>
      </c>
      <c r="M1156" s="117">
        <f t="shared" si="712"/>
        <v>1.00210048</v>
      </c>
      <c r="N1156" s="117">
        <f t="shared" si="713"/>
        <v>1.2042505359910232</v>
      </c>
      <c r="O1156" s="110">
        <f t="shared" si="714"/>
        <v>1.2072996199999999</v>
      </c>
      <c r="P1156" s="110">
        <f t="shared" si="715"/>
        <v>1123.84322503</v>
      </c>
      <c r="Q1156" s="148">
        <f t="shared" si="693"/>
        <v>0</v>
      </c>
      <c r="R1156" s="170">
        <f t="shared" si="694"/>
        <v>0</v>
      </c>
      <c r="S1156" s="110">
        <f t="shared" si="716"/>
        <v>0</v>
      </c>
      <c r="T1156" s="92">
        <v>0</v>
      </c>
      <c r="U1156" s="180">
        <f t="shared" si="717"/>
        <v>0</v>
      </c>
      <c r="V1156" s="120">
        <f t="shared" si="653"/>
        <v>0.12</v>
      </c>
      <c r="W1156" s="118">
        <f t="shared" si="718"/>
        <v>11</v>
      </c>
      <c r="X1156" s="118">
        <v>252</v>
      </c>
      <c r="Y1156" s="117">
        <f t="shared" si="719"/>
        <v>1.004959143</v>
      </c>
      <c r="Z1156" s="110">
        <f t="shared" si="720"/>
        <v>5.5732992599999998</v>
      </c>
      <c r="AA1156" s="110">
        <f t="shared" si="721"/>
        <v>0</v>
      </c>
      <c r="AB1156" s="121"/>
      <c r="AC1156" s="115"/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5" x14ac:dyDescent="0.2">
      <c r="A1157" s="109">
        <f t="shared" si="648"/>
        <v>45570</v>
      </c>
      <c r="B1157" s="110">
        <f t="shared" si="702"/>
        <v>1130.12866925</v>
      </c>
      <c r="C1157" s="204">
        <f t="shared" si="703"/>
        <v>930.87350183955937</v>
      </c>
      <c r="D1157" s="111">
        <f t="shared" si="704"/>
        <v>6941.51</v>
      </c>
      <c r="E1157" s="111">
        <f t="shared" si="705"/>
        <v>6967.89</v>
      </c>
      <c r="F1157" s="161">
        <f t="shared" si="700"/>
        <v>45488</v>
      </c>
      <c r="G1157" s="114">
        <f t="shared" si="706"/>
        <v>3.8003258656977845E-3</v>
      </c>
      <c r="H1157" s="115">
        <f t="shared" si="707"/>
        <v>45580</v>
      </c>
      <c r="I1157" s="115">
        <f t="shared" si="708"/>
        <v>45580</v>
      </c>
      <c r="J1157" s="116">
        <f t="shared" si="709"/>
        <v>21</v>
      </c>
      <c r="K1157" s="116">
        <f t="shared" si="710"/>
        <v>15</v>
      </c>
      <c r="L1157" s="8">
        <f t="shared" si="711"/>
        <v>1.0027130399999999</v>
      </c>
      <c r="M1157" s="117">
        <f t="shared" si="712"/>
        <v>1.00210048</v>
      </c>
      <c r="N1157" s="117">
        <f t="shared" si="713"/>
        <v>1.2042505359910232</v>
      </c>
      <c r="O1157" s="110">
        <f t="shared" si="714"/>
        <v>1.2075177100000001</v>
      </c>
      <c r="P1157" s="110">
        <f t="shared" si="715"/>
        <v>1124.04623924</v>
      </c>
      <c r="Q1157" s="148">
        <f t="shared" si="693"/>
        <v>0</v>
      </c>
      <c r="R1157" s="170">
        <f t="shared" si="694"/>
        <v>0</v>
      </c>
      <c r="S1157" s="110">
        <f t="shared" si="716"/>
        <v>0</v>
      </c>
      <c r="T1157" s="92">
        <v>0</v>
      </c>
      <c r="U1157" s="180">
        <f t="shared" si="717"/>
        <v>0</v>
      </c>
      <c r="V1157" s="120">
        <f t="shared" si="653"/>
        <v>0.12</v>
      </c>
      <c r="W1157" s="118">
        <f t="shared" si="718"/>
        <v>12</v>
      </c>
      <c r="X1157" s="118">
        <v>252</v>
      </c>
      <c r="Y1157" s="117">
        <f t="shared" si="719"/>
        <v>1.005411192</v>
      </c>
      <c r="Z1157" s="110">
        <f t="shared" si="720"/>
        <v>6.0824300100000004</v>
      </c>
      <c r="AA1157" s="110">
        <f t="shared" si="721"/>
        <v>0</v>
      </c>
      <c r="AB1157" s="121"/>
      <c r="AC1157" s="115"/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5" x14ac:dyDescent="0.2">
      <c r="A1158" s="109">
        <f t="shared" si="648"/>
        <v>45571</v>
      </c>
      <c r="B1158" s="110">
        <f t="shared" si="702"/>
        <v>1130.12866925</v>
      </c>
      <c r="C1158" s="204">
        <f t="shared" si="703"/>
        <v>930.87350183955937</v>
      </c>
      <c r="D1158" s="111">
        <f t="shared" si="704"/>
        <v>6941.51</v>
      </c>
      <c r="E1158" s="111">
        <f t="shared" si="705"/>
        <v>6967.89</v>
      </c>
      <c r="F1158" s="161">
        <f t="shared" si="700"/>
        <v>45488</v>
      </c>
      <c r="G1158" s="114">
        <f t="shared" si="706"/>
        <v>3.8003258656977845E-3</v>
      </c>
      <c r="H1158" s="115">
        <f t="shared" si="707"/>
        <v>45580</v>
      </c>
      <c r="I1158" s="115">
        <f t="shared" si="708"/>
        <v>45580</v>
      </c>
      <c r="J1158" s="116">
        <f t="shared" si="709"/>
        <v>21</v>
      </c>
      <c r="K1158" s="116">
        <f t="shared" si="710"/>
        <v>15</v>
      </c>
      <c r="L1158" s="8">
        <f t="shared" si="711"/>
        <v>1.0027130399999999</v>
      </c>
      <c r="M1158" s="117">
        <f t="shared" si="712"/>
        <v>1.00210048</v>
      </c>
      <c r="N1158" s="117">
        <f t="shared" si="713"/>
        <v>1.2042505359910232</v>
      </c>
      <c r="O1158" s="110">
        <f t="shared" si="714"/>
        <v>1.2075177100000001</v>
      </c>
      <c r="P1158" s="110">
        <f t="shared" si="715"/>
        <v>1124.04623924</v>
      </c>
      <c r="Q1158" s="148">
        <f t="shared" si="693"/>
        <v>0</v>
      </c>
      <c r="R1158" s="170">
        <f t="shared" si="694"/>
        <v>0</v>
      </c>
      <c r="S1158" s="110">
        <f t="shared" si="716"/>
        <v>0</v>
      </c>
      <c r="T1158" s="92">
        <v>0</v>
      </c>
      <c r="U1158" s="180">
        <f t="shared" si="717"/>
        <v>0</v>
      </c>
      <c r="V1158" s="120">
        <f t="shared" si="653"/>
        <v>0.12</v>
      </c>
      <c r="W1158" s="118">
        <f t="shared" si="718"/>
        <v>12</v>
      </c>
      <c r="X1158" s="118">
        <v>252</v>
      </c>
      <c r="Y1158" s="117">
        <f t="shared" si="719"/>
        <v>1.005411192</v>
      </c>
      <c r="Z1158" s="110">
        <f t="shared" si="720"/>
        <v>6.0824300100000004</v>
      </c>
      <c r="AA1158" s="110">
        <f t="shared" si="721"/>
        <v>0</v>
      </c>
      <c r="AB1158" s="121"/>
      <c r="AC1158" s="115"/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5" x14ac:dyDescent="0.2">
      <c r="A1159" s="109">
        <f t="shared" si="648"/>
        <v>45572</v>
      </c>
      <c r="B1159" s="110">
        <f t="shared" si="702"/>
        <v>1130.12866925</v>
      </c>
      <c r="C1159" s="204">
        <f t="shared" si="703"/>
        <v>930.87350183955937</v>
      </c>
      <c r="D1159" s="111">
        <f t="shared" si="704"/>
        <v>6941.51</v>
      </c>
      <c r="E1159" s="111">
        <f t="shared" si="705"/>
        <v>6967.89</v>
      </c>
      <c r="F1159" s="161">
        <f t="shared" si="700"/>
        <v>45488</v>
      </c>
      <c r="G1159" s="114">
        <f t="shared" si="706"/>
        <v>3.8003258656977845E-3</v>
      </c>
      <c r="H1159" s="115">
        <f t="shared" si="707"/>
        <v>45580</v>
      </c>
      <c r="I1159" s="115">
        <f t="shared" si="708"/>
        <v>45580</v>
      </c>
      <c r="J1159" s="116">
        <f t="shared" si="709"/>
        <v>21</v>
      </c>
      <c r="K1159" s="116">
        <f t="shared" si="710"/>
        <v>15</v>
      </c>
      <c r="L1159" s="8">
        <f t="shared" si="711"/>
        <v>1.0027130399999999</v>
      </c>
      <c r="M1159" s="117">
        <f t="shared" si="712"/>
        <v>1.00210048</v>
      </c>
      <c r="N1159" s="117">
        <f t="shared" si="713"/>
        <v>1.2042505359910232</v>
      </c>
      <c r="O1159" s="110">
        <f t="shared" si="714"/>
        <v>1.2075177100000001</v>
      </c>
      <c r="P1159" s="110">
        <f t="shared" si="715"/>
        <v>1124.04623924</v>
      </c>
      <c r="Q1159" s="148">
        <f t="shared" si="693"/>
        <v>0</v>
      </c>
      <c r="R1159" s="170">
        <f t="shared" si="694"/>
        <v>0</v>
      </c>
      <c r="S1159" s="110">
        <f t="shared" si="716"/>
        <v>0</v>
      </c>
      <c r="T1159" s="92">
        <v>0</v>
      </c>
      <c r="U1159" s="180">
        <f t="shared" si="717"/>
        <v>0</v>
      </c>
      <c r="V1159" s="120">
        <f t="shared" si="653"/>
        <v>0.12</v>
      </c>
      <c r="W1159" s="118">
        <f t="shared" si="718"/>
        <v>12</v>
      </c>
      <c r="X1159" s="118">
        <v>252</v>
      </c>
      <c r="Y1159" s="117">
        <f t="shared" si="719"/>
        <v>1.005411192</v>
      </c>
      <c r="Z1159" s="110">
        <f t="shared" si="720"/>
        <v>6.0824300100000004</v>
      </c>
      <c r="AA1159" s="110">
        <f t="shared" si="721"/>
        <v>0</v>
      </c>
      <c r="AB1159" s="121"/>
      <c r="AC1159" s="115"/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5" x14ac:dyDescent="0.2">
      <c r="A1160" s="109">
        <f t="shared" si="648"/>
        <v>45573</v>
      </c>
      <c r="B1160" s="110">
        <f t="shared" si="702"/>
        <v>1130.8412634199999</v>
      </c>
      <c r="C1160" s="204">
        <f t="shared" si="703"/>
        <v>930.87350183955937</v>
      </c>
      <c r="D1160" s="111">
        <f t="shared" si="704"/>
        <v>6941.51</v>
      </c>
      <c r="E1160" s="111">
        <f t="shared" si="705"/>
        <v>6967.89</v>
      </c>
      <c r="F1160" s="161">
        <f t="shared" si="700"/>
        <v>45488</v>
      </c>
      <c r="G1160" s="114">
        <f t="shared" si="706"/>
        <v>3.8003258656977845E-3</v>
      </c>
      <c r="H1160" s="115">
        <f t="shared" si="707"/>
        <v>45580</v>
      </c>
      <c r="I1160" s="115">
        <f t="shared" si="708"/>
        <v>45580</v>
      </c>
      <c r="J1160" s="116">
        <f t="shared" si="709"/>
        <v>21</v>
      </c>
      <c r="K1160" s="116">
        <f t="shared" si="710"/>
        <v>16</v>
      </c>
      <c r="L1160" s="8">
        <f t="shared" si="711"/>
        <v>1.00289417</v>
      </c>
      <c r="M1160" s="117">
        <f t="shared" si="712"/>
        <v>1.00210048</v>
      </c>
      <c r="N1160" s="117">
        <f t="shared" si="713"/>
        <v>1.2042505359910232</v>
      </c>
      <c r="O1160" s="110">
        <f t="shared" si="714"/>
        <v>1.20773584</v>
      </c>
      <c r="P1160" s="110">
        <f t="shared" si="715"/>
        <v>1124.2492906699999</v>
      </c>
      <c r="Q1160" s="148">
        <f t="shared" si="693"/>
        <v>0</v>
      </c>
      <c r="R1160" s="170">
        <f t="shared" si="694"/>
        <v>0</v>
      </c>
      <c r="S1160" s="110">
        <f t="shared" si="716"/>
        <v>0</v>
      </c>
      <c r="T1160" s="92">
        <v>0</v>
      </c>
      <c r="U1160" s="180">
        <f t="shared" si="717"/>
        <v>0</v>
      </c>
      <c r="V1160" s="120">
        <f t="shared" si="653"/>
        <v>0.12</v>
      </c>
      <c r="W1160" s="118">
        <f t="shared" si="718"/>
        <v>13</v>
      </c>
      <c r="X1160" s="118">
        <v>252</v>
      </c>
      <c r="Y1160" s="117">
        <f t="shared" si="719"/>
        <v>1.0058634440000001</v>
      </c>
      <c r="Z1160" s="110">
        <f t="shared" si="720"/>
        <v>6.59197275</v>
      </c>
      <c r="AA1160" s="110">
        <f t="shared" si="721"/>
        <v>0</v>
      </c>
      <c r="AB1160" s="121"/>
      <c r="AC1160" s="115"/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5" x14ac:dyDescent="0.2">
      <c r="A1161" s="109">
        <f t="shared" si="648"/>
        <v>45574</v>
      </c>
      <c r="B1161" s="110">
        <f t="shared" si="702"/>
        <v>1131.5543081200001</v>
      </c>
      <c r="C1161" s="204">
        <f t="shared" si="703"/>
        <v>930.87350183955937</v>
      </c>
      <c r="D1161" s="111">
        <f t="shared" si="704"/>
        <v>6941.51</v>
      </c>
      <c r="E1161" s="111">
        <f t="shared" si="705"/>
        <v>6967.89</v>
      </c>
      <c r="F1161" s="161">
        <f t="shared" si="700"/>
        <v>45488</v>
      </c>
      <c r="G1161" s="114">
        <f t="shared" si="706"/>
        <v>3.8003258656977845E-3</v>
      </c>
      <c r="H1161" s="115">
        <f t="shared" si="707"/>
        <v>45580</v>
      </c>
      <c r="I1161" s="115">
        <f t="shared" si="708"/>
        <v>45580</v>
      </c>
      <c r="J1161" s="116">
        <f t="shared" si="709"/>
        <v>21</v>
      </c>
      <c r="K1161" s="116">
        <f t="shared" si="710"/>
        <v>17</v>
      </c>
      <c r="L1161" s="8">
        <f t="shared" si="711"/>
        <v>1.0030753400000001</v>
      </c>
      <c r="M1161" s="117">
        <f t="shared" si="712"/>
        <v>1.00210048</v>
      </c>
      <c r="N1161" s="117">
        <f t="shared" si="713"/>
        <v>1.2042505359910232</v>
      </c>
      <c r="O1161" s="110">
        <f t="shared" si="714"/>
        <v>1.2079540099999999</v>
      </c>
      <c r="P1161" s="110">
        <f t="shared" si="715"/>
        <v>1124.4523793400001</v>
      </c>
      <c r="Q1161" s="148">
        <f t="shared" si="693"/>
        <v>0</v>
      </c>
      <c r="R1161" s="170">
        <f t="shared" si="694"/>
        <v>0</v>
      </c>
      <c r="S1161" s="110">
        <f t="shared" si="716"/>
        <v>0</v>
      </c>
      <c r="T1161" s="92">
        <v>0</v>
      </c>
      <c r="U1161" s="180">
        <f t="shared" si="717"/>
        <v>0</v>
      </c>
      <c r="V1161" s="120">
        <f t="shared" si="653"/>
        <v>0.12</v>
      </c>
      <c r="W1161" s="118">
        <f t="shared" si="718"/>
        <v>14</v>
      </c>
      <c r="X1161" s="118">
        <v>252</v>
      </c>
      <c r="Y1161" s="117">
        <f t="shared" si="719"/>
        <v>1.0063158999999999</v>
      </c>
      <c r="Z1161" s="110">
        <f t="shared" si="720"/>
        <v>7.1019287799999997</v>
      </c>
      <c r="AA1161" s="110">
        <f t="shared" si="721"/>
        <v>0</v>
      </c>
      <c r="AB1161" s="121"/>
      <c r="AC1161" s="115"/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5" x14ac:dyDescent="0.2">
      <c r="A1162" s="109">
        <f t="shared" si="648"/>
        <v>45575</v>
      </c>
      <c r="B1162" s="110">
        <f t="shared" si="702"/>
        <v>1132.2677930100001</v>
      </c>
      <c r="C1162" s="204">
        <f t="shared" si="703"/>
        <v>930.87350183955937</v>
      </c>
      <c r="D1162" s="111">
        <f t="shared" si="704"/>
        <v>6941.51</v>
      </c>
      <c r="E1162" s="111">
        <f t="shared" si="705"/>
        <v>6967.89</v>
      </c>
      <c r="F1162" s="161">
        <f t="shared" si="700"/>
        <v>45488</v>
      </c>
      <c r="G1162" s="114">
        <f t="shared" si="706"/>
        <v>3.8003258656977845E-3</v>
      </c>
      <c r="H1162" s="115">
        <f t="shared" si="707"/>
        <v>45580</v>
      </c>
      <c r="I1162" s="115">
        <f t="shared" si="708"/>
        <v>45580</v>
      </c>
      <c r="J1162" s="116">
        <f t="shared" si="709"/>
        <v>21</v>
      </c>
      <c r="K1162" s="116">
        <f t="shared" si="710"/>
        <v>18</v>
      </c>
      <c r="L1162" s="8">
        <f t="shared" si="711"/>
        <v>1.00325653</v>
      </c>
      <c r="M1162" s="117">
        <f t="shared" si="712"/>
        <v>1.00210048</v>
      </c>
      <c r="N1162" s="117">
        <f t="shared" si="713"/>
        <v>1.2042505359910232</v>
      </c>
      <c r="O1162" s="110">
        <f t="shared" si="714"/>
        <v>1.2081722100000001</v>
      </c>
      <c r="P1162" s="110">
        <f t="shared" si="715"/>
        <v>1124.65549594</v>
      </c>
      <c r="Q1162" s="148">
        <f t="shared" si="693"/>
        <v>0</v>
      </c>
      <c r="R1162" s="170">
        <f t="shared" si="694"/>
        <v>0</v>
      </c>
      <c r="S1162" s="110">
        <f t="shared" si="716"/>
        <v>0</v>
      </c>
      <c r="T1162" s="92">
        <v>0</v>
      </c>
      <c r="U1162" s="180">
        <f t="shared" si="717"/>
        <v>0</v>
      </c>
      <c r="V1162" s="120">
        <f t="shared" si="653"/>
        <v>0.12</v>
      </c>
      <c r="W1162" s="118">
        <f t="shared" si="718"/>
        <v>15</v>
      </c>
      <c r="X1162" s="118">
        <v>252</v>
      </c>
      <c r="Y1162" s="117">
        <f t="shared" si="719"/>
        <v>1.006768559</v>
      </c>
      <c r="Z1162" s="110">
        <f t="shared" si="720"/>
        <v>7.6122970700000003</v>
      </c>
      <c r="AA1162" s="110">
        <f t="shared" si="721"/>
        <v>0</v>
      </c>
      <c r="AB1162" s="121"/>
      <c r="AC1162" s="115"/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5" x14ac:dyDescent="0.2">
      <c r="A1163" s="109">
        <f t="shared" si="648"/>
        <v>45576</v>
      </c>
      <c r="B1163" s="110">
        <f t="shared" si="702"/>
        <v>1132.9817381400001</v>
      </c>
      <c r="C1163" s="204">
        <f t="shared" si="703"/>
        <v>930.87350183955937</v>
      </c>
      <c r="D1163" s="111">
        <f t="shared" si="704"/>
        <v>6941.51</v>
      </c>
      <c r="E1163" s="111">
        <f t="shared" si="705"/>
        <v>6967.89</v>
      </c>
      <c r="F1163" s="161">
        <f t="shared" si="700"/>
        <v>45488</v>
      </c>
      <c r="G1163" s="114">
        <f t="shared" si="706"/>
        <v>3.8003258656977845E-3</v>
      </c>
      <c r="H1163" s="115">
        <f t="shared" si="707"/>
        <v>45580</v>
      </c>
      <c r="I1163" s="115">
        <f t="shared" si="708"/>
        <v>45580</v>
      </c>
      <c r="J1163" s="116">
        <f t="shared" si="709"/>
        <v>21</v>
      </c>
      <c r="K1163" s="116">
        <f t="shared" si="710"/>
        <v>19</v>
      </c>
      <c r="L1163" s="8">
        <f t="shared" si="711"/>
        <v>1.00343776</v>
      </c>
      <c r="M1163" s="117">
        <f t="shared" si="712"/>
        <v>1.00210048</v>
      </c>
      <c r="N1163" s="117">
        <f t="shared" si="713"/>
        <v>1.2042505359910232</v>
      </c>
      <c r="O1163" s="110">
        <f t="shared" si="714"/>
        <v>1.2083904599999999</v>
      </c>
      <c r="P1163" s="110">
        <f t="shared" si="715"/>
        <v>1124.8586590800001</v>
      </c>
      <c r="Q1163" s="148">
        <f t="shared" si="693"/>
        <v>0</v>
      </c>
      <c r="R1163" s="170">
        <f t="shared" si="694"/>
        <v>0</v>
      </c>
      <c r="S1163" s="110">
        <f t="shared" si="716"/>
        <v>0</v>
      </c>
      <c r="T1163" s="92">
        <v>0</v>
      </c>
      <c r="U1163" s="180">
        <f t="shared" si="717"/>
        <v>0</v>
      </c>
      <c r="V1163" s="120">
        <f t="shared" si="653"/>
        <v>0.12</v>
      </c>
      <c r="W1163" s="118">
        <f t="shared" si="718"/>
        <v>16</v>
      </c>
      <c r="X1163" s="118">
        <v>252</v>
      </c>
      <c r="Y1163" s="117">
        <f t="shared" si="719"/>
        <v>1.007221422</v>
      </c>
      <c r="Z1163" s="110">
        <f t="shared" si="720"/>
        <v>8.1230790600000002</v>
      </c>
      <c r="AA1163" s="110">
        <f t="shared" si="721"/>
        <v>0</v>
      </c>
      <c r="AB1163" s="121"/>
      <c r="AC1163" s="115"/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5" x14ac:dyDescent="0.2">
      <c r="A1164" s="109">
        <f t="shared" ref="A1164:A1227" si="722">(A1163+1)</f>
        <v>45577</v>
      </c>
      <c r="B1164" s="110">
        <f t="shared" si="702"/>
        <v>1133.69613319</v>
      </c>
      <c r="C1164" s="204">
        <f t="shared" si="703"/>
        <v>930.87350183955937</v>
      </c>
      <c r="D1164" s="111">
        <f t="shared" si="704"/>
        <v>6941.51</v>
      </c>
      <c r="E1164" s="111">
        <f t="shared" si="705"/>
        <v>6967.89</v>
      </c>
      <c r="F1164" s="161">
        <f t="shared" si="700"/>
        <v>45488</v>
      </c>
      <c r="G1164" s="114">
        <f t="shared" si="706"/>
        <v>3.8003258656977845E-3</v>
      </c>
      <c r="H1164" s="115">
        <f t="shared" si="707"/>
        <v>45580</v>
      </c>
      <c r="I1164" s="115">
        <f t="shared" si="708"/>
        <v>45580</v>
      </c>
      <c r="J1164" s="116">
        <f t="shared" si="709"/>
        <v>21</v>
      </c>
      <c r="K1164" s="116">
        <f t="shared" si="710"/>
        <v>20</v>
      </c>
      <c r="L1164" s="8">
        <f t="shared" si="711"/>
        <v>1.0036190300000001</v>
      </c>
      <c r="M1164" s="117">
        <f t="shared" si="712"/>
        <v>1.00210048</v>
      </c>
      <c r="N1164" s="117">
        <f t="shared" si="713"/>
        <v>1.2042505359910232</v>
      </c>
      <c r="O1164" s="110">
        <f t="shared" si="714"/>
        <v>1.20860875</v>
      </c>
      <c r="P1164" s="110">
        <f t="shared" si="715"/>
        <v>1125.0618594600001</v>
      </c>
      <c r="Q1164" s="148">
        <f t="shared" si="693"/>
        <v>0</v>
      </c>
      <c r="R1164" s="170">
        <f t="shared" si="694"/>
        <v>0</v>
      </c>
      <c r="S1164" s="110">
        <f t="shared" si="716"/>
        <v>0</v>
      </c>
      <c r="T1164" s="92">
        <v>0</v>
      </c>
      <c r="U1164" s="180">
        <f t="shared" si="717"/>
        <v>0</v>
      </c>
      <c r="V1164" s="120">
        <f t="shared" ref="V1164:V1227" si="723">(V1163)</f>
        <v>0.12</v>
      </c>
      <c r="W1164" s="118">
        <f t="shared" si="718"/>
        <v>17</v>
      </c>
      <c r="X1164" s="118">
        <v>252</v>
      </c>
      <c r="Y1164" s="117">
        <f t="shared" si="719"/>
        <v>1.0076744879999999</v>
      </c>
      <c r="Z1164" s="110">
        <f t="shared" si="720"/>
        <v>8.6342737300000003</v>
      </c>
      <c r="AA1164" s="110">
        <f t="shared" si="721"/>
        <v>0</v>
      </c>
      <c r="AB1164" s="121"/>
      <c r="AC1164" s="115"/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5" x14ac:dyDescent="0.2">
      <c r="A1165" s="109">
        <f t="shared" si="722"/>
        <v>45578</v>
      </c>
      <c r="B1165" s="110">
        <f t="shared" si="702"/>
        <v>1133.69613319</v>
      </c>
      <c r="C1165" s="204">
        <f t="shared" si="703"/>
        <v>930.87350183955937</v>
      </c>
      <c r="D1165" s="111">
        <f t="shared" si="704"/>
        <v>6941.51</v>
      </c>
      <c r="E1165" s="111">
        <f t="shared" si="705"/>
        <v>6967.89</v>
      </c>
      <c r="F1165" s="161">
        <f t="shared" si="700"/>
        <v>45488</v>
      </c>
      <c r="G1165" s="114">
        <f t="shared" si="706"/>
        <v>3.8003258656977845E-3</v>
      </c>
      <c r="H1165" s="115">
        <f t="shared" si="707"/>
        <v>45580</v>
      </c>
      <c r="I1165" s="115">
        <f t="shared" si="708"/>
        <v>45580</v>
      </c>
      <c r="J1165" s="116">
        <f t="shared" si="709"/>
        <v>21</v>
      </c>
      <c r="K1165" s="116">
        <f t="shared" si="710"/>
        <v>20</v>
      </c>
      <c r="L1165" s="8">
        <f t="shared" si="711"/>
        <v>1.0036190300000001</v>
      </c>
      <c r="M1165" s="117">
        <f t="shared" si="712"/>
        <v>1.00210048</v>
      </c>
      <c r="N1165" s="117">
        <f t="shared" si="713"/>
        <v>1.2042505359910232</v>
      </c>
      <c r="O1165" s="110">
        <f t="shared" si="714"/>
        <v>1.20860875</v>
      </c>
      <c r="P1165" s="110">
        <f t="shared" si="715"/>
        <v>1125.0618594600001</v>
      </c>
      <c r="Q1165" s="148">
        <f t="shared" si="693"/>
        <v>0</v>
      </c>
      <c r="R1165" s="170">
        <f t="shared" si="694"/>
        <v>0</v>
      </c>
      <c r="S1165" s="110">
        <f t="shared" si="716"/>
        <v>0</v>
      </c>
      <c r="T1165" s="92">
        <v>0</v>
      </c>
      <c r="U1165" s="180">
        <f t="shared" si="717"/>
        <v>0</v>
      </c>
      <c r="V1165" s="120">
        <f t="shared" si="723"/>
        <v>0.12</v>
      </c>
      <c r="W1165" s="118">
        <f t="shared" si="718"/>
        <v>17</v>
      </c>
      <c r="X1165" s="118">
        <v>252</v>
      </c>
      <c r="Y1165" s="117">
        <f t="shared" si="719"/>
        <v>1.0076744879999999</v>
      </c>
      <c r="Z1165" s="110">
        <f t="shared" si="720"/>
        <v>8.6342737300000003</v>
      </c>
      <c r="AA1165" s="110">
        <f t="shared" si="721"/>
        <v>0</v>
      </c>
      <c r="AB1165" s="121"/>
      <c r="AC1165" s="115"/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5" x14ac:dyDescent="0.2">
      <c r="A1166" s="109">
        <f t="shared" si="722"/>
        <v>45579</v>
      </c>
      <c r="B1166" s="110">
        <f t="shared" si="702"/>
        <v>1133.69613319</v>
      </c>
      <c r="C1166" s="204">
        <f t="shared" si="703"/>
        <v>930.87350183955937</v>
      </c>
      <c r="D1166" s="111">
        <f t="shared" si="704"/>
        <v>6941.51</v>
      </c>
      <c r="E1166" s="111">
        <f t="shared" si="705"/>
        <v>6967.89</v>
      </c>
      <c r="F1166" s="161">
        <f t="shared" si="700"/>
        <v>45488</v>
      </c>
      <c r="G1166" s="114">
        <f t="shared" si="706"/>
        <v>3.8003258656977845E-3</v>
      </c>
      <c r="H1166" s="115">
        <f t="shared" si="707"/>
        <v>45580</v>
      </c>
      <c r="I1166" s="115">
        <f t="shared" si="708"/>
        <v>45580</v>
      </c>
      <c r="J1166" s="116">
        <f t="shared" si="709"/>
        <v>21</v>
      </c>
      <c r="K1166" s="116">
        <f t="shared" si="710"/>
        <v>20</v>
      </c>
      <c r="L1166" s="8">
        <f t="shared" si="711"/>
        <v>1.0036190300000001</v>
      </c>
      <c r="M1166" s="117">
        <f t="shared" si="712"/>
        <v>1.00210048</v>
      </c>
      <c r="N1166" s="117">
        <f t="shared" si="713"/>
        <v>1.2042505359910232</v>
      </c>
      <c r="O1166" s="110">
        <f t="shared" si="714"/>
        <v>1.20860875</v>
      </c>
      <c r="P1166" s="110">
        <f t="shared" si="715"/>
        <v>1125.0618594600001</v>
      </c>
      <c r="Q1166" s="148">
        <f t="shared" si="693"/>
        <v>0</v>
      </c>
      <c r="R1166" s="170">
        <f t="shared" si="694"/>
        <v>0</v>
      </c>
      <c r="S1166" s="110">
        <f t="shared" si="716"/>
        <v>0</v>
      </c>
      <c r="T1166" s="92">
        <v>0</v>
      </c>
      <c r="U1166" s="180">
        <f t="shared" si="717"/>
        <v>0</v>
      </c>
      <c r="V1166" s="120">
        <f t="shared" si="723"/>
        <v>0.12</v>
      </c>
      <c r="W1166" s="118">
        <f t="shared" si="718"/>
        <v>17</v>
      </c>
      <c r="X1166" s="118">
        <v>252</v>
      </c>
      <c r="Y1166" s="117">
        <f t="shared" si="719"/>
        <v>1.0076744879999999</v>
      </c>
      <c r="Z1166" s="110">
        <f t="shared" si="720"/>
        <v>8.6342737300000003</v>
      </c>
      <c r="AA1166" s="110">
        <f t="shared" si="721"/>
        <v>0</v>
      </c>
      <c r="AB1166" s="121"/>
      <c r="AC1166" s="115"/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5" x14ac:dyDescent="0.2">
      <c r="A1167" s="109">
        <f t="shared" si="722"/>
        <v>45580</v>
      </c>
      <c r="B1167" s="110">
        <f t="shared" si="702"/>
        <v>1134.4109700699998</v>
      </c>
      <c r="C1167" s="204">
        <f t="shared" si="703"/>
        <v>930.87350183955937</v>
      </c>
      <c r="D1167" s="111">
        <f t="shared" si="704"/>
        <v>6941.51</v>
      </c>
      <c r="E1167" s="111">
        <f t="shared" si="705"/>
        <v>6967.89</v>
      </c>
      <c r="F1167" s="161">
        <f t="shared" si="700"/>
        <v>45488</v>
      </c>
      <c r="G1167" s="114">
        <f t="shared" si="706"/>
        <v>3.8003258656977845E-3</v>
      </c>
      <c r="H1167" s="115">
        <f t="shared" si="707"/>
        <v>45580</v>
      </c>
      <c r="I1167" s="115">
        <f t="shared" si="708"/>
        <v>45580</v>
      </c>
      <c r="J1167" s="116">
        <f t="shared" si="709"/>
        <v>21</v>
      </c>
      <c r="K1167" s="116">
        <f t="shared" si="710"/>
        <v>21</v>
      </c>
      <c r="L1167" s="8">
        <f t="shared" si="711"/>
        <v>1.0038003200000001</v>
      </c>
      <c r="M1167" s="117">
        <f t="shared" si="712"/>
        <v>1.00210048</v>
      </c>
      <c r="N1167" s="117">
        <f t="shared" si="713"/>
        <v>1.2042505359910232</v>
      </c>
      <c r="O1167" s="110">
        <f t="shared" si="714"/>
        <v>1.2088270699999999</v>
      </c>
      <c r="P1167" s="110">
        <f t="shared" si="715"/>
        <v>1125.2650877599999</v>
      </c>
      <c r="Q1167" s="148">
        <f t="shared" si="693"/>
        <v>38</v>
      </c>
      <c r="R1167" s="170">
        <v>0</v>
      </c>
      <c r="S1167" s="110">
        <f t="shared" si="716"/>
        <v>0</v>
      </c>
      <c r="T1167" s="92">
        <v>0</v>
      </c>
      <c r="U1167" s="180">
        <v>0</v>
      </c>
      <c r="V1167" s="120">
        <f t="shared" si="723"/>
        <v>0.12</v>
      </c>
      <c r="W1167" s="118">
        <f t="shared" si="718"/>
        <v>18</v>
      </c>
      <c r="X1167" s="118">
        <v>252</v>
      </c>
      <c r="Y1167" s="117">
        <f t="shared" si="719"/>
        <v>1.0081277580000001</v>
      </c>
      <c r="Z1167" s="110">
        <f t="shared" si="720"/>
        <v>9.1458823099999993</v>
      </c>
      <c r="AA1167" s="110">
        <f t="shared" si="721"/>
        <v>9.1458823099999993</v>
      </c>
      <c r="AB1167" s="121"/>
      <c r="AC1167" s="115"/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5" x14ac:dyDescent="0.2">
      <c r="A1168" s="109">
        <f t="shared" si="722"/>
        <v>45581</v>
      </c>
      <c r="B1168" s="110">
        <f t="shared" si="702"/>
        <v>1134.91139989</v>
      </c>
      <c r="C1168" s="204">
        <f t="shared" si="703"/>
        <v>930.87350183955937</v>
      </c>
      <c r="D1168" s="111">
        <f t="shared" si="704"/>
        <v>6967.89</v>
      </c>
      <c r="E1168" s="111">
        <f t="shared" si="705"/>
        <v>6966.5</v>
      </c>
      <c r="F1168" s="161">
        <f t="shared" si="700"/>
        <v>45522</v>
      </c>
      <c r="G1168" s="114">
        <f t="shared" si="706"/>
        <v>-1.9948650165257931E-4</v>
      </c>
      <c r="H1168" s="115">
        <f t="shared" si="707"/>
        <v>45614</v>
      </c>
      <c r="I1168" s="115">
        <f t="shared" si="708"/>
        <v>45614</v>
      </c>
      <c r="J1168" s="116">
        <f t="shared" si="709"/>
        <v>23</v>
      </c>
      <c r="K1168" s="116">
        <f t="shared" si="710"/>
        <v>1</v>
      </c>
      <c r="L1168" s="8">
        <f t="shared" si="711"/>
        <v>0.99999132000000002</v>
      </c>
      <c r="M1168" s="117">
        <f t="shared" si="712"/>
        <v>1.0038003200000001</v>
      </c>
      <c r="N1168" s="117">
        <f t="shared" si="713"/>
        <v>1.2088270733879607</v>
      </c>
      <c r="O1168" s="110">
        <f t="shared" si="714"/>
        <v>1.2088165799999999</v>
      </c>
      <c r="P1168" s="110">
        <f t="shared" si="715"/>
        <v>1125.2553229</v>
      </c>
      <c r="Q1168" s="148">
        <f t="shared" si="693"/>
        <v>0</v>
      </c>
      <c r="R1168" s="170">
        <f t="shared" si="694"/>
        <v>0</v>
      </c>
      <c r="S1168" s="110">
        <f t="shared" si="716"/>
        <v>0</v>
      </c>
      <c r="T1168" s="92">
        <v>0</v>
      </c>
      <c r="U1168" s="180">
        <f t="shared" si="717"/>
        <v>0</v>
      </c>
      <c r="V1168" s="120">
        <f t="shared" si="723"/>
        <v>0.12</v>
      </c>
      <c r="W1168" s="118">
        <f t="shared" si="718"/>
        <v>1</v>
      </c>
      <c r="X1168" s="118">
        <v>252</v>
      </c>
      <c r="Y1168" s="117">
        <f>ROUND((1+V1168)^TRUNC((W1168/X1168),9),9)*Y$1167</f>
        <v>1.0085812320118483</v>
      </c>
      <c r="Z1168" s="110">
        <f t="shared" si="720"/>
        <v>9.6560769900000007</v>
      </c>
      <c r="AA1168" s="110">
        <f t="shared" si="721"/>
        <v>0</v>
      </c>
      <c r="AB1168" s="121"/>
      <c r="AC1168" s="115"/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5" x14ac:dyDescent="0.2">
      <c r="A1169" s="109">
        <f t="shared" si="722"/>
        <v>45582</v>
      </c>
      <c r="B1169" s="110">
        <f t="shared" si="702"/>
        <v>1135.4120605300002</v>
      </c>
      <c r="C1169" s="204">
        <f t="shared" si="703"/>
        <v>930.87350183955937</v>
      </c>
      <c r="D1169" s="111">
        <f t="shared" si="704"/>
        <v>6967.89</v>
      </c>
      <c r="E1169" s="111">
        <f t="shared" si="705"/>
        <v>6966.5</v>
      </c>
      <c r="F1169" s="161">
        <f t="shared" si="700"/>
        <v>45522</v>
      </c>
      <c r="G1169" s="114">
        <f t="shared" si="706"/>
        <v>-1.9948650165257931E-4</v>
      </c>
      <c r="H1169" s="115">
        <f t="shared" si="707"/>
        <v>45614</v>
      </c>
      <c r="I1169" s="115">
        <f t="shared" si="708"/>
        <v>45614</v>
      </c>
      <c r="J1169" s="116">
        <f t="shared" si="709"/>
        <v>23</v>
      </c>
      <c r="K1169" s="116">
        <f t="shared" si="710"/>
        <v>2</v>
      </c>
      <c r="L1169" s="8">
        <f t="shared" si="711"/>
        <v>0.99998264999999997</v>
      </c>
      <c r="M1169" s="117">
        <f t="shared" si="712"/>
        <v>1.0038003200000001</v>
      </c>
      <c r="N1169" s="117">
        <f t="shared" si="713"/>
        <v>1.2088270733879607</v>
      </c>
      <c r="O1169" s="110">
        <f t="shared" si="714"/>
        <v>1.2088061000000001</v>
      </c>
      <c r="P1169" s="110">
        <f t="shared" si="715"/>
        <v>1125.2455673500001</v>
      </c>
      <c r="Q1169" s="148">
        <f t="shared" si="693"/>
        <v>0</v>
      </c>
      <c r="R1169" s="170">
        <f t="shared" si="694"/>
        <v>0</v>
      </c>
      <c r="S1169" s="110">
        <f t="shared" si="716"/>
        <v>0</v>
      </c>
      <c r="T1169" s="92">
        <v>0</v>
      </c>
      <c r="U1169" s="180">
        <f t="shared" si="717"/>
        <v>0</v>
      </c>
      <c r="V1169" s="120">
        <f t="shared" si="723"/>
        <v>0.12</v>
      </c>
      <c r="W1169" s="118">
        <f t="shared" si="718"/>
        <v>2</v>
      </c>
      <c r="X1169" s="118">
        <v>252</v>
      </c>
      <c r="Y1169" s="117">
        <f t="shared" ref="Y1169:Y1180" si="724">ROUND((1+V1169)^TRUNC((W1169/X1169),9),9)*Y$1167</f>
        <v>1.0090349106736309</v>
      </c>
      <c r="Z1169" s="110">
        <f t="shared" si="720"/>
        <v>10.16649318</v>
      </c>
      <c r="AA1169" s="110">
        <f t="shared" si="721"/>
        <v>0</v>
      </c>
      <c r="AB1169" s="121"/>
      <c r="AC1169" s="115"/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5" x14ac:dyDescent="0.2">
      <c r="A1170" s="109">
        <f t="shared" si="722"/>
        <v>45583</v>
      </c>
      <c r="B1170" s="110">
        <f t="shared" si="702"/>
        <v>1135.9129215299999</v>
      </c>
      <c r="C1170" s="204">
        <f t="shared" si="703"/>
        <v>930.87350183955937</v>
      </c>
      <c r="D1170" s="111">
        <f t="shared" si="704"/>
        <v>6967.89</v>
      </c>
      <c r="E1170" s="111">
        <f t="shared" si="705"/>
        <v>6966.5</v>
      </c>
      <c r="F1170" s="161">
        <f t="shared" si="700"/>
        <v>45522</v>
      </c>
      <c r="G1170" s="114">
        <f t="shared" si="706"/>
        <v>-1.9948650165257931E-4</v>
      </c>
      <c r="H1170" s="115">
        <f t="shared" si="707"/>
        <v>45614</v>
      </c>
      <c r="I1170" s="115">
        <f t="shared" si="708"/>
        <v>45614</v>
      </c>
      <c r="J1170" s="116">
        <f t="shared" si="709"/>
        <v>23</v>
      </c>
      <c r="K1170" s="116">
        <f t="shared" si="710"/>
        <v>3</v>
      </c>
      <c r="L1170" s="8">
        <f t="shared" si="711"/>
        <v>0.99997396999999999</v>
      </c>
      <c r="M1170" s="117">
        <f t="shared" si="712"/>
        <v>1.0038003200000001</v>
      </c>
      <c r="N1170" s="117">
        <f t="shared" si="713"/>
        <v>1.2088270733879607</v>
      </c>
      <c r="O1170" s="110">
        <f t="shared" si="714"/>
        <v>1.2087956</v>
      </c>
      <c r="P1170" s="110">
        <f t="shared" si="715"/>
        <v>1125.23579318</v>
      </c>
      <c r="Q1170" s="148">
        <f t="shared" si="693"/>
        <v>0</v>
      </c>
      <c r="R1170" s="170">
        <f t="shared" si="694"/>
        <v>0</v>
      </c>
      <c r="S1170" s="110">
        <f t="shared" si="716"/>
        <v>0</v>
      </c>
      <c r="T1170" s="92">
        <v>0</v>
      </c>
      <c r="U1170" s="180">
        <f t="shared" si="717"/>
        <v>0</v>
      </c>
      <c r="V1170" s="120">
        <f t="shared" si="723"/>
        <v>0.12</v>
      </c>
      <c r="W1170" s="118">
        <f t="shared" si="718"/>
        <v>3</v>
      </c>
      <c r="X1170" s="118">
        <v>252</v>
      </c>
      <c r="Y1170" s="117">
        <f t="shared" si="724"/>
        <v>1.0094887919690931</v>
      </c>
      <c r="Z1170" s="110">
        <f t="shared" si="720"/>
        <v>10.67712835</v>
      </c>
      <c r="AA1170" s="110">
        <f t="shared" si="721"/>
        <v>0</v>
      </c>
      <c r="AB1170" s="121"/>
      <c r="AC1170" s="115"/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5" x14ac:dyDescent="0.2">
      <c r="A1171" s="109">
        <f t="shared" si="722"/>
        <v>45584</v>
      </c>
      <c r="B1171" s="110">
        <f t="shared" si="702"/>
        <v>1136.4140238699999</v>
      </c>
      <c r="C1171" s="204">
        <f t="shared" si="703"/>
        <v>930.87350183955937</v>
      </c>
      <c r="D1171" s="111">
        <f t="shared" si="704"/>
        <v>6967.89</v>
      </c>
      <c r="E1171" s="111">
        <f t="shared" si="705"/>
        <v>6966.5</v>
      </c>
      <c r="F1171" s="161">
        <f t="shared" si="700"/>
        <v>45522</v>
      </c>
      <c r="G1171" s="114">
        <f t="shared" si="706"/>
        <v>-1.9948650165257931E-4</v>
      </c>
      <c r="H1171" s="115">
        <f t="shared" si="707"/>
        <v>45614</v>
      </c>
      <c r="I1171" s="115">
        <f t="shared" si="708"/>
        <v>45614</v>
      </c>
      <c r="J1171" s="116">
        <f t="shared" si="709"/>
        <v>23</v>
      </c>
      <c r="K1171" s="116">
        <f t="shared" si="710"/>
        <v>4</v>
      </c>
      <c r="L1171" s="8">
        <f t="shared" si="711"/>
        <v>0.99996529999999995</v>
      </c>
      <c r="M1171" s="117">
        <f t="shared" si="712"/>
        <v>1.0038003200000001</v>
      </c>
      <c r="N1171" s="117">
        <f t="shared" si="713"/>
        <v>1.2088270733879607</v>
      </c>
      <c r="O1171" s="110">
        <f t="shared" si="714"/>
        <v>1.2087851199999999</v>
      </c>
      <c r="P1171" s="110">
        <f t="shared" si="715"/>
        <v>1125.2260376199999</v>
      </c>
      <c r="Q1171" s="148">
        <f t="shared" si="693"/>
        <v>0</v>
      </c>
      <c r="R1171" s="170">
        <f t="shared" si="694"/>
        <v>0</v>
      </c>
      <c r="S1171" s="110">
        <f t="shared" si="716"/>
        <v>0</v>
      </c>
      <c r="T1171" s="92">
        <v>0</v>
      </c>
      <c r="U1171" s="180">
        <f t="shared" si="717"/>
        <v>0</v>
      </c>
      <c r="V1171" s="120">
        <f t="shared" si="723"/>
        <v>0.12</v>
      </c>
      <c r="W1171" s="118">
        <f t="shared" si="718"/>
        <v>4</v>
      </c>
      <c r="X1171" s="118">
        <v>252</v>
      </c>
      <c r="Y1171" s="117">
        <f t="shared" si="724"/>
        <v>1.0099428789226181</v>
      </c>
      <c r="Z1171" s="110">
        <f t="shared" si="720"/>
        <v>11.18798625</v>
      </c>
      <c r="AA1171" s="110">
        <f t="shared" si="721"/>
        <v>0</v>
      </c>
      <c r="AB1171" s="121"/>
      <c r="AC1171" s="115"/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5" x14ac:dyDescent="0.2">
      <c r="A1172" s="109">
        <f t="shared" si="722"/>
        <v>45585</v>
      </c>
      <c r="B1172" s="110">
        <f t="shared" si="702"/>
        <v>1136.4140238699999</v>
      </c>
      <c r="C1172" s="204">
        <f t="shared" si="703"/>
        <v>930.87350183955937</v>
      </c>
      <c r="D1172" s="111">
        <f t="shared" si="704"/>
        <v>6967.89</v>
      </c>
      <c r="E1172" s="111">
        <f t="shared" si="705"/>
        <v>6966.5</v>
      </c>
      <c r="F1172" s="161">
        <f t="shared" si="700"/>
        <v>45522</v>
      </c>
      <c r="G1172" s="114">
        <f t="shared" si="706"/>
        <v>-1.9948650165257931E-4</v>
      </c>
      <c r="H1172" s="115">
        <f t="shared" si="707"/>
        <v>45614</v>
      </c>
      <c r="I1172" s="115">
        <f t="shared" si="708"/>
        <v>45614</v>
      </c>
      <c r="J1172" s="116">
        <f t="shared" si="709"/>
        <v>23</v>
      </c>
      <c r="K1172" s="116">
        <f t="shared" si="710"/>
        <v>4</v>
      </c>
      <c r="L1172" s="8">
        <f t="shared" si="711"/>
        <v>0.99996529999999995</v>
      </c>
      <c r="M1172" s="117">
        <f t="shared" si="712"/>
        <v>1.0038003200000001</v>
      </c>
      <c r="N1172" s="117">
        <f t="shared" si="713"/>
        <v>1.2088270733879607</v>
      </c>
      <c r="O1172" s="110">
        <f t="shared" si="714"/>
        <v>1.2087851199999999</v>
      </c>
      <c r="P1172" s="110">
        <f t="shared" si="715"/>
        <v>1125.2260376199999</v>
      </c>
      <c r="Q1172" s="148">
        <f t="shared" si="693"/>
        <v>0</v>
      </c>
      <c r="R1172" s="170">
        <f t="shared" si="694"/>
        <v>0</v>
      </c>
      <c r="S1172" s="110">
        <f t="shared" si="716"/>
        <v>0</v>
      </c>
      <c r="T1172" s="92">
        <v>0</v>
      </c>
      <c r="U1172" s="180">
        <f t="shared" si="717"/>
        <v>0</v>
      </c>
      <c r="V1172" s="120">
        <f t="shared" si="723"/>
        <v>0.12</v>
      </c>
      <c r="W1172" s="118">
        <f t="shared" si="718"/>
        <v>4</v>
      </c>
      <c r="X1172" s="118">
        <v>252</v>
      </c>
      <c r="Y1172" s="117">
        <f t="shared" si="724"/>
        <v>1.0099428789226181</v>
      </c>
      <c r="Z1172" s="110">
        <f t="shared" si="720"/>
        <v>11.18798625</v>
      </c>
      <c r="AA1172" s="110">
        <f t="shared" si="721"/>
        <v>0</v>
      </c>
      <c r="AB1172" s="121"/>
      <c r="AC1172" s="115"/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5" x14ac:dyDescent="0.2">
      <c r="A1173" s="109">
        <f t="shared" si="722"/>
        <v>45586</v>
      </c>
      <c r="B1173" s="110">
        <f t="shared" si="702"/>
        <v>1136.4140238699999</v>
      </c>
      <c r="C1173" s="204">
        <f t="shared" si="703"/>
        <v>930.87350183955937</v>
      </c>
      <c r="D1173" s="111">
        <f t="shared" si="704"/>
        <v>6967.89</v>
      </c>
      <c r="E1173" s="111">
        <f t="shared" si="705"/>
        <v>6966.5</v>
      </c>
      <c r="F1173" s="161">
        <f t="shared" si="700"/>
        <v>45522</v>
      </c>
      <c r="G1173" s="114">
        <f t="shared" si="706"/>
        <v>-1.9948650165257931E-4</v>
      </c>
      <c r="H1173" s="115">
        <f t="shared" si="707"/>
        <v>45614</v>
      </c>
      <c r="I1173" s="115">
        <f t="shared" si="708"/>
        <v>45614</v>
      </c>
      <c r="J1173" s="116">
        <f t="shared" si="709"/>
        <v>23</v>
      </c>
      <c r="K1173" s="116">
        <f t="shared" si="710"/>
        <v>4</v>
      </c>
      <c r="L1173" s="8">
        <f t="shared" si="711"/>
        <v>0.99996529999999995</v>
      </c>
      <c r="M1173" s="117">
        <f t="shared" si="712"/>
        <v>1.0038003200000001</v>
      </c>
      <c r="N1173" s="117">
        <f t="shared" si="713"/>
        <v>1.2088270733879607</v>
      </c>
      <c r="O1173" s="110">
        <f t="shared" si="714"/>
        <v>1.2087851199999999</v>
      </c>
      <c r="P1173" s="110">
        <f t="shared" si="715"/>
        <v>1125.2260376199999</v>
      </c>
      <c r="Q1173" s="148">
        <f t="shared" si="693"/>
        <v>0</v>
      </c>
      <c r="R1173" s="170">
        <f t="shared" si="694"/>
        <v>0</v>
      </c>
      <c r="S1173" s="110">
        <f t="shared" si="716"/>
        <v>0</v>
      </c>
      <c r="T1173" s="92">
        <v>0</v>
      </c>
      <c r="U1173" s="180">
        <f t="shared" si="717"/>
        <v>0</v>
      </c>
      <c r="V1173" s="120">
        <f t="shared" si="723"/>
        <v>0.12</v>
      </c>
      <c r="W1173" s="118">
        <f t="shared" si="718"/>
        <v>4</v>
      </c>
      <c r="X1173" s="118">
        <v>252</v>
      </c>
      <c r="Y1173" s="117">
        <f t="shared" si="724"/>
        <v>1.0099428789226181</v>
      </c>
      <c r="Z1173" s="110">
        <f t="shared" si="720"/>
        <v>11.18798625</v>
      </c>
      <c r="AA1173" s="110">
        <f t="shared" si="721"/>
        <v>0</v>
      </c>
      <c r="AB1173" s="121"/>
      <c r="AC1173" s="115"/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5" x14ac:dyDescent="0.2">
      <c r="A1174" s="109">
        <f t="shared" si="722"/>
        <v>45587</v>
      </c>
      <c r="B1174" s="110">
        <f t="shared" si="702"/>
        <v>1136.9153370900001</v>
      </c>
      <c r="C1174" s="204">
        <f t="shared" si="703"/>
        <v>930.87350183955937</v>
      </c>
      <c r="D1174" s="111">
        <f t="shared" si="704"/>
        <v>6967.89</v>
      </c>
      <c r="E1174" s="111">
        <f t="shared" si="705"/>
        <v>6966.5</v>
      </c>
      <c r="F1174" s="161">
        <f t="shared" si="700"/>
        <v>45522</v>
      </c>
      <c r="G1174" s="114">
        <f t="shared" si="706"/>
        <v>-1.9948650165257931E-4</v>
      </c>
      <c r="H1174" s="115">
        <f t="shared" si="707"/>
        <v>45614</v>
      </c>
      <c r="I1174" s="115">
        <f t="shared" si="708"/>
        <v>45614</v>
      </c>
      <c r="J1174" s="116">
        <f t="shared" si="709"/>
        <v>23</v>
      </c>
      <c r="K1174" s="116">
        <f t="shared" si="710"/>
        <v>5</v>
      </c>
      <c r="L1174" s="8">
        <f t="shared" si="711"/>
        <v>0.99995661999999996</v>
      </c>
      <c r="M1174" s="117">
        <f t="shared" si="712"/>
        <v>1.0038003200000001</v>
      </c>
      <c r="N1174" s="117">
        <f t="shared" si="713"/>
        <v>1.2088270733879607</v>
      </c>
      <c r="O1174" s="110">
        <f t="shared" si="714"/>
        <v>1.20877463</v>
      </c>
      <c r="P1174" s="110">
        <f t="shared" si="715"/>
        <v>1125.21627276</v>
      </c>
      <c r="Q1174" s="148">
        <f t="shared" si="693"/>
        <v>0</v>
      </c>
      <c r="R1174" s="170">
        <f t="shared" si="694"/>
        <v>0</v>
      </c>
      <c r="S1174" s="110">
        <f t="shared" si="716"/>
        <v>0</v>
      </c>
      <c r="T1174" s="92">
        <v>0</v>
      </c>
      <c r="U1174" s="180">
        <f t="shared" si="717"/>
        <v>0</v>
      </c>
      <c r="V1174" s="120">
        <f t="shared" si="723"/>
        <v>0.12</v>
      </c>
      <c r="W1174" s="118">
        <f t="shared" si="718"/>
        <v>5</v>
      </c>
      <c r="X1174" s="118">
        <v>252</v>
      </c>
      <c r="Y1174" s="117">
        <f t="shared" si="724"/>
        <v>1.0103971695179503</v>
      </c>
      <c r="Z1174" s="110">
        <f t="shared" si="720"/>
        <v>11.699064330000001</v>
      </c>
      <c r="AA1174" s="110">
        <f t="shared" si="721"/>
        <v>0</v>
      </c>
      <c r="AB1174" s="121"/>
      <c r="AC1174" s="115"/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5" x14ac:dyDescent="0.2">
      <c r="A1175" s="109">
        <f t="shared" si="722"/>
        <v>45588</v>
      </c>
      <c r="B1175" s="110">
        <f t="shared" si="702"/>
        <v>1137.4168811100001</v>
      </c>
      <c r="C1175" s="204">
        <f t="shared" si="703"/>
        <v>930.87350183955937</v>
      </c>
      <c r="D1175" s="111">
        <f t="shared" si="704"/>
        <v>6967.89</v>
      </c>
      <c r="E1175" s="111">
        <f t="shared" si="705"/>
        <v>6966.5</v>
      </c>
      <c r="F1175" s="161">
        <f t="shared" si="700"/>
        <v>45522</v>
      </c>
      <c r="G1175" s="114">
        <f t="shared" si="706"/>
        <v>-1.9948650165257931E-4</v>
      </c>
      <c r="H1175" s="115">
        <f t="shared" si="707"/>
        <v>45614</v>
      </c>
      <c r="I1175" s="115">
        <f t="shared" si="708"/>
        <v>45614</v>
      </c>
      <c r="J1175" s="116">
        <f t="shared" si="709"/>
        <v>23</v>
      </c>
      <c r="K1175" s="116">
        <f t="shared" si="710"/>
        <v>6</v>
      </c>
      <c r="L1175" s="8">
        <f t="shared" si="711"/>
        <v>0.99994795000000003</v>
      </c>
      <c r="M1175" s="117">
        <f t="shared" si="712"/>
        <v>1.0038003200000001</v>
      </c>
      <c r="N1175" s="117">
        <f t="shared" si="713"/>
        <v>1.2088270733879607</v>
      </c>
      <c r="O1175" s="110">
        <f t="shared" si="714"/>
        <v>1.2087641499999999</v>
      </c>
      <c r="P1175" s="110">
        <f t="shared" si="715"/>
        <v>1125.2065172</v>
      </c>
      <c r="Q1175" s="148">
        <f t="shared" si="693"/>
        <v>0</v>
      </c>
      <c r="R1175" s="170">
        <f t="shared" si="694"/>
        <v>0</v>
      </c>
      <c r="S1175" s="110">
        <f t="shared" si="716"/>
        <v>0</v>
      </c>
      <c r="T1175" s="92">
        <v>0</v>
      </c>
      <c r="U1175" s="180">
        <f t="shared" si="717"/>
        <v>0</v>
      </c>
      <c r="V1175" s="120">
        <f t="shared" si="723"/>
        <v>0.12</v>
      </c>
      <c r="W1175" s="118">
        <f t="shared" si="718"/>
        <v>6</v>
      </c>
      <c r="X1175" s="118">
        <v>252</v>
      </c>
      <c r="Y1175" s="117">
        <f t="shared" si="724"/>
        <v>1.0108516647632171</v>
      </c>
      <c r="Z1175" s="110">
        <f t="shared" si="720"/>
        <v>12.21036391</v>
      </c>
      <c r="AA1175" s="110">
        <f t="shared" si="721"/>
        <v>0</v>
      </c>
      <c r="AB1175" s="121"/>
      <c r="AC1175" s="115"/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5" x14ac:dyDescent="0.2">
      <c r="A1176" s="109">
        <f t="shared" si="722"/>
        <v>45589</v>
      </c>
      <c r="B1176" s="110">
        <f t="shared" si="702"/>
        <v>1137.9186454100002</v>
      </c>
      <c r="C1176" s="204">
        <f t="shared" si="703"/>
        <v>930.87350183955937</v>
      </c>
      <c r="D1176" s="111">
        <f t="shared" si="704"/>
        <v>6967.89</v>
      </c>
      <c r="E1176" s="111">
        <f t="shared" si="705"/>
        <v>6966.5</v>
      </c>
      <c r="F1176" s="161">
        <f t="shared" si="700"/>
        <v>45522</v>
      </c>
      <c r="G1176" s="114">
        <f t="shared" si="706"/>
        <v>-1.9948650165257931E-4</v>
      </c>
      <c r="H1176" s="115">
        <f t="shared" si="707"/>
        <v>45614</v>
      </c>
      <c r="I1176" s="115">
        <f t="shared" si="708"/>
        <v>45614</v>
      </c>
      <c r="J1176" s="116">
        <f t="shared" si="709"/>
        <v>23</v>
      </c>
      <c r="K1176" s="116">
        <f t="shared" si="710"/>
        <v>7</v>
      </c>
      <c r="L1176" s="8">
        <f t="shared" si="711"/>
        <v>0.99993927999999999</v>
      </c>
      <c r="M1176" s="117">
        <f t="shared" si="712"/>
        <v>1.0038003200000001</v>
      </c>
      <c r="N1176" s="117">
        <f t="shared" si="713"/>
        <v>1.2088270733879607</v>
      </c>
      <c r="O1176" s="110">
        <f t="shared" si="714"/>
        <v>1.2087536699999999</v>
      </c>
      <c r="P1176" s="110">
        <f t="shared" si="715"/>
        <v>1125.1967616500001</v>
      </c>
      <c r="Q1176" s="148">
        <f t="shared" si="693"/>
        <v>0</v>
      </c>
      <c r="R1176" s="170">
        <f t="shared" si="694"/>
        <v>0</v>
      </c>
      <c r="S1176" s="110">
        <f t="shared" si="716"/>
        <v>0</v>
      </c>
      <c r="T1176" s="92">
        <v>0</v>
      </c>
      <c r="U1176" s="180">
        <f t="shared" si="717"/>
        <v>0</v>
      </c>
      <c r="V1176" s="120">
        <f t="shared" si="723"/>
        <v>0.12</v>
      </c>
      <c r="W1176" s="118">
        <f t="shared" si="718"/>
        <v>7</v>
      </c>
      <c r="X1176" s="118">
        <v>252</v>
      </c>
      <c r="Y1176" s="117">
        <f t="shared" si="724"/>
        <v>1.0113063636502913</v>
      </c>
      <c r="Z1176" s="110">
        <f t="shared" si="720"/>
        <v>12.721883760000001</v>
      </c>
      <c r="AA1176" s="110">
        <f t="shared" si="721"/>
        <v>0</v>
      </c>
      <c r="AB1176" s="121"/>
      <c r="AC1176" s="115"/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5" x14ac:dyDescent="0.2">
      <c r="A1177" s="109">
        <f t="shared" si="722"/>
        <v>45590</v>
      </c>
      <c r="B1177" s="110">
        <f t="shared" si="702"/>
        <v>1138.4206228200001</v>
      </c>
      <c r="C1177" s="204">
        <f t="shared" si="703"/>
        <v>930.87350183955937</v>
      </c>
      <c r="D1177" s="111">
        <f t="shared" si="704"/>
        <v>6967.89</v>
      </c>
      <c r="E1177" s="111">
        <f t="shared" si="705"/>
        <v>6966.5</v>
      </c>
      <c r="F1177" s="161">
        <f t="shared" si="700"/>
        <v>45522</v>
      </c>
      <c r="G1177" s="114">
        <f t="shared" si="706"/>
        <v>-1.9948650165257931E-4</v>
      </c>
      <c r="H1177" s="115">
        <f t="shared" si="707"/>
        <v>45614</v>
      </c>
      <c r="I1177" s="115">
        <f t="shared" si="708"/>
        <v>45614</v>
      </c>
      <c r="J1177" s="116">
        <f t="shared" si="709"/>
        <v>23</v>
      </c>
      <c r="K1177" s="116">
        <f t="shared" si="710"/>
        <v>8</v>
      </c>
      <c r="L1177" s="8">
        <f t="shared" si="711"/>
        <v>0.9999306</v>
      </c>
      <c r="M1177" s="117">
        <f t="shared" si="712"/>
        <v>1.0038003200000001</v>
      </c>
      <c r="N1177" s="117">
        <f t="shared" si="713"/>
        <v>1.2088270733879607</v>
      </c>
      <c r="O1177" s="110">
        <f t="shared" si="714"/>
        <v>1.2087431799999999</v>
      </c>
      <c r="P1177" s="110">
        <f t="shared" si="715"/>
        <v>1125.18699679</v>
      </c>
      <c r="Q1177" s="148">
        <f t="shared" si="693"/>
        <v>0</v>
      </c>
      <c r="R1177" s="170">
        <f t="shared" si="694"/>
        <v>0</v>
      </c>
      <c r="S1177" s="110">
        <f t="shared" si="716"/>
        <v>0</v>
      </c>
      <c r="T1177" s="92">
        <v>0</v>
      </c>
      <c r="U1177" s="180">
        <f t="shared" si="717"/>
        <v>0</v>
      </c>
      <c r="V1177" s="120">
        <f t="shared" si="723"/>
        <v>0.12</v>
      </c>
      <c r="W1177" s="118">
        <f t="shared" si="718"/>
        <v>8</v>
      </c>
      <c r="X1177" s="118">
        <v>252</v>
      </c>
      <c r="Y1177" s="117">
        <f t="shared" si="724"/>
        <v>1.0117612681954278</v>
      </c>
      <c r="Z1177" s="110">
        <f t="shared" si="720"/>
        <v>13.23362603</v>
      </c>
      <c r="AA1177" s="110">
        <f t="shared" si="721"/>
        <v>0</v>
      </c>
      <c r="AB1177" s="121"/>
      <c r="AC1177" s="115"/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5" x14ac:dyDescent="0.2">
      <c r="A1178" s="109">
        <f t="shared" si="722"/>
        <v>45591</v>
      </c>
      <c r="B1178" s="110">
        <f t="shared" si="702"/>
        <v>1138.9228298999999</v>
      </c>
      <c r="C1178" s="204">
        <f t="shared" si="703"/>
        <v>930.87350183955937</v>
      </c>
      <c r="D1178" s="111">
        <f t="shared" si="704"/>
        <v>6967.89</v>
      </c>
      <c r="E1178" s="111">
        <f t="shared" si="705"/>
        <v>6966.5</v>
      </c>
      <c r="F1178" s="161">
        <f t="shared" si="700"/>
        <v>45522</v>
      </c>
      <c r="G1178" s="114">
        <f t="shared" si="706"/>
        <v>-1.9948650165257931E-4</v>
      </c>
      <c r="H1178" s="115">
        <f t="shared" si="707"/>
        <v>45614</v>
      </c>
      <c r="I1178" s="115">
        <f t="shared" si="708"/>
        <v>45614</v>
      </c>
      <c r="J1178" s="116">
        <f t="shared" si="709"/>
        <v>23</v>
      </c>
      <c r="K1178" s="116">
        <f t="shared" si="710"/>
        <v>9</v>
      </c>
      <c r="L1178" s="8">
        <f t="shared" si="711"/>
        <v>0.99992192999999996</v>
      </c>
      <c r="M1178" s="117">
        <f t="shared" si="712"/>
        <v>1.0038003200000001</v>
      </c>
      <c r="N1178" s="117">
        <f t="shared" si="713"/>
        <v>1.2088270733879607</v>
      </c>
      <c r="O1178" s="110">
        <f t="shared" si="714"/>
        <v>1.2087327000000001</v>
      </c>
      <c r="P1178" s="110">
        <f t="shared" si="715"/>
        <v>1125.1772412299999</v>
      </c>
      <c r="Q1178" s="148">
        <f t="shared" si="693"/>
        <v>0</v>
      </c>
      <c r="R1178" s="170">
        <f t="shared" si="694"/>
        <v>0</v>
      </c>
      <c r="S1178" s="110">
        <f t="shared" si="716"/>
        <v>0</v>
      </c>
      <c r="T1178" s="92">
        <v>0</v>
      </c>
      <c r="U1178" s="180">
        <f t="shared" si="717"/>
        <v>0</v>
      </c>
      <c r="V1178" s="120">
        <f t="shared" si="723"/>
        <v>0.12</v>
      </c>
      <c r="W1178" s="118">
        <f t="shared" si="718"/>
        <v>9</v>
      </c>
      <c r="X1178" s="118">
        <v>252</v>
      </c>
      <c r="Y1178" s="117">
        <f t="shared" si="724"/>
        <v>1.0122163763823715</v>
      </c>
      <c r="Z1178" s="110">
        <f t="shared" si="720"/>
        <v>13.74558867</v>
      </c>
      <c r="AA1178" s="110">
        <f t="shared" si="721"/>
        <v>0</v>
      </c>
      <c r="AB1178" s="121"/>
      <c r="AC1178" s="115"/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5" x14ac:dyDescent="0.2">
      <c r="A1179" s="109">
        <f t="shared" si="722"/>
        <v>45592</v>
      </c>
      <c r="B1179" s="110">
        <f t="shared" si="702"/>
        <v>1138.9228298999999</v>
      </c>
      <c r="C1179" s="204">
        <f t="shared" si="703"/>
        <v>930.87350183955937</v>
      </c>
      <c r="D1179" s="111">
        <f t="shared" si="704"/>
        <v>6967.89</v>
      </c>
      <c r="E1179" s="111">
        <f t="shared" si="705"/>
        <v>6966.5</v>
      </c>
      <c r="F1179" s="161">
        <f t="shared" si="700"/>
        <v>45522</v>
      </c>
      <c r="G1179" s="114">
        <f t="shared" si="706"/>
        <v>-1.9948650165257931E-4</v>
      </c>
      <c r="H1179" s="115">
        <f t="shared" si="707"/>
        <v>45614</v>
      </c>
      <c r="I1179" s="115">
        <f t="shared" si="708"/>
        <v>45614</v>
      </c>
      <c r="J1179" s="116">
        <f t="shared" si="709"/>
        <v>23</v>
      </c>
      <c r="K1179" s="116">
        <f t="shared" si="710"/>
        <v>9</v>
      </c>
      <c r="L1179" s="8">
        <f t="shared" si="711"/>
        <v>0.99992192999999996</v>
      </c>
      <c r="M1179" s="117">
        <f t="shared" si="712"/>
        <v>1.0038003200000001</v>
      </c>
      <c r="N1179" s="117">
        <f t="shared" si="713"/>
        <v>1.2088270733879607</v>
      </c>
      <c r="O1179" s="110">
        <f t="shared" si="714"/>
        <v>1.2087327000000001</v>
      </c>
      <c r="P1179" s="110">
        <f t="shared" si="715"/>
        <v>1125.1772412299999</v>
      </c>
      <c r="Q1179" s="148">
        <f t="shared" si="693"/>
        <v>0</v>
      </c>
      <c r="R1179" s="170">
        <f t="shared" si="694"/>
        <v>0</v>
      </c>
      <c r="S1179" s="110">
        <f t="shared" si="716"/>
        <v>0</v>
      </c>
      <c r="T1179" s="92">
        <v>0</v>
      </c>
      <c r="U1179" s="180">
        <f t="shared" si="717"/>
        <v>0</v>
      </c>
      <c r="V1179" s="120">
        <f t="shared" si="723"/>
        <v>0.12</v>
      </c>
      <c r="W1179" s="118">
        <f t="shared" si="718"/>
        <v>9</v>
      </c>
      <c r="X1179" s="118">
        <v>252</v>
      </c>
      <c r="Y1179" s="117">
        <f t="shared" si="724"/>
        <v>1.0122163763823715</v>
      </c>
      <c r="Z1179" s="110">
        <f t="shared" si="720"/>
        <v>13.74558867</v>
      </c>
      <c r="AA1179" s="110">
        <f t="shared" si="721"/>
        <v>0</v>
      </c>
      <c r="AB1179" s="121"/>
      <c r="AC1179" s="115"/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5" x14ac:dyDescent="0.2">
      <c r="A1180" s="109">
        <f t="shared" si="722"/>
        <v>45593</v>
      </c>
      <c r="B1180" s="110">
        <f t="shared" si="702"/>
        <v>1138.9228298999999</v>
      </c>
      <c r="C1180" s="204">
        <f t="shared" si="703"/>
        <v>930.87350183955937</v>
      </c>
      <c r="D1180" s="111">
        <f t="shared" si="704"/>
        <v>6967.89</v>
      </c>
      <c r="E1180" s="111">
        <f t="shared" si="705"/>
        <v>6966.5</v>
      </c>
      <c r="F1180" s="161">
        <f t="shared" si="700"/>
        <v>45522</v>
      </c>
      <c r="G1180" s="114">
        <f t="shared" si="706"/>
        <v>-1.9948650165257931E-4</v>
      </c>
      <c r="H1180" s="115">
        <f t="shared" si="707"/>
        <v>45614</v>
      </c>
      <c r="I1180" s="115">
        <f t="shared" si="708"/>
        <v>45614</v>
      </c>
      <c r="J1180" s="116">
        <f t="shared" si="709"/>
        <v>23</v>
      </c>
      <c r="K1180" s="116">
        <f t="shared" si="710"/>
        <v>9</v>
      </c>
      <c r="L1180" s="8">
        <f t="shared" si="711"/>
        <v>0.99992192999999996</v>
      </c>
      <c r="M1180" s="117">
        <f t="shared" si="712"/>
        <v>1.0038003200000001</v>
      </c>
      <c r="N1180" s="117">
        <f t="shared" si="713"/>
        <v>1.2088270733879607</v>
      </c>
      <c r="O1180" s="110">
        <f t="shared" si="714"/>
        <v>1.2087327000000001</v>
      </c>
      <c r="P1180" s="110">
        <f t="shared" si="715"/>
        <v>1125.1772412299999</v>
      </c>
      <c r="Q1180" s="148">
        <f t="shared" si="693"/>
        <v>0</v>
      </c>
      <c r="R1180" s="170">
        <f t="shared" si="694"/>
        <v>0</v>
      </c>
      <c r="S1180" s="110">
        <f t="shared" si="716"/>
        <v>0</v>
      </c>
      <c r="T1180" s="92">
        <v>0</v>
      </c>
      <c r="U1180" s="180">
        <f t="shared" si="717"/>
        <v>0</v>
      </c>
      <c r="V1180" s="120">
        <f t="shared" si="723"/>
        <v>0.12</v>
      </c>
      <c r="W1180" s="118">
        <f t="shared" si="718"/>
        <v>9</v>
      </c>
      <c r="X1180" s="118">
        <v>252</v>
      </c>
      <c r="Y1180" s="117">
        <f t="shared" si="724"/>
        <v>1.0122163763823715</v>
      </c>
      <c r="Z1180" s="110">
        <f t="shared" si="720"/>
        <v>13.74558867</v>
      </c>
      <c r="AA1180" s="110">
        <f t="shared" si="721"/>
        <v>0</v>
      </c>
      <c r="AB1180" s="121"/>
      <c r="AC1180" s="115"/>
      <c r="AD1180" s="199" t="s">
        <v>98</v>
      </c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5" x14ac:dyDescent="0.2">
      <c r="A1181" s="109">
        <f t="shared" si="722"/>
        <v>45594</v>
      </c>
      <c r="B1181" s="110">
        <f t="shared" ref="B1181:B1211" si="725">(P1181+Z1181)</f>
        <v>1139.42524895</v>
      </c>
      <c r="C1181" s="204">
        <f t="shared" ref="C1181:C1211" si="726">C1180-((S1180+T1180)/O1180)</f>
        <v>930.87350183955937</v>
      </c>
      <c r="D1181" s="111">
        <f t="shared" ref="D1181:D1211" si="727">IF(E1181=E1180,D1180,E1180)</f>
        <v>6967.89</v>
      </c>
      <c r="E1181" s="111">
        <f t="shared" ref="E1181:E1211" si="728">IF($K1181=1,VLOOKUP($A1180,AQ$11:AU$131,5),E1180)</f>
        <v>6966.5</v>
      </c>
      <c r="F1181" s="161">
        <f t="shared" si="700"/>
        <v>45522</v>
      </c>
      <c r="G1181" s="114">
        <f t="shared" ref="G1181:G1211" si="729">(E1181/D1181)-1</f>
        <v>-1.9948650165257931E-4</v>
      </c>
      <c r="H1181" s="115">
        <f t="shared" ref="H1181:H1211" si="730">IF(Q1180&gt;0,VLOOKUP(A1181,AJ$119:AP$451,4),H1180)</f>
        <v>45614</v>
      </c>
      <c r="I1181" s="115">
        <f t="shared" ref="I1181:I1211" si="731">IF(A1181&gt;I1180,H1181,I1180)</f>
        <v>45614</v>
      </c>
      <c r="J1181" s="116">
        <f t="shared" ref="J1181:J1211" si="732">IF(I1181=I1180,J1180,NETWORKDAYS(I1180,I1181,$AF$149:$AF$503)-1)</f>
        <v>23</v>
      </c>
      <c r="K1181" s="116">
        <f t="shared" ref="K1181:K1211" si="733">(J1181-(NETWORKDAYS(A1181,I1181,AF$149:AF$503)-1))</f>
        <v>10</v>
      </c>
      <c r="L1181" s="8">
        <f t="shared" ref="L1181:L1211" si="734">TRUNC((E1181/D1181)^TRUNC((K1181/J1181),9),8)</f>
        <v>0.99991326000000003</v>
      </c>
      <c r="M1181" s="117">
        <f t="shared" ref="M1181:M1211" si="735">IF(I1181&gt;I1180,L1180,M1180)</f>
        <v>1.0038003200000001</v>
      </c>
      <c r="N1181" s="117">
        <f t="shared" ref="N1181:N1211" si="736">IF(I1181&gt;I1180,N1180*M1181,N1180)</f>
        <v>1.2088270733879607</v>
      </c>
      <c r="O1181" s="110">
        <f t="shared" ref="O1181:O1211" si="737">TRUNC(TRUNC((L1181*N1181),15),8)</f>
        <v>1.2087222099999999</v>
      </c>
      <c r="P1181" s="110">
        <f t="shared" ref="P1181:P1211" si="738">TRUNC(C1181*O1181,8)</f>
        <v>1125.16747637</v>
      </c>
      <c r="Q1181" s="148">
        <v>39</v>
      </c>
      <c r="R1181" s="170">
        <v>0</v>
      </c>
      <c r="S1181" s="110">
        <f t="shared" ref="S1181:S1211" si="739">IF(R1181&gt;0,TRUNC(R1181*P1181,8),0)</f>
        <v>0</v>
      </c>
      <c r="T1181" s="92">
        <v>0</v>
      </c>
      <c r="U1181" s="180">
        <v>0</v>
      </c>
      <c r="V1181" s="120">
        <f t="shared" si="723"/>
        <v>0.12</v>
      </c>
      <c r="W1181" s="118">
        <f t="shared" ref="W1181:W1201" si="740">IF(A1180&lt;K$2,0,IF(Q1180&gt;0,1,IF(K1181=K1180,W1180,W1180+1)))</f>
        <v>10</v>
      </c>
      <c r="X1181" s="118">
        <v>252</v>
      </c>
      <c r="Y1181" s="117">
        <f t="shared" ref="Y1181" si="741">ROUND((1+V1181)^TRUNC((W1181/X1181),9),9)*Y$1167</f>
        <v>1.0126716892192502</v>
      </c>
      <c r="Z1181" s="110">
        <f t="shared" ref="Z1181:Z1211" si="742">TRUNC((P1181*(Y1181-1)),8)</f>
        <v>14.257772579999999</v>
      </c>
      <c r="AA1181" s="110">
        <f t="shared" ref="AA1181:AA1211" si="743">IF(Q1181&gt;0,S1181+Z1181,0)</f>
        <v>14.257772579999999</v>
      </c>
      <c r="AB1181" s="121"/>
      <c r="AC1181" s="115"/>
      <c r="AD1181" s="199">
        <f>TRUNC(0.01*B1181,8)</f>
        <v>11.39425248</v>
      </c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8.75" x14ac:dyDescent="0.2">
      <c r="A1182" s="109">
        <f t="shared" si="722"/>
        <v>45595</v>
      </c>
      <c r="B1182" s="110">
        <f t="shared" si="725"/>
        <v>1151.3271687700001</v>
      </c>
      <c r="C1182" s="214">
        <f>C1181+((Z1181+AD1181)/O1181)</f>
        <v>952.09593396480341</v>
      </c>
      <c r="D1182" s="111">
        <f t="shared" si="727"/>
        <v>6967.89</v>
      </c>
      <c r="E1182" s="111">
        <f t="shared" si="728"/>
        <v>6966.5</v>
      </c>
      <c r="F1182" s="161">
        <f t="shared" si="700"/>
        <v>45522</v>
      </c>
      <c r="G1182" s="114">
        <f t="shared" si="729"/>
        <v>-1.9948650165257931E-4</v>
      </c>
      <c r="H1182" s="115">
        <f t="shared" si="730"/>
        <v>45614</v>
      </c>
      <c r="I1182" s="115">
        <f t="shared" si="731"/>
        <v>45614</v>
      </c>
      <c r="J1182" s="116">
        <f t="shared" si="732"/>
        <v>23</v>
      </c>
      <c r="K1182" s="116">
        <f t="shared" si="733"/>
        <v>11</v>
      </c>
      <c r="L1182" s="8">
        <f t="shared" si="734"/>
        <v>0.99990458000000004</v>
      </c>
      <c r="M1182" s="117">
        <f t="shared" si="735"/>
        <v>1.0038003200000001</v>
      </c>
      <c r="N1182" s="117">
        <f t="shared" si="736"/>
        <v>1.2088270733879607</v>
      </c>
      <c r="O1182" s="110">
        <f t="shared" si="737"/>
        <v>1.2087117199999999</v>
      </c>
      <c r="P1182" s="110">
        <f t="shared" si="738"/>
        <v>1150.80951394</v>
      </c>
      <c r="Q1182" s="148">
        <f t="shared" ref="Q1182:Q1211" si="744">IF(VLOOKUP(A1182,AF$11:AM$141,8)=VLOOKUP(A1181,AF$11:AM$141,8),0,VLOOKUP(A1182,AF$11:AM$141,8))</f>
        <v>0</v>
      </c>
      <c r="R1182" s="170">
        <f t="shared" ref="R1182:R1211" si="745">IF(Q1182&gt;0,VLOOKUP($A1182,$AF$11:$AK$141,6),0)</f>
        <v>0</v>
      </c>
      <c r="S1182" s="110">
        <f t="shared" si="739"/>
        <v>0</v>
      </c>
      <c r="T1182" s="92">
        <v>0</v>
      </c>
      <c r="U1182" s="180">
        <f t="shared" ref="U1182:U1211" si="746">IF(Q1182&gt;0,(S1182+T1182)/P1182,0)</f>
        <v>0</v>
      </c>
      <c r="V1182" s="120">
        <f t="shared" si="723"/>
        <v>0.12</v>
      </c>
      <c r="W1182" s="118">
        <f t="shared" si="740"/>
        <v>1</v>
      </c>
      <c r="X1182" s="118">
        <v>252</v>
      </c>
      <c r="Y1182" s="117">
        <f>ROUND((1+V1182)^TRUNC((W1182/X1182),9),9)</f>
        <v>1.0004498180000001</v>
      </c>
      <c r="Z1182" s="110">
        <f t="shared" si="742"/>
        <v>0.51765483000000001</v>
      </c>
      <c r="AA1182" s="110">
        <f t="shared" si="743"/>
        <v>0</v>
      </c>
      <c r="AB1182" s="121"/>
      <c r="AC1182" s="115"/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109">
        <f t="shared" si="722"/>
        <v>45596</v>
      </c>
      <c r="B1183" s="110">
        <f t="shared" si="725"/>
        <v>1151.8350702800001</v>
      </c>
      <c r="C1183" s="183">
        <f t="shared" si="726"/>
        <v>952.09593396480341</v>
      </c>
      <c r="D1183" s="111">
        <f t="shared" si="727"/>
        <v>6967.89</v>
      </c>
      <c r="E1183" s="111">
        <f t="shared" si="728"/>
        <v>6966.5</v>
      </c>
      <c r="F1183" s="161">
        <f t="shared" si="700"/>
        <v>45522</v>
      </c>
      <c r="G1183" s="114">
        <f t="shared" si="729"/>
        <v>-1.9948650165257931E-4</v>
      </c>
      <c r="H1183" s="115">
        <f t="shared" si="730"/>
        <v>45614</v>
      </c>
      <c r="I1183" s="115">
        <f t="shared" si="731"/>
        <v>45614</v>
      </c>
      <c r="J1183" s="116">
        <f t="shared" si="732"/>
        <v>23</v>
      </c>
      <c r="K1183" s="116">
        <f t="shared" si="733"/>
        <v>12</v>
      </c>
      <c r="L1183" s="8">
        <f t="shared" si="734"/>
        <v>0.99989591</v>
      </c>
      <c r="M1183" s="117">
        <f t="shared" si="735"/>
        <v>1.0038003200000001</v>
      </c>
      <c r="N1183" s="117">
        <f t="shared" si="736"/>
        <v>1.2088270733879607</v>
      </c>
      <c r="O1183" s="110">
        <f t="shared" si="737"/>
        <v>1.2087012399999999</v>
      </c>
      <c r="P1183" s="110">
        <f t="shared" si="738"/>
        <v>1150.79953598</v>
      </c>
      <c r="Q1183" s="148">
        <f t="shared" si="744"/>
        <v>0</v>
      </c>
      <c r="R1183" s="170">
        <f t="shared" si="745"/>
        <v>0</v>
      </c>
      <c r="S1183" s="110">
        <f t="shared" si="739"/>
        <v>0</v>
      </c>
      <c r="T1183" s="92">
        <v>0</v>
      </c>
      <c r="U1183" s="180">
        <f t="shared" si="746"/>
        <v>0</v>
      </c>
      <c r="V1183" s="120">
        <f t="shared" si="723"/>
        <v>0.12</v>
      </c>
      <c r="W1183" s="118">
        <f t="shared" si="740"/>
        <v>2</v>
      </c>
      <c r="X1183" s="118">
        <v>252</v>
      </c>
      <c r="Y1183" s="117">
        <f t="shared" ref="Y1183:Y1211" si="747">ROUND((1+V1183)^TRUNC((W1183/X1183),9),9)</f>
        <v>1.0008998389999999</v>
      </c>
      <c r="Z1183" s="110">
        <f t="shared" si="742"/>
        <v>1.0355342999999999</v>
      </c>
      <c r="AA1183" s="110">
        <f t="shared" si="743"/>
        <v>0</v>
      </c>
      <c r="AB1183" s="121"/>
      <c r="AC1183" s="115"/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109">
        <f t="shared" si="722"/>
        <v>45597</v>
      </c>
      <c r="B1184" s="110">
        <f t="shared" si="725"/>
        <v>1152.34319411</v>
      </c>
      <c r="C1184" s="183">
        <f t="shared" si="726"/>
        <v>952.09593396480341</v>
      </c>
      <c r="D1184" s="111">
        <f t="shared" si="727"/>
        <v>6967.89</v>
      </c>
      <c r="E1184" s="111">
        <f t="shared" si="728"/>
        <v>6966.5</v>
      </c>
      <c r="F1184" s="161">
        <f t="shared" si="700"/>
        <v>45522</v>
      </c>
      <c r="G1184" s="114">
        <f t="shared" si="729"/>
        <v>-1.9948650165257931E-4</v>
      </c>
      <c r="H1184" s="115">
        <f t="shared" si="730"/>
        <v>45614</v>
      </c>
      <c r="I1184" s="115">
        <f t="shared" si="731"/>
        <v>45614</v>
      </c>
      <c r="J1184" s="116">
        <f t="shared" si="732"/>
        <v>23</v>
      </c>
      <c r="K1184" s="116">
        <f t="shared" si="733"/>
        <v>13</v>
      </c>
      <c r="L1184" s="8">
        <f t="shared" si="734"/>
        <v>0.99988723999999995</v>
      </c>
      <c r="M1184" s="117">
        <f t="shared" si="735"/>
        <v>1.0038003200000001</v>
      </c>
      <c r="N1184" s="117">
        <f t="shared" si="736"/>
        <v>1.2088270733879607</v>
      </c>
      <c r="O1184" s="110">
        <f t="shared" si="737"/>
        <v>1.2086907600000001</v>
      </c>
      <c r="P1184" s="110">
        <f t="shared" si="738"/>
        <v>1150.7895580100001</v>
      </c>
      <c r="Q1184" s="148">
        <f t="shared" si="744"/>
        <v>0</v>
      </c>
      <c r="R1184" s="170">
        <f t="shared" si="745"/>
        <v>0</v>
      </c>
      <c r="S1184" s="110">
        <f t="shared" si="739"/>
        <v>0</v>
      </c>
      <c r="T1184" s="92">
        <v>0</v>
      </c>
      <c r="U1184" s="180">
        <f t="shared" si="746"/>
        <v>0</v>
      </c>
      <c r="V1184" s="120">
        <f t="shared" si="723"/>
        <v>0.12</v>
      </c>
      <c r="W1184" s="118">
        <f t="shared" si="740"/>
        <v>3</v>
      </c>
      <c r="X1184" s="118">
        <v>252</v>
      </c>
      <c r="Y1184" s="117">
        <f t="shared" si="747"/>
        <v>1.0013500609999999</v>
      </c>
      <c r="Z1184" s="110">
        <f t="shared" si="742"/>
        <v>1.5536361000000001</v>
      </c>
      <c r="AA1184" s="110">
        <f t="shared" si="743"/>
        <v>0</v>
      </c>
      <c r="AB1184" s="121"/>
      <c r="AC1184" s="115"/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109">
        <f t="shared" si="722"/>
        <v>45598</v>
      </c>
      <c r="B1185" s="110">
        <f t="shared" si="725"/>
        <v>1152.85153418</v>
      </c>
      <c r="C1185" s="183">
        <f t="shared" si="726"/>
        <v>952.09593396480341</v>
      </c>
      <c r="D1185" s="111">
        <f t="shared" si="727"/>
        <v>6967.89</v>
      </c>
      <c r="E1185" s="111">
        <f t="shared" si="728"/>
        <v>6966.5</v>
      </c>
      <c r="F1185" s="161">
        <f t="shared" si="700"/>
        <v>45522</v>
      </c>
      <c r="G1185" s="114">
        <f t="shared" si="729"/>
        <v>-1.9948650165257931E-4</v>
      </c>
      <c r="H1185" s="115">
        <f t="shared" si="730"/>
        <v>45614</v>
      </c>
      <c r="I1185" s="115">
        <f t="shared" si="731"/>
        <v>45614</v>
      </c>
      <c r="J1185" s="116">
        <f t="shared" si="732"/>
        <v>23</v>
      </c>
      <c r="K1185" s="116">
        <f t="shared" si="733"/>
        <v>14</v>
      </c>
      <c r="L1185" s="8">
        <f t="shared" si="734"/>
        <v>0.99987855999999997</v>
      </c>
      <c r="M1185" s="117">
        <f t="shared" si="735"/>
        <v>1.0038003200000001</v>
      </c>
      <c r="N1185" s="117">
        <f t="shared" si="736"/>
        <v>1.2088270733879607</v>
      </c>
      <c r="O1185" s="110">
        <f t="shared" si="737"/>
        <v>1.2086802699999999</v>
      </c>
      <c r="P1185" s="110">
        <f t="shared" si="738"/>
        <v>1150.77957053</v>
      </c>
      <c r="Q1185" s="148">
        <f t="shared" si="744"/>
        <v>0</v>
      </c>
      <c r="R1185" s="170">
        <f t="shared" si="745"/>
        <v>0</v>
      </c>
      <c r="S1185" s="110">
        <f t="shared" si="739"/>
        <v>0</v>
      </c>
      <c r="T1185" s="92">
        <v>0</v>
      </c>
      <c r="U1185" s="180">
        <f t="shared" si="746"/>
        <v>0</v>
      </c>
      <c r="V1185" s="120">
        <f t="shared" si="723"/>
        <v>0.12</v>
      </c>
      <c r="W1185" s="118">
        <f t="shared" si="740"/>
        <v>4</v>
      </c>
      <c r="X1185" s="118">
        <v>252</v>
      </c>
      <c r="Y1185" s="117">
        <f t="shared" si="747"/>
        <v>1.0018004869999999</v>
      </c>
      <c r="Z1185" s="110">
        <f t="shared" si="742"/>
        <v>2.0719636499999998</v>
      </c>
      <c r="AA1185" s="110">
        <f t="shared" si="743"/>
        <v>0</v>
      </c>
      <c r="AB1185" s="121"/>
      <c r="AC1185" s="115"/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109">
        <f t="shared" si="722"/>
        <v>45599</v>
      </c>
      <c r="B1186" s="110">
        <f t="shared" si="725"/>
        <v>1152.85153418</v>
      </c>
      <c r="C1186" s="183">
        <f t="shared" si="726"/>
        <v>952.09593396480341</v>
      </c>
      <c r="D1186" s="111">
        <f t="shared" si="727"/>
        <v>6967.89</v>
      </c>
      <c r="E1186" s="111">
        <f t="shared" si="728"/>
        <v>6966.5</v>
      </c>
      <c r="F1186" s="161">
        <f t="shared" si="700"/>
        <v>45522</v>
      </c>
      <c r="G1186" s="114">
        <f t="shared" si="729"/>
        <v>-1.9948650165257931E-4</v>
      </c>
      <c r="H1186" s="115">
        <f t="shared" si="730"/>
        <v>45614</v>
      </c>
      <c r="I1186" s="115">
        <f t="shared" si="731"/>
        <v>45614</v>
      </c>
      <c r="J1186" s="116">
        <f t="shared" si="732"/>
        <v>23</v>
      </c>
      <c r="K1186" s="116">
        <f t="shared" si="733"/>
        <v>14</v>
      </c>
      <c r="L1186" s="8">
        <f t="shared" si="734"/>
        <v>0.99987855999999997</v>
      </c>
      <c r="M1186" s="117">
        <f t="shared" si="735"/>
        <v>1.0038003200000001</v>
      </c>
      <c r="N1186" s="117">
        <f t="shared" si="736"/>
        <v>1.2088270733879607</v>
      </c>
      <c r="O1186" s="110">
        <f t="shared" si="737"/>
        <v>1.2086802699999999</v>
      </c>
      <c r="P1186" s="110">
        <f t="shared" si="738"/>
        <v>1150.77957053</v>
      </c>
      <c r="Q1186" s="148">
        <f t="shared" si="744"/>
        <v>0</v>
      </c>
      <c r="R1186" s="170">
        <f t="shared" si="745"/>
        <v>0</v>
      </c>
      <c r="S1186" s="110">
        <f t="shared" si="739"/>
        <v>0</v>
      </c>
      <c r="T1186" s="92">
        <v>0</v>
      </c>
      <c r="U1186" s="180">
        <f t="shared" si="746"/>
        <v>0</v>
      </c>
      <c r="V1186" s="120">
        <f t="shared" si="723"/>
        <v>0.12</v>
      </c>
      <c r="W1186" s="118">
        <f t="shared" si="740"/>
        <v>4</v>
      </c>
      <c r="X1186" s="118">
        <v>252</v>
      </c>
      <c r="Y1186" s="117">
        <f t="shared" si="747"/>
        <v>1.0018004869999999</v>
      </c>
      <c r="Z1186" s="110">
        <f t="shared" si="742"/>
        <v>2.0719636499999998</v>
      </c>
      <c r="AA1186" s="110">
        <f t="shared" si="743"/>
        <v>0</v>
      </c>
      <c r="AB1186" s="121"/>
      <c r="AC1186" s="115"/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109">
        <f t="shared" si="722"/>
        <v>45600</v>
      </c>
      <c r="B1187" s="110">
        <f t="shared" si="725"/>
        <v>1152.85153418</v>
      </c>
      <c r="C1187" s="183">
        <f t="shared" si="726"/>
        <v>952.09593396480341</v>
      </c>
      <c r="D1187" s="111">
        <f t="shared" si="727"/>
        <v>6967.89</v>
      </c>
      <c r="E1187" s="111">
        <f t="shared" si="728"/>
        <v>6966.5</v>
      </c>
      <c r="F1187" s="161">
        <f t="shared" si="700"/>
        <v>45522</v>
      </c>
      <c r="G1187" s="114">
        <f t="shared" si="729"/>
        <v>-1.9948650165257931E-4</v>
      </c>
      <c r="H1187" s="115">
        <f t="shared" si="730"/>
        <v>45614</v>
      </c>
      <c r="I1187" s="115">
        <f t="shared" si="731"/>
        <v>45614</v>
      </c>
      <c r="J1187" s="116">
        <f t="shared" si="732"/>
        <v>23</v>
      </c>
      <c r="K1187" s="116">
        <f t="shared" si="733"/>
        <v>14</v>
      </c>
      <c r="L1187" s="8">
        <f t="shared" si="734"/>
        <v>0.99987855999999997</v>
      </c>
      <c r="M1187" s="117">
        <f t="shared" si="735"/>
        <v>1.0038003200000001</v>
      </c>
      <c r="N1187" s="117">
        <f t="shared" si="736"/>
        <v>1.2088270733879607</v>
      </c>
      <c r="O1187" s="110">
        <f t="shared" si="737"/>
        <v>1.2086802699999999</v>
      </c>
      <c r="P1187" s="110">
        <f t="shared" si="738"/>
        <v>1150.77957053</v>
      </c>
      <c r="Q1187" s="148">
        <f t="shared" si="744"/>
        <v>0</v>
      </c>
      <c r="R1187" s="170">
        <f t="shared" si="745"/>
        <v>0</v>
      </c>
      <c r="S1187" s="110">
        <f t="shared" si="739"/>
        <v>0</v>
      </c>
      <c r="T1187" s="92">
        <v>0</v>
      </c>
      <c r="U1187" s="180">
        <f t="shared" si="746"/>
        <v>0</v>
      </c>
      <c r="V1187" s="120">
        <f t="shared" si="723"/>
        <v>0.12</v>
      </c>
      <c r="W1187" s="118">
        <f t="shared" si="740"/>
        <v>4</v>
      </c>
      <c r="X1187" s="118">
        <v>252</v>
      </c>
      <c r="Y1187" s="117">
        <f t="shared" si="747"/>
        <v>1.0018004869999999</v>
      </c>
      <c r="Z1187" s="110">
        <f t="shared" si="742"/>
        <v>2.0719636499999998</v>
      </c>
      <c r="AA1187" s="110">
        <f t="shared" si="743"/>
        <v>0</v>
      </c>
      <c r="AB1187" s="121"/>
      <c r="AC1187" s="115"/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109">
        <f t="shared" si="722"/>
        <v>45601</v>
      </c>
      <c r="B1188" s="110">
        <f t="shared" si="725"/>
        <v>1153.3601072500001</v>
      </c>
      <c r="C1188" s="183">
        <f t="shared" si="726"/>
        <v>952.09593396480341</v>
      </c>
      <c r="D1188" s="111">
        <f t="shared" si="727"/>
        <v>6967.89</v>
      </c>
      <c r="E1188" s="111">
        <f t="shared" si="728"/>
        <v>6966.5</v>
      </c>
      <c r="F1188" s="161">
        <f t="shared" si="700"/>
        <v>45522</v>
      </c>
      <c r="G1188" s="114">
        <f t="shared" si="729"/>
        <v>-1.9948650165257931E-4</v>
      </c>
      <c r="H1188" s="115">
        <f t="shared" si="730"/>
        <v>45614</v>
      </c>
      <c r="I1188" s="115">
        <f t="shared" si="731"/>
        <v>45614</v>
      </c>
      <c r="J1188" s="116">
        <f t="shared" si="732"/>
        <v>23</v>
      </c>
      <c r="K1188" s="116">
        <f t="shared" si="733"/>
        <v>15</v>
      </c>
      <c r="L1188" s="8">
        <f t="shared" si="734"/>
        <v>0.99986989000000004</v>
      </c>
      <c r="M1188" s="117">
        <f t="shared" si="735"/>
        <v>1.0038003200000001</v>
      </c>
      <c r="N1188" s="117">
        <f t="shared" si="736"/>
        <v>1.2088270733879607</v>
      </c>
      <c r="O1188" s="110">
        <f t="shared" si="737"/>
        <v>1.2086697900000001</v>
      </c>
      <c r="P1188" s="110">
        <f t="shared" si="738"/>
        <v>1150.7695925600001</v>
      </c>
      <c r="Q1188" s="148">
        <f t="shared" si="744"/>
        <v>0</v>
      </c>
      <c r="R1188" s="170">
        <f t="shared" si="745"/>
        <v>0</v>
      </c>
      <c r="S1188" s="110">
        <f t="shared" si="739"/>
        <v>0</v>
      </c>
      <c r="T1188" s="92">
        <v>0</v>
      </c>
      <c r="U1188" s="180">
        <f t="shared" si="746"/>
        <v>0</v>
      </c>
      <c r="V1188" s="120">
        <f t="shared" si="723"/>
        <v>0.12</v>
      </c>
      <c r="W1188" s="118">
        <f t="shared" si="740"/>
        <v>5</v>
      </c>
      <c r="X1188" s="118">
        <v>252</v>
      </c>
      <c r="Y1188" s="117">
        <f t="shared" si="747"/>
        <v>1.002251115</v>
      </c>
      <c r="Z1188" s="110">
        <f t="shared" si="742"/>
        <v>2.59051469</v>
      </c>
      <c r="AA1188" s="110">
        <f t="shared" si="743"/>
        <v>0</v>
      </c>
      <c r="AB1188" s="121"/>
      <c r="AC1188" s="115"/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109">
        <f t="shared" si="722"/>
        <v>45602</v>
      </c>
      <c r="B1189" s="110">
        <f t="shared" si="725"/>
        <v>1153.86890492</v>
      </c>
      <c r="C1189" s="183">
        <f t="shared" si="726"/>
        <v>952.09593396480341</v>
      </c>
      <c r="D1189" s="111">
        <f t="shared" si="727"/>
        <v>6967.89</v>
      </c>
      <c r="E1189" s="111">
        <f t="shared" si="728"/>
        <v>6966.5</v>
      </c>
      <c r="F1189" s="161">
        <f t="shared" si="700"/>
        <v>45522</v>
      </c>
      <c r="G1189" s="114">
        <f t="shared" si="729"/>
        <v>-1.9948650165257931E-4</v>
      </c>
      <c r="H1189" s="115">
        <f t="shared" si="730"/>
        <v>45614</v>
      </c>
      <c r="I1189" s="115">
        <f t="shared" si="731"/>
        <v>45614</v>
      </c>
      <c r="J1189" s="116">
        <f t="shared" si="732"/>
        <v>23</v>
      </c>
      <c r="K1189" s="116">
        <f t="shared" si="733"/>
        <v>16</v>
      </c>
      <c r="L1189" s="8">
        <f t="shared" si="734"/>
        <v>0.99986121999999999</v>
      </c>
      <c r="M1189" s="117">
        <f t="shared" si="735"/>
        <v>1.0038003200000001</v>
      </c>
      <c r="N1189" s="117">
        <f t="shared" si="736"/>
        <v>1.2088270733879607</v>
      </c>
      <c r="O1189" s="110">
        <f t="shared" si="737"/>
        <v>1.20865931</v>
      </c>
      <c r="P1189" s="110">
        <f t="shared" si="738"/>
        <v>1150.75961459</v>
      </c>
      <c r="Q1189" s="148">
        <f t="shared" si="744"/>
        <v>0</v>
      </c>
      <c r="R1189" s="170">
        <f t="shared" si="745"/>
        <v>0</v>
      </c>
      <c r="S1189" s="110">
        <f t="shared" si="739"/>
        <v>0</v>
      </c>
      <c r="T1189" s="92">
        <v>0</v>
      </c>
      <c r="U1189" s="180">
        <f t="shared" si="746"/>
        <v>0</v>
      </c>
      <c r="V1189" s="120">
        <f t="shared" si="723"/>
        <v>0.12</v>
      </c>
      <c r="W1189" s="118">
        <f t="shared" si="740"/>
        <v>6</v>
      </c>
      <c r="X1189" s="118">
        <v>252</v>
      </c>
      <c r="Y1189" s="117">
        <f t="shared" si="747"/>
        <v>1.002701946</v>
      </c>
      <c r="Z1189" s="110">
        <f t="shared" si="742"/>
        <v>3.1092903299999999</v>
      </c>
      <c r="AA1189" s="110">
        <f t="shared" si="743"/>
        <v>0</v>
      </c>
      <c r="AB1189" s="121"/>
      <c r="AC1189" s="115"/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109">
        <f t="shared" si="722"/>
        <v>45603</v>
      </c>
      <c r="B1190" s="110">
        <f t="shared" si="725"/>
        <v>1154.37790696</v>
      </c>
      <c r="C1190" s="183">
        <f t="shared" si="726"/>
        <v>952.09593396480341</v>
      </c>
      <c r="D1190" s="111">
        <f t="shared" si="727"/>
        <v>6967.89</v>
      </c>
      <c r="E1190" s="111">
        <f t="shared" si="728"/>
        <v>6966.5</v>
      </c>
      <c r="F1190" s="161">
        <f t="shared" si="700"/>
        <v>45522</v>
      </c>
      <c r="G1190" s="114">
        <f t="shared" si="729"/>
        <v>-1.9948650165257931E-4</v>
      </c>
      <c r="H1190" s="115">
        <f t="shared" si="730"/>
        <v>45614</v>
      </c>
      <c r="I1190" s="115">
        <f t="shared" si="731"/>
        <v>45614</v>
      </c>
      <c r="J1190" s="116">
        <f t="shared" si="732"/>
        <v>23</v>
      </c>
      <c r="K1190" s="116">
        <f t="shared" si="733"/>
        <v>17</v>
      </c>
      <c r="L1190" s="8">
        <f t="shared" si="734"/>
        <v>0.99985254000000001</v>
      </c>
      <c r="M1190" s="117">
        <f t="shared" si="735"/>
        <v>1.0038003200000001</v>
      </c>
      <c r="N1190" s="117">
        <f t="shared" si="736"/>
        <v>1.2088270733879607</v>
      </c>
      <c r="O1190" s="110">
        <f t="shared" si="737"/>
        <v>1.2086488099999999</v>
      </c>
      <c r="P1190" s="110">
        <f t="shared" si="738"/>
        <v>1150.7496175900001</v>
      </c>
      <c r="Q1190" s="148">
        <f t="shared" si="744"/>
        <v>0</v>
      </c>
      <c r="R1190" s="170">
        <f t="shared" si="745"/>
        <v>0</v>
      </c>
      <c r="S1190" s="110">
        <f t="shared" si="739"/>
        <v>0</v>
      </c>
      <c r="T1190" s="92">
        <v>0</v>
      </c>
      <c r="U1190" s="180">
        <f t="shared" si="746"/>
        <v>0</v>
      </c>
      <c r="V1190" s="120">
        <f t="shared" si="723"/>
        <v>0.12</v>
      </c>
      <c r="W1190" s="118">
        <f t="shared" si="740"/>
        <v>7</v>
      </c>
      <c r="X1190" s="118">
        <v>252</v>
      </c>
      <c r="Y1190" s="117">
        <f t="shared" si="747"/>
        <v>1.003152979</v>
      </c>
      <c r="Z1190" s="110">
        <f t="shared" si="742"/>
        <v>3.6282893700000001</v>
      </c>
      <c r="AA1190" s="110">
        <f t="shared" si="743"/>
        <v>0</v>
      </c>
      <c r="AB1190" s="121"/>
      <c r="AC1190" s="115"/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109">
        <f t="shared" si="722"/>
        <v>45604</v>
      </c>
      <c r="B1191" s="110">
        <f t="shared" si="725"/>
        <v>1154.8871538399999</v>
      </c>
      <c r="C1191" s="183">
        <f t="shared" si="726"/>
        <v>952.09593396480341</v>
      </c>
      <c r="D1191" s="111">
        <f t="shared" si="727"/>
        <v>6967.89</v>
      </c>
      <c r="E1191" s="111">
        <f t="shared" si="728"/>
        <v>6966.5</v>
      </c>
      <c r="F1191" s="161">
        <f t="shared" si="700"/>
        <v>45522</v>
      </c>
      <c r="G1191" s="114">
        <f t="shared" si="729"/>
        <v>-1.9948650165257931E-4</v>
      </c>
      <c r="H1191" s="115">
        <f t="shared" si="730"/>
        <v>45614</v>
      </c>
      <c r="I1191" s="115">
        <f t="shared" si="731"/>
        <v>45614</v>
      </c>
      <c r="J1191" s="116">
        <f t="shared" si="732"/>
        <v>23</v>
      </c>
      <c r="K1191" s="116">
        <f t="shared" si="733"/>
        <v>18</v>
      </c>
      <c r="L1191" s="8">
        <f t="shared" si="734"/>
        <v>0.99984386999999997</v>
      </c>
      <c r="M1191" s="117">
        <f t="shared" si="735"/>
        <v>1.0038003200000001</v>
      </c>
      <c r="N1191" s="117">
        <f t="shared" si="736"/>
        <v>1.2088270733879607</v>
      </c>
      <c r="O1191" s="110">
        <f t="shared" si="737"/>
        <v>1.2086383300000001</v>
      </c>
      <c r="P1191" s="110">
        <f t="shared" si="738"/>
        <v>1150.7396396199999</v>
      </c>
      <c r="Q1191" s="148">
        <f t="shared" si="744"/>
        <v>0</v>
      </c>
      <c r="R1191" s="170">
        <f t="shared" si="745"/>
        <v>0</v>
      </c>
      <c r="S1191" s="110">
        <f t="shared" si="739"/>
        <v>0</v>
      </c>
      <c r="T1191" s="92">
        <v>0</v>
      </c>
      <c r="U1191" s="180">
        <f t="shared" si="746"/>
        <v>0</v>
      </c>
      <c r="V1191" s="120">
        <f t="shared" si="723"/>
        <v>0.12</v>
      </c>
      <c r="W1191" s="118">
        <f t="shared" si="740"/>
        <v>8</v>
      </c>
      <c r="X1191" s="118">
        <v>252</v>
      </c>
      <c r="Y1191" s="117">
        <f t="shared" si="747"/>
        <v>1.003604216</v>
      </c>
      <c r="Z1191" s="110">
        <f t="shared" si="742"/>
        <v>4.1475142199999997</v>
      </c>
      <c r="AA1191" s="110">
        <f t="shared" si="743"/>
        <v>0</v>
      </c>
      <c r="AB1191" s="121"/>
      <c r="AC1191" s="115"/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109">
        <f t="shared" si="722"/>
        <v>45605</v>
      </c>
      <c r="B1192" s="110">
        <f t="shared" si="725"/>
        <v>1155.3966241599999</v>
      </c>
      <c r="C1192" s="183">
        <f t="shared" si="726"/>
        <v>952.09593396480341</v>
      </c>
      <c r="D1192" s="111">
        <f t="shared" si="727"/>
        <v>6967.89</v>
      </c>
      <c r="E1192" s="111">
        <f t="shared" si="728"/>
        <v>6966.5</v>
      </c>
      <c r="F1192" s="161">
        <f t="shared" si="700"/>
        <v>45522</v>
      </c>
      <c r="G1192" s="114">
        <f t="shared" si="729"/>
        <v>-1.9948650165257931E-4</v>
      </c>
      <c r="H1192" s="115">
        <f t="shared" si="730"/>
        <v>45614</v>
      </c>
      <c r="I1192" s="115">
        <f t="shared" si="731"/>
        <v>45614</v>
      </c>
      <c r="J1192" s="116">
        <f t="shared" si="732"/>
        <v>23</v>
      </c>
      <c r="K1192" s="116">
        <f t="shared" si="733"/>
        <v>19</v>
      </c>
      <c r="L1192" s="8">
        <f t="shared" si="734"/>
        <v>0.99983520000000004</v>
      </c>
      <c r="M1192" s="117">
        <f t="shared" si="735"/>
        <v>1.0038003200000001</v>
      </c>
      <c r="N1192" s="117">
        <f t="shared" si="736"/>
        <v>1.2088270733879607</v>
      </c>
      <c r="O1192" s="110">
        <f t="shared" si="737"/>
        <v>1.2086278500000001</v>
      </c>
      <c r="P1192" s="110">
        <f t="shared" si="738"/>
        <v>1150.7296616599999</v>
      </c>
      <c r="Q1192" s="148">
        <f t="shared" si="744"/>
        <v>0</v>
      </c>
      <c r="R1192" s="170">
        <f t="shared" si="745"/>
        <v>0</v>
      </c>
      <c r="S1192" s="110">
        <f t="shared" si="739"/>
        <v>0</v>
      </c>
      <c r="T1192" s="92">
        <v>0</v>
      </c>
      <c r="U1192" s="180">
        <f t="shared" si="746"/>
        <v>0</v>
      </c>
      <c r="V1192" s="120">
        <f t="shared" si="723"/>
        <v>0.12</v>
      </c>
      <c r="W1192" s="118">
        <f t="shared" si="740"/>
        <v>9</v>
      </c>
      <c r="X1192" s="118">
        <v>252</v>
      </c>
      <c r="Y1192" s="117">
        <f t="shared" si="747"/>
        <v>1.0040556549999999</v>
      </c>
      <c r="Z1192" s="110">
        <f t="shared" si="742"/>
        <v>4.6669625000000003</v>
      </c>
      <c r="AA1192" s="110">
        <f t="shared" si="743"/>
        <v>0</v>
      </c>
      <c r="AB1192" s="121"/>
      <c r="AC1192" s="115"/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109">
        <f t="shared" si="722"/>
        <v>45606</v>
      </c>
      <c r="B1193" s="110">
        <f t="shared" si="725"/>
        <v>1155.3966241599999</v>
      </c>
      <c r="C1193" s="183">
        <f t="shared" si="726"/>
        <v>952.09593396480341</v>
      </c>
      <c r="D1193" s="111">
        <f t="shared" si="727"/>
        <v>6967.89</v>
      </c>
      <c r="E1193" s="111">
        <f t="shared" si="728"/>
        <v>6966.5</v>
      </c>
      <c r="F1193" s="161">
        <f t="shared" si="700"/>
        <v>45522</v>
      </c>
      <c r="G1193" s="114">
        <f t="shared" si="729"/>
        <v>-1.9948650165257931E-4</v>
      </c>
      <c r="H1193" s="115">
        <f t="shared" si="730"/>
        <v>45614</v>
      </c>
      <c r="I1193" s="115">
        <f t="shared" si="731"/>
        <v>45614</v>
      </c>
      <c r="J1193" s="116">
        <f t="shared" si="732"/>
        <v>23</v>
      </c>
      <c r="K1193" s="116">
        <f t="shared" si="733"/>
        <v>19</v>
      </c>
      <c r="L1193" s="8">
        <f t="shared" si="734"/>
        <v>0.99983520000000004</v>
      </c>
      <c r="M1193" s="117">
        <f t="shared" si="735"/>
        <v>1.0038003200000001</v>
      </c>
      <c r="N1193" s="117">
        <f t="shared" si="736"/>
        <v>1.2088270733879607</v>
      </c>
      <c r="O1193" s="110">
        <f t="shared" si="737"/>
        <v>1.2086278500000001</v>
      </c>
      <c r="P1193" s="110">
        <f t="shared" si="738"/>
        <v>1150.7296616599999</v>
      </c>
      <c r="Q1193" s="148">
        <f t="shared" si="744"/>
        <v>0</v>
      </c>
      <c r="R1193" s="170">
        <f t="shared" si="745"/>
        <v>0</v>
      </c>
      <c r="S1193" s="110">
        <f t="shared" si="739"/>
        <v>0</v>
      </c>
      <c r="T1193" s="92">
        <v>0</v>
      </c>
      <c r="U1193" s="180">
        <f t="shared" si="746"/>
        <v>0</v>
      </c>
      <c r="V1193" s="120">
        <f t="shared" si="723"/>
        <v>0.12</v>
      </c>
      <c r="W1193" s="118">
        <f t="shared" si="740"/>
        <v>9</v>
      </c>
      <c r="X1193" s="118">
        <v>252</v>
      </c>
      <c r="Y1193" s="117">
        <f t="shared" si="747"/>
        <v>1.0040556549999999</v>
      </c>
      <c r="Z1193" s="110">
        <f t="shared" si="742"/>
        <v>4.6669625000000003</v>
      </c>
      <c r="AA1193" s="110">
        <f t="shared" si="743"/>
        <v>0</v>
      </c>
      <c r="AB1193" s="121"/>
      <c r="AC1193" s="115"/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109">
        <f t="shared" si="722"/>
        <v>45607</v>
      </c>
      <c r="B1194" s="110">
        <f t="shared" si="725"/>
        <v>1155.3966241599999</v>
      </c>
      <c r="C1194" s="183">
        <f t="shared" si="726"/>
        <v>952.09593396480341</v>
      </c>
      <c r="D1194" s="111">
        <f t="shared" si="727"/>
        <v>6967.89</v>
      </c>
      <c r="E1194" s="111">
        <f t="shared" si="728"/>
        <v>6966.5</v>
      </c>
      <c r="F1194" s="161">
        <f t="shared" si="700"/>
        <v>45522</v>
      </c>
      <c r="G1194" s="114">
        <f t="shared" si="729"/>
        <v>-1.9948650165257931E-4</v>
      </c>
      <c r="H1194" s="115">
        <f t="shared" si="730"/>
        <v>45614</v>
      </c>
      <c r="I1194" s="115">
        <f t="shared" si="731"/>
        <v>45614</v>
      </c>
      <c r="J1194" s="116">
        <f t="shared" si="732"/>
        <v>23</v>
      </c>
      <c r="K1194" s="116">
        <f t="shared" si="733"/>
        <v>19</v>
      </c>
      <c r="L1194" s="8">
        <f t="shared" si="734"/>
        <v>0.99983520000000004</v>
      </c>
      <c r="M1194" s="117">
        <f t="shared" si="735"/>
        <v>1.0038003200000001</v>
      </c>
      <c r="N1194" s="117">
        <f t="shared" si="736"/>
        <v>1.2088270733879607</v>
      </c>
      <c r="O1194" s="110">
        <f t="shared" si="737"/>
        <v>1.2086278500000001</v>
      </c>
      <c r="P1194" s="110">
        <f t="shared" si="738"/>
        <v>1150.7296616599999</v>
      </c>
      <c r="Q1194" s="148">
        <f t="shared" si="744"/>
        <v>0</v>
      </c>
      <c r="R1194" s="170">
        <f t="shared" si="745"/>
        <v>0</v>
      </c>
      <c r="S1194" s="110">
        <f t="shared" si="739"/>
        <v>0</v>
      </c>
      <c r="T1194" s="92">
        <v>0</v>
      </c>
      <c r="U1194" s="180">
        <f t="shared" si="746"/>
        <v>0</v>
      </c>
      <c r="V1194" s="120">
        <f t="shared" si="723"/>
        <v>0.12</v>
      </c>
      <c r="W1194" s="118">
        <f t="shared" si="740"/>
        <v>9</v>
      </c>
      <c r="X1194" s="118">
        <v>252</v>
      </c>
      <c r="Y1194" s="117">
        <f t="shared" si="747"/>
        <v>1.0040556549999999</v>
      </c>
      <c r="Z1194" s="110">
        <f t="shared" si="742"/>
        <v>4.6669625000000003</v>
      </c>
      <c r="AA1194" s="110">
        <f t="shared" si="743"/>
        <v>0</v>
      </c>
      <c r="AB1194" s="121"/>
      <c r="AC1194" s="115"/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109">
        <f t="shared" si="722"/>
        <v>45608</v>
      </c>
      <c r="B1195" s="110">
        <f t="shared" si="725"/>
        <v>1155.90631906</v>
      </c>
      <c r="C1195" s="183">
        <f t="shared" si="726"/>
        <v>952.09593396480341</v>
      </c>
      <c r="D1195" s="111">
        <f t="shared" si="727"/>
        <v>6967.89</v>
      </c>
      <c r="E1195" s="111">
        <f t="shared" si="728"/>
        <v>6966.5</v>
      </c>
      <c r="F1195" s="161">
        <f t="shared" si="700"/>
        <v>45522</v>
      </c>
      <c r="G1195" s="114">
        <f t="shared" si="729"/>
        <v>-1.9948650165257931E-4</v>
      </c>
      <c r="H1195" s="115">
        <f t="shared" si="730"/>
        <v>45614</v>
      </c>
      <c r="I1195" s="115">
        <f t="shared" si="731"/>
        <v>45614</v>
      </c>
      <c r="J1195" s="116">
        <f t="shared" si="732"/>
        <v>23</v>
      </c>
      <c r="K1195" s="116">
        <f t="shared" si="733"/>
        <v>20</v>
      </c>
      <c r="L1195" s="8">
        <f t="shared" si="734"/>
        <v>0.99982652999999999</v>
      </c>
      <c r="M1195" s="117">
        <f t="shared" si="735"/>
        <v>1.0038003200000001</v>
      </c>
      <c r="N1195" s="117">
        <f t="shared" si="736"/>
        <v>1.2088270733879607</v>
      </c>
      <c r="O1195" s="110">
        <f t="shared" si="737"/>
        <v>1.20861737</v>
      </c>
      <c r="P1195" s="110">
        <f t="shared" si="738"/>
        <v>1150.71968369</v>
      </c>
      <c r="Q1195" s="148">
        <f t="shared" si="744"/>
        <v>0</v>
      </c>
      <c r="R1195" s="170">
        <f t="shared" si="745"/>
        <v>0</v>
      </c>
      <c r="S1195" s="110">
        <f t="shared" si="739"/>
        <v>0</v>
      </c>
      <c r="T1195" s="92">
        <v>0</v>
      </c>
      <c r="U1195" s="180">
        <f t="shared" si="746"/>
        <v>0</v>
      </c>
      <c r="V1195" s="120">
        <f t="shared" si="723"/>
        <v>0.12</v>
      </c>
      <c r="W1195" s="118">
        <f t="shared" si="740"/>
        <v>10</v>
      </c>
      <c r="X1195" s="118">
        <v>252</v>
      </c>
      <c r="Y1195" s="117">
        <f t="shared" si="747"/>
        <v>1.004507297</v>
      </c>
      <c r="Z1195" s="110">
        <f t="shared" si="742"/>
        <v>5.1866353700000003</v>
      </c>
      <c r="AA1195" s="110">
        <f t="shared" si="743"/>
        <v>0</v>
      </c>
      <c r="AB1195" s="121"/>
      <c r="AC1195" s="115"/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109">
        <f t="shared" si="722"/>
        <v>45609</v>
      </c>
      <c r="B1196" s="110">
        <f t="shared" si="725"/>
        <v>1156.41623013</v>
      </c>
      <c r="C1196" s="183">
        <f t="shared" si="726"/>
        <v>952.09593396480341</v>
      </c>
      <c r="D1196" s="111">
        <f t="shared" si="727"/>
        <v>6967.89</v>
      </c>
      <c r="E1196" s="111">
        <f t="shared" si="728"/>
        <v>6966.5</v>
      </c>
      <c r="F1196" s="161">
        <f t="shared" si="700"/>
        <v>45522</v>
      </c>
      <c r="G1196" s="114">
        <f t="shared" si="729"/>
        <v>-1.9948650165257931E-4</v>
      </c>
      <c r="H1196" s="115">
        <f t="shared" si="730"/>
        <v>45614</v>
      </c>
      <c r="I1196" s="115">
        <f t="shared" si="731"/>
        <v>45614</v>
      </c>
      <c r="J1196" s="116">
        <f t="shared" si="732"/>
        <v>23</v>
      </c>
      <c r="K1196" s="116">
        <f t="shared" si="733"/>
        <v>21</v>
      </c>
      <c r="L1196" s="8">
        <f t="shared" si="734"/>
        <v>0.99981785000000001</v>
      </c>
      <c r="M1196" s="117">
        <f t="shared" si="735"/>
        <v>1.0038003200000001</v>
      </c>
      <c r="N1196" s="117">
        <f t="shared" si="736"/>
        <v>1.2088270733879607</v>
      </c>
      <c r="O1196" s="110">
        <f t="shared" si="737"/>
        <v>1.2086068800000001</v>
      </c>
      <c r="P1196" s="110">
        <f t="shared" si="738"/>
        <v>1150.7096962000001</v>
      </c>
      <c r="Q1196" s="148">
        <f t="shared" si="744"/>
        <v>0</v>
      </c>
      <c r="R1196" s="170">
        <f t="shared" si="745"/>
        <v>0</v>
      </c>
      <c r="S1196" s="110">
        <f t="shared" si="739"/>
        <v>0</v>
      </c>
      <c r="T1196" s="92">
        <v>0</v>
      </c>
      <c r="U1196" s="180">
        <f t="shared" si="746"/>
        <v>0</v>
      </c>
      <c r="V1196" s="120">
        <f t="shared" si="723"/>
        <v>0.12</v>
      </c>
      <c r="W1196" s="118">
        <f t="shared" si="740"/>
        <v>11</v>
      </c>
      <c r="X1196" s="118">
        <v>252</v>
      </c>
      <c r="Y1196" s="117">
        <f t="shared" si="747"/>
        <v>1.004959143</v>
      </c>
      <c r="Z1196" s="110">
        <f t="shared" si="742"/>
        <v>5.70653393</v>
      </c>
      <c r="AA1196" s="110">
        <f t="shared" si="743"/>
        <v>0</v>
      </c>
      <c r="AB1196" s="121"/>
      <c r="AC1196" s="115"/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109">
        <f t="shared" si="722"/>
        <v>45610</v>
      </c>
      <c r="B1197" s="110">
        <f t="shared" si="725"/>
        <v>1156.92637534</v>
      </c>
      <c r="C1197" s="183">
        <f t="shared" si="726"/>
        <v>952.09593396480341</v>
      </c>
      <c r="D1197" s="111">
        <f t="shared" si="727"/>
        <v>6967.89</v>
      </c>
      <c r="E1197" s="111">
        <f t="shared" si="728"/>
        <v>6966.5</v>
      </c>
      <c r="F1197" s="161">
        <f t="shared" si="700"/>
        <v>45522</v>
      </c>
      <c r="G1197" s="114">
        <f t="shared" si="729"/>
        <v>-1.9948650165257931E-4</v>
      </c>
      <c r="H1197" s="115">
        <f t="shared" si="730"/>
        <v>45614</v>
      </c>
      <c r="I1197" s="115">
        <f t="shared" si="731"/>
        <v>45614</v>
      </c>
      <c r="J1197" s="116">
        <f t="shared" si="732"/>
        <v>23</v>
      </c>
      <c r="K1197" s="116">
        <f t="shared" si="733"/>
        <v>22</v>
      </c>
      <c r="L1197" s="8">
        <f t="shared" si="734"/>
        <v>0.99980917999999996</v>
      </c>
      <c r="M1197" s="117">
        <f t="shared" si="735"/>
        <v>1.0038003200000001</v>
      </c>
      <c r="N1197" s="117">
        <f t="shared" si="736"/>
        <v>1.2088270733879607</v>
      </c>
      <c r="O1197" s="110">
        <f t="shared" si="737"/>
        <v>1.2085964</v>
      </c>
      <c r="P1197" s="110">
        <f t="shared" si="738"/>
        <v>1150.69971824</v>
      </c>
      <c r="Q1197" s="148">
        <f t="shared" si="744"/>
        <v>0</v>
      </c>
      <c r="R1197" s="170">
        <f t="shared" si="745"/>
        <v>0</v>
      </c>
      <c r="S1197" s="110">
        <f t="shared" si="739"/>
        <v>0</v>
      </c>
      <c r="T1197" s="92">
        <v>0</v>
      </c>
      <c r="U1197" s="180">
        <f t="shared" si="746"/>
        <v>0</v>
      </c>
      <c r="V1197" s="120">
        <f t="shared" si="723"/>
        <v>0.12</v>
      </c>
      <c r="W1197" s="118">
        <f t="shared" si="740"/>
        <v>12</v>
      </c>
      <c r="X1197" s="118">
        <v>252</v>
      </c>
      <c r="Y1197" s="117">
        <f t="shared" si="747"/>
        <v>1.005411192</v>
      </c>
      <c r="Z1197" s="110">
        <f t="shared" si="742"/>
        <v>6.2266570999999997</v>
      </c>
      <c r="AA1197" s="110">
        <f t="shared" si="743"/>
        <v>0</v>
      </c>
      <c r="AB1197" s="121"/>
      <c r="AC1197" s="115"/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109">
        <f t="shared" si="722"/>
        <v>45611</v>
      </c>
      <c r="B1198" s="110">
        <f t="shared" si="725"/>
        <v>1157.4367451199998</v>
      </c>
      <c r="C1198" s="183">
        <f t="shared" si="726"/>
        <v>952.09593396480341</v>
      </c>
      <c r="D1198" s="111">
        <f t="shared" si="727"/>
        <v>6967.89</v>
      </c>
      <c r="E1198" s="111">
        <f t="shared" si="728"/>
        <v>6966.5</v>
      </c>
      <c r="F1198" s="161">
        <f t="shared" si="700"/>
        <v>45522</v>
      </c>
      <c r="G1198" s="114">
        <f t="shared" si="729"/>
        <v>-1.9948650165257931E-4</v>
      </c>
      <c r="H1198" s="115">
        <f t="shared" si="730"/>
        <v>45614</v>
      </c>
      <c r="I1198" s="115">
        <f t="shared" si="731"/>
        <v>45614</v>
      </c>
      <c r="J1198" s="116">
        <f t="shared" si="732"/>
        <v>23</v>
      </c>
      <c r="K1198" s="116">
        <f t="shared" si="733"/>
        <v>23</v>
      </c>
      <c r="L1198" s="8">
        <f t="shared" si="734"/>
        <v>0.99980051000000003</v>
      </c>
      <c r="M1198" s="117">
        <f t="shared" si="735"/>
        <v>1.0038003200000001</v>
      </c>
      <c r="N1198" s="117">
        <f t="shared" si="736"/>
        <v>1.2088270733879607</v>
      </c>
      <c r="O1198" s="110">
        <f t="shared" si="737"/>
        <v>1.20858592</v>
      </c>
      <c r="P1198" s="110">
        <f t="shared" si="738"/>
        <v>1150.6897402699999</v>
      </c>
      <c r="Q1198" s="148">
        <f t="shared" si="744"/>
        <v>0</v>
      </c>
      <c r="R1198" s="170">
        <f t="shared" si="745"/>
        <v>0</v>
      </c>
      <c r="S1198" s="110">
        <f t="shared" si="739"/>
        <v>0</v>
      </c>
      <c r="T1198" s="92">
        <v>0</v>
      </c>
      <c r="U1198" s="180">
        <f t="shared" si="746"/>
        <v>0</v>
      </c>
      <c r="V1198" s="120">
        <f t="shared" si="723"/>
        <v>0.12</v>
      </c>
      <c r="W1198" s="118">
        <f t="shared" si="740"/>
        <v>13</v>
      </c>
      <c r="X1198" s="118">
        <v>252</v>
      </c>
      <c r="Y1198" s="117">
        <f t="shared" si="747"/>
        <v>1.0058634440000001</v>
      </c>
      <c r="Z1198" s="110">
        <f t="shared" si="742"/>
        <v>6.7470048499999997</v>
      </c>
      <c r="AA1198" s="110">
        <f t="shared" si="743"/>
        <v>0</v>
      </c>
      <c r="AB1198" s="121"/>
      <c r="AC1198" s="115"/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109">
        <f t="shared" si="722"/>
        <v>45612</v>
      </c>
      <c r="B1199" s="110">
        <f t="shared" si="725"/>
        <v>1157.4367451199998</v>
      </c>
      <c r="C1199" s="183">
        <f t="shared" si="726"/>
        <v>952.09593396480341</v>
      </c>
      <c r="D1199" s="111">
        <f t="shared" si="727"/>
        <v>6967.89</v>
      </c>
      <c r="E1199" s="111">
        <f t="shared" si="728"/>
        <v>6966.5</v>
      </c>
      <c r="F1199" s="161">
        <f t="shared" si="700"/>
        <v>45522</v>
      </c>
      <c r="G1199" s="114">
        <f t="shared" si="729"/>
        <v>-1.9948650165257931E-4</v>
      </c>
      <c r="H1199" s="115">
        <f t="shared" si="730"/>
        <v>45614</v>
      </c>
      <c r="I1199" s="115">
        <f t="shared" si="731"/>
        <v>45614</v>
      </c>
      <c r="J1199" s="116">
        <f t="shared" si="732"/>
        <v>23</v>
      </c>
      <c r="K1199" s="116">
        <f t="shared" si="733"/>
        <v>23</v>
      </c>
      <c r="L1199" s="8">
        <f t="shared" si="734"/>
        <v>0.99980051000000003</v>
      </c>
      <c r="M1199" s="117">
        <f t="shared" si="735"/>
        <v>1.0038003200000001</v>
      </c>
      <c r="N1199" s="117">
        <f t="shared" si="736"/>
        <v>1.2088270733879607</v>
      </c>
      <c r="O1199" s="110">
        <f t="shared" si="737"/>
        <v>1.20858592</v>
      </c>
      <c r="P1199" s="110">
        <f t="shared" si="738"/>
        <v>1150.6897402699999</v>
      </c>
      <c r="Q1199" s="148">
        <f t="shared" si="744"/>
        <v>0</v>
      </c>
      <c r="R1199" s="170">
        <f t="shared" si="745"/>
        <v>0</v>
      </c>
      <c r="S1199" s="110">
        <f t="shared" si="739"/>
        <v>0</v>
      </c>
      <c r="T1199" s="92">
        <v>0</v>
      </c>
      <c r="U1199" s="180">
        <f t="shared" si="746"/>
        <v>0</v>
      </c>
      <c r="V1199" s="120">
        <f t="shared" si="723"/>
        <v>0.12</v>
      </c>
      <c r="W1199" s="118">
        <f t="shared" si="740"/>
        <v>13</v>
      </c>
      <c r="X1199" s="118">
        <v>252</v>
      </c>
      <c r="Y1199" s="117">
        <f t="shared" si="747"/>
        <v>1.0058634440000001</v>
      </c>
      <c r="Z1199" s="110">
        <f t="shared" si="742"/>
        <v>6.7470048499999997</v>
      </c>
      <c r="AA1199" s="110">
        <f t="shared" si="743"/>
        <v>0</v>
      </c>
      <c r="AB1199" s="121"/>
      <c r="AC1199" s="115"/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109">
        <f t="shared" si="722"/>
        <v>45613</v>
      </c>
      <c r="B1200" s="110">
        <f t="shared" si="725"/>
        <v>1157.4367451199998</v>
      </c>
      <c r="C1200" s="183">
        <f t="shared" si="726"/>
        <v>952.09593396480341</v>
      </c>
      <c r="D1200" s="111">
        <f t="shared" si="727"/>
        <v>6967.89</v>
      </c>
      <c r="E1200" s="111">
        <f t="shared" si="728"/>
        <v>6966.5</v>
      </c>
      <c r="F1200" s="161">
        <f t="shared" si="700"/>
        <v>45522</v>
      </c>
      <c r="G1200" s="114">
        <f t="shared" si="729"/>
        <v>-1.9948650165257931E-4</v>
      </c>
      <c r="H1200" s="115">
        <f t="shared" si="730"/>
        <v>45614</v>
      </c>
      <c r="I1200" s="115">
        <f t="shared" si="731"/>
        <v>45614</v>
      </c>
      <c r="J1200" s="116">
        <f t="shared" si="732"/>
        <v>23</v>
      </c>
      <c r="K1200" s="116">
        <f t="shared" si="733"/>
        <v>23</v>
      </c>
      <c r="L1200" s="8">
        <f t="shared" si="734"/>
        <v>0.99980051000000003</v>
      </c>
      <c r="M1200" s="117">
        <f t="shared" si="735"/>
        <v>1.0038003200000001</v>
      </c>
      <c r="N1200" s="117">
        <f t="shared" si="736"/>
        <v>1.2088270733879607</v>
      </c>
      <c r="O1200" s="110">
        <f t="shared" si="737"/>
        <v>1.20858592</v>
      </c>
      <c r="P1200" s="110">
        <f t="shared" si="738"/>
        <v>1150.6897402699999</v>
      </c>
      <c r="Q1200" s="148">
        <f t="shared" si="744"/>
        <v>0</v>
      </c>
      <c r="R1200" s="170">
        <f t="shared" si="745"/>
        <v>0</v>
      </c>
      <c r="S1200" s="110">
        <f t="shared" si="739"/>
        <v>0</v>
      </c>
      <c r="T1200" s="92">
        <v>0</v>
      </c>
      <c r="U1200" s="180">
        <f t="shared" si="746"/>
        <v>0</v>
      </c>
      <c r="V1200" s="120">
        <f t="shared" si="723"/>
        <v>0.12</v>
      </c>
      <c r="W1200" s="118">
        <f t="shared" si="740"/>
        <v>13</v>
      </c>
      <c r="X1200" s="118">
        <v>252</v>
      </c>
      <c r="Y1200" s="117">
        <f t="shared" si="747"/>
        <v>1.0058634440000001</v>
      </c>
      <c r="Z1200" s="110">
        <f t="shared" si="742"/>
        <v>6.7470048499999997</v>
      </c>
      <c r="AA1200" s="110">
        <f t="shared" si="743"/>
        <v>0</v>
      </c>
      <c r="AB1200" s="121"/>
      <c r="AC1200" s="115"/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109">
        <f t="shared" si="722"/>
        <v>45614</v>
      </c>
      <c r="B1201" s="110">
        <f t="shared" si="725"/>
        <v>1157.4367451199998</v>
      </c>
      <c r="C1201" s="183">
        <f t="shared" si="726"/>
        <v>952.09593396480341</v>
      </c>
      <c r="D1201" s="111">
        <f t="shared" si="727"/>
        <v>6967.89</v>
      </c>
      <c r="E1201" s="111">
        <f t="shared" si="728"/>
        <v>6966.5</v>
      </c>
      <c r="F1201" s="161">
        <f t="shared" si="700"/>
        <v>45522</v>
      </c>
      <c r="G1201" s="114">
        <f t="shared" si="729"/>
        <v>-1.9948650165257931E-4</v>
      </c>
      <c r="H1201" s="115">
        <f t="shared" si="730"/>
        <v>45614</v>
      </c>
      <c r="I1201" s="115">
        <f t="shared" si="731"/>
        <v>45614</v>
      </c>
      <c r="J1201" s="116">
        <f t="shared" si="732"/>
        <v>23</v>
      </c>
      <c r="K1201" s="116">
        <f t="shared" si="733"/>
        <v>23</v>
      </c>
      <c r="L1201" s="8">
        <f t="shared" si="734"/>
        <v>0.99980051000000003</v>
      </c>
      <c r="M1201" s="117">
        <f t="shared" si="735"/>
        <v>1.0038003200000001</v>
      </c>
      <c r="N1201" s="117">
        <f t="shared" si="736"/>
        <v>1.2088270733879607</v>
      </c>
      <c r="O1201" s="110">
        <f t="shared" si="737"/>
        <v>1.20858592</v>
      </c>
      <c r="P1201" s="110">
        <f t="shared" si="738"/>
        <v>1150.6897402699999</v>
      </c>
      <c r="Q1201" s="148">
        <v>40</v>
      </c>
      <c r="R1201" s="170">
        <v>0</v>
      </c>
      <c r="S1201" s="110">
        <f t="shared" si="739"/>
        <v>0</v>
      </c>
      <c r="T1201" s="92">
        <v>0</v>
      </c>
      <c r="U1201" s="180">
        <f t="shared" si="746"/>
        <v>0</v>
      </c>
      <c r="V1201" s="120">
        <f t="shared" si="723"/>
        <v>0.12</v>
      </c>
      <c r="W1201" s="118">
        <f t="shared" si="740"/>
        <v>13</v>
      </c>
      <c r="X1201" s="118">
        <v>252</v>
      </c>
      <c r="Y1201" s="117">
        <f t="shared" si="747"/>
        <v>1.0058634440000001</v>
      </c>
      <c r="Z1201" s="110">
        <f t="shared" si="742"/>
        <v>6.7470048499999997</v>
      </c>
      <c r="AA1201" s="110">
        <f t="shared" si="743"/>
        <v>6.7470048499999997</v>
      </c>
      <c r="AB1201" s="121"/>
      <c r="AC1201" s="115"/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5" x14ac:dyDescent="0.2">
      <c r="A1202" s="109">
        <f t="shared" si="722"/>
        <v>45615</v>
      </c>
      <c r="B1202" s="110">
        <f t="shared" si="725"/>
        <v>1158.22495278</v>
      </c>
      <c r="C1202" s="183">
        <f t="shared" si="726"/>
        <v>952.09593396480341</v>
      </c>
      <c r="D1202" s="111">
        <f t="shared" si="727"/>
        <v>6966.5</v>
      </c>
      <c r="E1202" s="111">
        <f t="shared" si="728"/>
        <v>6997.15</v>
      </c>
      <c r="F1202" s="161">
        <f t="shared" si="700"/>
        <v>45551</v>
      </c>
      <c r="G1202" s="114">
        <f t="shared" si="729"/>
        <v>4.39962678532968E-3</v>
      </c>
      <c r="H1202" s="115">
        <f t="shared" si="730"/>
        <v>45642</v>
      </c>
      <c r="I1202" s="115">
        <f t="shared" si="731"/>
        <v>45642</v>
      </c>
      <c r="J1202" s="116">
        <f t="shared" si="732"/>
        <v>19</v>
      </c>
      <c r="K1202" s="116">
        <f t="shared" si="733"/>
        <v>1</v>
      </c>
      <c r="L1202" s="8">
        <f t="shared" si="734"/>
        <v>1.0002310700000001</v>
      </c>
      <c r="M1202" s="117">
        <f t="shared" si="735"/>
        <v>0.99980051000000003</v>
      </c>
      <c r="N1202" s="117">
        <f t="shared" si="736"/>
        <v>1.2085859244750905</v>
      </c>
      <c r="O1202" s="110">
        <f t="shared" si="737"/>
        <v>1.20886519</v>
      </c>
      <c r="P1202" s="110">
        <f t="shared" si="738"/>
        <v>1150.9556321099999</v>
      </c>
      <c r="Q1202" s="148">
        <f t="shared" si="744"/>
        <v>0</v>
      </c>
      <c r="R1202" s="170">
        <f t="shared" si="745"/>
        <v>0</v>
      </c>
      <c r="S1202" s="110">
        <f t="shared" si="739"/>
        <v>0</v>
      </c>
      <c r="T1202" s="92">
        <v>0</v>
      </c>
      <c r="U1202" s="180">
        <f t="shared" si="746"/>
        <v>0</v>
      </c>
      <c r="V1202" s="120">
        <f t="shared" si="723"/>
        <v>0.12</v>
      </c>
      <c r="W1202" s="209">
        <f>IF(A1201&lt;K$2,0,IF(Q1201&gt;0,1,IF(K1202=K1201,W1201,W1201+1)))+W$1201</f>
        <v>14</v>
      </c>
      <c r="X1202" s="118">
        <v>252</v>
      </c>
      <c r="Y1202" s="117">
        <f t="shared" si="747"/>
        <v>1.0063158999999999</v>
      </c>
      <c r="Z1202" s="110">
        <f t="shared" si="742"/>
        <v>7.2693206699999999</v>
      </c>
      <c r="AA1202" s="110">
        <f t="shared" si="743"/>
        <v>0</v>
      </c>
      <c r="AB1202" s="121"/>
      <c r="AC1202" s="115"/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109">
        <f t="shared" si="722"/>
        <v>45616</v>
      </c>
      <c r="B1203" s="110">
        <f t="shared" si="725"/>
        <v>1159.0137018300002</v>
      </c>
      <c r="C1203" s="183">
        <f t="shared" si="726"/>
        <v>952.09593396480341</v>
      </c>
      <c r="D1203" s="111">
        <f t="shared" si="727"/>
        <v>6966.5</v>
      </c>
      <c r="E1203" s="111">
        <f t="shared" si="728"/>
        <v>6997.15</v>
      </c>
      <c r="F1203" s="161">
        <f t="shared" si="700"/>
        <v>45551</v>
      </c>
      <c r="G1203" s="114">
        <f t="shared" si="729"/>
        <v>4.39962678532968E-3</v>
      </c>
      <c r="H1203" s="115">
        <f t="shared" si="730"/>
        <v>45642</v>
      </c>
      <c r="I1203" s="115">
        <f t="shared" si="731"/>
        <v>45642</v>
      </c>
      <c r="J1203" s="116">
        <f t="shared" si="732"/>
        <v>19</v>
      </c>
      <c r="K1203" s="116">
        <f t="shared" si="733"/>
        <v>2</v>
      </c>
      <c r="L1203" s="8">
        <f t="shared" si="734"/>
        <v>1.0004622000000001</v>
      </c>
      <c r="M1203" s="117">
        <f t="shared" si="735"/>
        <v>0.99980051000000003</v>
      </c>
      <c r="N1203" s="117">
        <f t="shared" si="736"/>
        <v>1.2085859244750905</v>
      </c>
      <c r="O1203" s="110">
        <f t="shared" si="737"/>
        <v>1.2091445300000001</v>
      </c>
      <c r="P1203" s="110">
        <f t="shared" si="738"/>
        <v>1151.2215905800001</v>
      </c>
      <c r="Q1203" s="148">
        <f t="shared" si="744"/>
        <v>0</v>
      </c>
      <c r="R1203" s="170">
        <f t="shared" si="745"/>
        <v>0</v>
      </c>
      <c r="S1203" s="110">
        <f t="shared" si="739"/>
        <v>0</v>
      </c>
      <c r="T1203" s="92">
        <v>0</v>
      </c>
      <c r="U1203" s="180">
        <f t="shared" si="746"/>
        <v>0</v>
      </c>
      <c r="V1203" s="120">
        <f t="shared" si="723"/>
        <v>0.12</v>
      </c>
      <c r="W1203" s="118">
        <f>IF(A1202&lt;K$2,0,IF(Q1202&gt;0,1,IF(K1203=K1202,W1202,W1202+1)))</f>
        <v>15</v>
      </c>
      <c r="X1203" s="118">
        <v>252</v>
      </c>
      <c r="Y1203" s="117">
        <f t="shared" si="747"/>
        <v>1.006768559</v>
      </c>
      <c r="Z1203" s="110">
        <f t="shared" si="742"/>
        <v>7.7921112499999996</v>
      </c>
      <c r="AA1203" s="110">
        <f t="shared" si="743"/>
        <v>0</v>
      </c>
      <c r="AB1203" s="121"/>
      <c r="AC1203" s="115"/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109">
        <f t="shared" si="722"/>
        <v>45617</v>
      </c>
      <c r="B1204" s="110">
        <f t="shared" si="725"/>
        <v>1159.0137018300002</v>
      </c>
      <c r="C1204" s="183">
        <f t="shared" si="726"/>
        <v>952.09593396480341</v>
      </c>
      <c r="D1204" s="111">
        <f t="shared" si="727"/>
        <v>6966.5</v>
      </c>
      <c r="E1204" s="111">
        <f t="shared" si="728"/>
        <v>6997.15</v>
      </c>
      <c r="F1204" s="161">
        <f t="shared" ref="F1204:F1267" si="748">IF($K1204=1,VLOOKUP($A1203,$AQ$11:$AV$60,6),F1203)</f>
        <v>45551</v>
      </c>
      <c r="G1204" s="114">
        <f t="shared" si="729"/>
        <v>4.39962678532968E-3</v>
      </c>
      <c r="H1204" s="115">
        <f t="shared" si="730"/>
        <v>45642</v>
      </c>
      <c r="I1204" s="115">
        <f t="shared" si="731"/>
        <v>45642</v>
      </c>
      <c r="J1204" s="116">
        <f t="shared" si="732"/>
        <v>19</v>
      </c>
      <c r="K1204" s="116">
        <f t="shared" si="733"/>
        <v>2</v>
      </c>
      <c r="L1204" s="8">
        <f t="shared" si="734"/>
        <v>1.0004622000000001</v>
      </c>
      <c r="M1204" s="117">
        <f t="shared" si="735"/>
        <v>0.99980051000000003</v>
      </c>
      <c r="N1204" s="117">
        <f t="shared" si="736"/>
        <v>1.2085859244750905</v>
      </c>
      <c r="O1204" s="110">
        <f t="shared" si="737"/>
        <v>1.2091445300000001</v>
      </c>
      <c r="P1204" s="110">
        <f t="shared" si="738"/>
        <v>1151.2215905800001</v>
      </c>
      <c r="Q1204" s="148">
        <f t="shared" si="744"/>
        <v>0</v>
      </c>
      <c r="R1204" s="170">
        <f t="shared" si="745"/>
        <v>0</v>
      </c>
      <c r="S1204" s="110">
        <f t="shared" si="739"/>
        <v>0</v>
      </c>
      <c r="T1204" s="92">
        <v>0</v>
      </c>
      <c r="U1204" s="180">
        <f t="shared" si="746"/>
        <v>0</v>
      </c>
      <c r="V1204" s="120">
        <f t="shared" si="723"/>
        <v>0.12</v>
      </c>
      <c r="W1204" s="118">
        <f t="shared" ref="W1204:W1211" si="749">IF(A1203&lt;K$2,0,IF(Q1203&gt;0,1,IF(K1204=K1203,W1203,W1203+1)))</f>
        <v>15</v>
      </c>
      <c r="X1204" s="118">
        <v>252</v>
      </c>
      <c r="Y1204" s="117">
        <f t="shared" si="747"/>
        <v>1.006768559</v>
      </c>
      <c r="Z1204" s="110">
        <f t="shared" si="742"/>
        <v>7.7921112499999996</v>
      </c>
      <c r="AA1204" s="110">
        <f t="shared" si="743"/>
        <v>0</v>
      </c>
      <c r="AB1204" s="121"/>
      <c r="AC1204" s="115"/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109">
        <f t="shared" si="722"/>
        <v>45618</v>
      </c>
      <c r="B1205" s="110">
        <f t="shared" si="725"/>
        <v>1159.80299371</v>
      </c>
      <c r="C1205" s="183">
        <f t="shared" si="726"/>
        <v>952.09593396480341</v>
      </c>
      <c r="D1205" s="111">
        <f t="shared" si="727"/>
        <v>6966.5</v>
      </c>
      <c r="E1205" s="111">
        <f t="shared" si="728"/>
        <v>6997.15</v>
      </c>
      <c r="F1205" s="161">
        <f t="shared" si="748"/>
        <v>45551</v>
      </c>
      <c r="G1205" s="114">
        <f t="shared" si="729"/>
        <v>4.39962678532968E-3</v>
      </c>
      <c r="H1205" s="115">
        <f t="shared" si="730"/>
        <v>45642</v>
      </c>
      <c r="I1205" s="115">
        <f t="shared" si="731"/>
        <v>45642</v>
      </c>
      <c r="J1205" s="116">
        <f t="shared" si="732"/>
        <v>19</v>
      </c>
      <c r="K1205" s="116">
        <f t="shared" si="733"/>
        <v>3</v>
      </c>
      <c r="L1205" s="8">
        <f t="shared" si="734"/>
        <v>1.0006933899999999</v>
      </c>
      <c r="M1205" s="117">
        <f t="shared" si="735"/>
        <v>0.99980051000000003</v>
      </c>
      <c r="N1205" s="117">
        <f t="shared" si="736"/>
        <v>1.2085859244750905</v>
      </c>
      <c r="O1205" s="110">
        <f t="shared" si="737"/>
        <v>1.20942394</v>
      </c>
      <c r="P1205" s="110">
        <f t="shared" si="738"/>
        <v>1151.48761571</v>
      </c>
      <c r="Q1205" s="148">
        <f t="shared" si="744"/>
        <v>0</v>
      </c>
      <c r="R1205" s="170">
        <f t="shared" si="745"/>
        <v>0</v>
      </c>
      <c r="S1205" s="110">
        <f t="shared" si="739"/>
        <v>0</v>
      </c>
      <c r="T1205" s="92">
        <v>0</v>
      </c>
      <c r="U1205" s="180">
        <f t="shared" si="746"/>
        <v>0</v>
      </c>
      <c r="V1205" s="120">
        <f t="shared" si="723"/>
        <v>0.12</v>
      </c>
      <c r="W1205" s="118">
        <f t="shared" si="749"/>
        <v>16</v>
      </c>
      <c r="X1205" s="118">
        <v>252</v>
      </c>
      <c r="Y1205" s="117">
        <f t="shared" si="747"/>
        <v>1.007221422</v>
      </c>
      <c r="Z1205" s="110">
        <f t="shared" si="742"/>
        <v>8.3153780000000008</v>
      </c>
      <c r="AA1205" s="110">
        <f t="shared" si="743"/>
        <v>0</v>
      </c>
      <c r="AB1205" s="121"/>
      <c r="AC1205" s="115"/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109">
        <f t="shared" si="722"/>
        <v>45619</v>
      </c>
      <c r="B1206" s="110">
        <f t="shared" si="725"/>
        <v>1160.5928178899999</v>
      </c>
      <c r="C1206" s="183">
        <f t="shared" si="726"/>
        <v>952.09593396480341</v>
      </c>
      <c r="D1206" s="111">
        <f t="shared" si="727"/>
        <v>6966.5</v>
      </c>
      <c r="E1206" s="111">
        <f t="shared" si="728"/>
        <v>6997.15</v>
      </c>
      <c r="F1206" s="161">
        <f t="shared" si="748"/>
        <v>45551</v>
      </c>
      <c r="G1206" s="114">
        <f t="shared" si="729"/>
        <v>4.39962678532968E-3</v>
      </c>
      <c r="H1206" s="115">
        <f t="shared" si="730"/>
        <v>45642</v>
      </c>
      <c r="I1206" s="115">
        <f t="shared" si="731"/>
        <v>45642</v>
      </c>
      <c r="J1206" s="116">
        <f t="shared" si="732"/>
        <v>19</v>
      </c>
      <c r="K1206" s="116">
        <f t="shared" si="733"/>
        <v>4</v>
      </c>
      <c r="L1206" s="8">
        <f t="shared" si="734"/>
        <v>1.0009246300000001</v>
      </c>
      <c r="M1206" s="117">
        <f t="shared" si="735"/>
        <v>0.99980051000000003</v>
      </c>
      <c r="N1206" s="117">
        <f t="shared" si="736"/>
        <v>1.2085859244750905</v>
      </c>
      <c r="O1206" s="110">
        <f t="shared" si="737"/>
        <v>1.2097034099999999</v>
      </c>
      <c r="P1206" s="110">
        <f t="shared" si="738"/>
        <v>1151.75369796</v>
      </c>
      <c r="Q1206" s="148">
        <f t="shared" si="744"/>
        <v>0</v>
      </c>
      <c r="R1206" s="170">
        <f t="shared" si="745"/>
        <v>0</v>
      </c>
      <c r="S1206" s="110">
        <f t="shared" si="739"/>
        <v>0</v>
      </c>
      <c r="T1206" s="92">
        <v>0</v>
      </c>
      <c r="U1206" s="180">
        <f t="shared" si="746"/>
        <v>0</v>
      </c>
      <c r="V1206" s="120">
        <f t="shared" si="723"/>
        <v>0.12</v>
      </c>
      <c r="W1206" s="118">
        <f t="shared" si="749"/>
        <v>17</v>
      </c>
      <c r="X1206" s="118">
        <v>252</v>
      </c>
      <c r="Y1206" s="117">
        <f t="shared" si="747"/>
        <v>1.0076744879999999</v>
      </c>
      <c r="Z1206" s="110">
        <f t="shared" si="742"/>
        <v>8.8391199300000007</v>
      </c>
      <c r="AA1206" s="110">
        <f t="shared" si="743"/>
        <v>0</v>
      </c>
      <c r="AB1206" s="121"/>
      <c r="AC1206" s="115"/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109">
        <f t="shared" si="722"/>
        <v>45620</v>
      </c>
      <c r="B1207" s="110">
        <f t="shared" si="725"/>
        <v>1160.5928178899999</v>
      </c>
      <c r="C1207" s="183">
        <f t="shared" si="726"/>
        <v>952.09593396480341</v>
      </c>
      <c r="D1207" s="111">
        <f t="shared" si="727"/>
        <v>6966.5</v>
      </c>
      <c r="E1207" s="111">
        <f t="shared" si="728"/>
        <v>6997.15</v>
      </c>
      <c r="F1207" s="161">
        <f t="shared" si="748"/>
        <v>45551</v>
      </c>
      <c r="G1207" s="114">
        <f t="shared" si="729"/>
        <v>4.39962678532968E-3</v>
      </c>
      <c r="H1207" s="115">
        <f t="shared" si="730"/>
        <v>45642</v>
      </c>
      <c r="I1207" s="115">
        <f t="shared" si="731"/>
        <v>45642</v>
      </c>
      <c r="J1207" s="116">
        <f t="shared" si="732"/>
        <v>19</v>
      </c>
      <c r="K1207" s="116">
        <f t="shared" si="733"/>
        <v>4</v>
      </c>
      <c r="L1207" s="8">
        <f t="shared" si="734"/>
        <v>1.0009246300000001</v>
      </c>
      <c r="M1207" s="117">
        <f t="shared" si="735"/>
        <v>0.99980051000000003</v>
      </c>
      <c r="N1207" s="117">
        <f t="shared" si="736"/>
        <v>1.2085859244750905</v>
      </c>
      <c r="O1207" s="110">
        <f t="shared" si="737"/>
        <v>1.2097034099999999</v>
      </c>
      <c r="P1207" s="110">
        <f t="shared" si="738"/>
        <v>1151.75369796</v>
      </c>
      <c r="Q1207" s="148">
        <f t="shared" si="744"/>
        <v>0</v>
      </c>
      <c r="R1207" s="170">
        <f t="shared" si="745"/>
        <v>0</v>
      </c>
      <c r="S1207" s="110">
        <f t="shared" si="739"/>
        <v>0</v>
      </c>
      <c r="T1207" s="92">
        <v>0</v>
      </c>
      <c r="U1207" s="180">
        <f t="shared" si="746"/>
        <v>0</v>
      </c>
      <c r="V1207" s="120">
        <f t="shared" si="723"/>
        <v>0.12</v>
      </c>
      <c r="W1207" s="118">
        <f t="shared" si="749"/>
        <v>17</v>
      </c>
      <c r="X1207" s="118">
        <v>252</v>
      </c>
      <c r="Y1207" s="117">
        <f t="shared" si="747"/>
        <v>1.0076744879999999</v>
      </c>
      <c r="Z1207" s="110">
        <f t="shared" si="742"/>
        <v>8.8391199300000007</v>
      </c>
      <c r="AA1207" s="110">
        <f t="shared" si="743"/>
        <v>0</v>
      </c>
      <c r="AB1207" s="121"/>
      <c r="AC1207" s="115"/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109">
        <f t="shared" si="722"/>
        <v>45621</v>
      </c>
      <c r="B1208" s="110">
        <f t="shared" si="725"/>
        <v>1160.5928178899999</v>
      </c>
      <c r="C1208" s="183">
        <f t="shared" si="726"/>
        <v>952.09593396480341</v>
      </c>
      <c r="D1208" s="111">
        <f t="shared" si="727"/>
        <v>6966.5</v>
      </c>
      <c r="E1208" s="111">
        <f t="shared" si="728"/>
        <v>6997.15</v>
      </c>
      <c r="F1208" s="161">
        <f t="shared" si="748"/>
        <v>45551</v>
      </c>
      <c r="G1208" s="114">
        <f t="shared" si="729"/>
        <v>4.39962678532968E-3</v>
      </c>
      <c r="H1208" s="115">
        <f t="shared" si="730"/>
        <v>45642</v>
      </c>
      <c r="I1208" s="115">
        <f t="shared" si="731"/>
        <v>45642</v>
      </c>
      <c r="J1208" s="116">
        <f t="shared" si="732"/>
        <v>19</v>
      </c>
      <c r="K1208" s="116">
        <f t="shared" si="733"/>
        <v>4</v>
      </c>
      <c r="L1208" s="8">
        <f t="shared" si="734"/>
        <v>1.0009246300000001</v>
      </c>
      <c r="M1208" s="117">
        <f t="shared" si="735"/>
        <v>0.99980051000000003</v>
      </c>
      <c r="N1208" s="117">
        <f t="shared" si="736"/>
        <v>1.2085859244750905</v>
      </c>
      <c r="O1208" s="110">
        <f t="shared" si="737"/>
        <v>1.2097034099999999</v>
      </c>
      <c r="P1208" s="110">
        <f t="shared" si="738"/>
        <v>1151.75369796</v>
      </c>
      <c r="Q1208" s="148">
        <f t="shared" si="744"/>
        <v>0</v>
      </c>
      <c r="R1208" s="170">
        <f t="shared" si="745"/>
        <v>0</v>
      </c>
      <c r="S1208" s="110">
        <f t="shared" si="739"/>
        <v>0</v>
      </c>
      <c r="T1208" s="92">
        <v>0</v>
      </c>
      <c r="U1208" s="180">
        <f t="shared" si="746"/>
        <v>0</v>
      </c>
      <c r="V1208" s="120">
        <f t="shared" si="723"/>
        <v>0.12</v>
      </c>
      <c r="W1208" s="118">
        <f t="shared" si="749"/>
        <v>17</v>
      </c>
      <c r="X1208" s="118">
        <v>252</v>
      </c>
      <c r="Y1208" s="117">
        <f t="shared" si="747"/>
        <v>1.0076744879999999</v>
      </c>
      <c r="Z1208" s="110">
        <f t="shared" si="742"/>
        <v>8.8391199300000007</v>
      </c>
      <c r="AA1208" s="110">
        <f t="shared" si="743"/>
        <v>0</v>
      </c>
      <c r="AB1208" s="121"/>
      <c r="AC1208" s="115"/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109">
        <f t="shared" si="722"/>
        <v>45622</v>
      </c>
      <c r="B1209" s="110">
        <f t="shared" si="725"/>
        <v>1161.38318538</v>
      </c>
      <c r="C1209" s="183">
        <f t="shared" si="726"/>
        <v>952.09593396480341</v>
      </c>
      <c r="D1209" s="111">
        <f t="shared" si="727"/>
        <v>6966.5</v>
      </c>
      <c r="E1209" s="111">
        <f t="shared" si="728"/>
        <v>6997.15</v>
      </c>
      <c r="F1209" s="161">
        <f t="shared" si="748"/>
        <v>45551</v>
      </c>
      <c r="G1209" s="114">
        <f t="shared" si="729"/>
        <v>4.39962678532968E-3</v>
      </c>
      <c r="H1209" s="115">
        <f t="shared" si="730"/>
        <v>45642</v>
      </c>
      <c r="I1209" s="115">
        <f t="shared" si="731"/>
        <v>45642</v>
      </c>
      <c r="J1209" s="116">
        <f t="shared" si="732"/>
        <v>19</v>
      </c>
      <c r="K1209" s="116">
        <f t="shared" si="733"/>
        <v>5</v>
      </c>
      <c r="L1209" s="8">
        <f t="shared" si="734"/>
        <v>1.00115592</v>
      </c>
      <c r="M1209" s="117">
        <f t="shared" si="735"/>
        <v>0.99980051000000003</v>
      </c>
      <c r="N1209" s="117">
        <f t="shared" si="736"/>
        <v>1.2085859244750905</v>
      </c>
      <c r="O1209" s="110">
        <f t="shared" si="737"/>
        <v>1.2099829499999999</v>
      </c>
      <c r="P1209" s="110">
        <f t="shared" si="738"/>
        <v>1152.0198468599999</v>
      </c>
      <c r="Q1209" s="148">
        <f t="shared" si="744"/>
        <v>0</v>
      </c>
      <c r="R1209" s="170">
        <f t="shared" si="745"/>
        <v>0</v>
      </c>
      <c r="S1209" s="110">
        <f t="shared" si="739"/>
        <v>0</v>
      </c>
      <c r="T1209" s="92">
        <v>0</v>
      </c>
      <c r="U1209" s="180">
        <f t="shared" si="746"/>
        <v>0</v>
      </c>
      <c r="V1209" s="120">
        <f t="shared" si="723"/>
        <v>0.12</v>
      </c>
      <c r="W1209" s="118">
        <f t="shared" si="749"/>
        <v>18</v>
      </c>
      <c r="X1209" s="118">
        <v>252</v>
      </c>
      <c r="Y1209" s="117">
        <f t="shared" si="747"/>
        <v>1.0081277580000001</v>
      </c>
      <c r="Z1209" s="110">
        <f t="shared" si="742"/>
        <v>9.3633385199999992</v>
      </c>
      <c r="AA1209" s="110">
        <f t="shared" si="743"/>
        <v>0</v>
      </c>
      <c r="AB1209" s="121"/>
      <c r="AC1209" s="115"/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109">
        <f t="shared" si="722"/>
        <v>45623</v>
      </c>
      <c r="B1210" s="110">
        <f t="shared" si="725"/>
        <v>1162.1740783799999</v>
      </c>
      <c r="C1210" s="183">
        <f t="shared" si="726"/>
        <v>952.09593396480341</v>
      </c>
      <c r="D1210" s="111">
        <f t="shared" si="727"/>
        <v>6966.5</v>
      </c>
      <c r="E1210" s="111">
        <f t="shared" si="728"/>
        <v>6997.15</v>
      </c>
      <c r="F1210" s="161">
        <f t="shared" si="748"/>
        <v>45551</v>
      </c>
      <c r="G1210" s="114">
        <f t="shared" si="729"/>
        <v>4.39962678532968E-3</v>
      </c>
      <c r="H1210" s="115">
        <f t="shared" si="730"/>
        <v>45642</v>
      </c>
      <c r="I1210" s="115">
        <f t="shared" si="731"/>
        <v>45642</v>
      </c>
      <c r="J1210" s="116">
        <f t="shared" si="732"/>
        <v>19</v>
      </c>
      <c r="K1210" s="116">
        <f t="shared" si="733"/>
        <v>6</v>
      </c>
      <c r="L1210" s="8">
        <f t="shared" si="734"/>
        <v>1.00138726</v>
      </c>
      <c r="M1210" s="117">
        <f t="shared" si="735"/>
        <v>0.99980051000000003</v>
      </c>
      <c r="N1210" s="117">
        <f t="shared" si="736"/>
        <v>1.2085859244750905</v>
      </c>
      <c r="O1210" s="110">
        <f t="shared" si="737"/>
        <v>1.21026254</v>
      </c>
      <c r="P1210" s="110">
        <f t="shared" si="738"/>
        <v>1152.2860433599999</v>
      </c>
      <c r="Q1210" s="148">
        <f t="shared" si="744"/>
        <v>0</v>
      </c>
      <c r="R1210" s="170">
        <f t="shared" si="745"/>
        <v>0</v>
      </c>
      <c r="S1210" s="110">
        <f t="shared" si="739"/>
        <v>0</v>
      </c>
      <c r="T1210" s="92">
        <v>0</v>
      </c>
      <c r="U1210" s="180">
        <f t="shared" si="746"/>
        <v>0</v>
      </c>
      <c r="V1210" s="120">
        <f t="shared" si="723"/>
        <v>0.12</v>
      </c>
      <c r="W1210" s="118">
        <f t="shared" si="749"/>
        <v>19</v>
      </c>
      <c r="X1210" s="118">
        <v>252</v>
      </c>
      <c r="Y1210" s="117">
        <f t="shared" si="747"/>
        <v>1.0085812329999999</v>
      </c>
      <c r="Z1210" s="110">
        <f t="shared" si="742"/>
        <v>9.8880350200000002</v>
      </c>
      <c r="AA1210" s="110">
        <f t="shared" si="743"/>
        <v>0</v>
      </c>
      <c r="AB1210" s="121"/>
      <c r="AC1210" s="115"/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5" x14ac:dyDescent="0.2">
      <c r="A1211" s="109">
        <f t="shared" si="722"/>
        <v>45624</v>
      </c>
      <c r="B1211" s="110">
        <f t="shared" si="725"/>
        <v>1162.9655236199999</v>
      </c>
      <c r="C1211" s="183">
        <f t="shared" si="726"/>
        <v>952.09593396480341</v>
      </c>
      <c r="D1211" s="111">
        <f t="shared" si="727"/>
        <v>6966.5</v>
      </c>
      <c r="E1211" s="111">
        <f t="shared" si="728"/>
        <v>6997.15</v>
      </c>
      <c r="F1211" s="161">
        <f t="shared" si="748"/>
        <v>45551</v>
      </c>
      <c r="G1211" s="114">
        <f t="shared" si="729"/>
        <v>4.39962678532968E-3</v>
      </c>
      <c r="H1211" s="115">
        <f t="shared" si="730"/>
        <v>45642</v>
      </c>
      <c r="I1211" s="115">
        <f t="shared" si="731"/>
        <v>45642</v>
      </c>
      <c r="J1211" s="116">
        <f t="shared" si="732"/>
        <v>19</v>
      </c>
      <c r="K1211" s="116">
        <f t="shared" si="733"/>
        <v>7</v>
      </c>
      <c r="L1211" s="8">
        <f t="shared" si="734"/>
        <v>1.0016186600000001</v>
      </c>
      <c r="M1211" s="117">
        <f t="shared" si="735"/>
        <v>0.99980051000000003</v>
      </c>
      <c r="N1211" s="117">
        <f t="shared" si="736"/>
        <v>1.2085859244750905</v>
      </c>
      <c r="O1211" s="110">
        <f t="shared" si="737"/>
        <v>1.2105422100000001</v>
      </c>
      <c r="P1211" s="110">
        <f t="shared" si="738"/>
        <v>1152.5523160299999</v>
      </c>
      <c r="Q1211" s="148">
        <f t="shared" si="744"/>
        <v>0</v>
      </c>
      <c r="R1211" s="170">
        <f t="shared" si="745"/>
        <v>0</v>
      </c>
      <c r="S1211" s="110">
        <f t="shared" si="739"/>
        <v>0</v>
      </c>
      <c r="T1211" s="92">
        <v>0</v>
      </c>
      <c r="U1211" s="180">
        <f t="shared" si="746"/>
        <v>0</v>
      </c>
      <c r="V1211" s="120">
        <f t="shared" si="723"/>
        <v>0.12</v>
      </c>
      <c r="W1211" s="118">
        <f t="shared" si="749"/>
        <v>20</v>
      </c>
      <c r="X1211" s="118">
        <v>252</v>
      </c>
      <c r="Y1211" s="117">
        <f t="shared" si="747"/>
        <v>1.0090349110000001</v>
      </c>
      <c r="Z1211" s="110">
        <f t="shared" si="742"/>
        <v>10.413207590000001</v>
      </c>
      <c r="AA1211" s="110">
        <f t="shared" si="743"/>
        <v>0</v>
      </c>
      <c r="AB1211" s="166" t="s">
        <v>99</v>
      </c>
      <c r="AC1211" s="166" t="s">
        <v>100</v>
      </c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5.75" x14ac:dyDescent="0.25">
      <c r="A1212" s="218">
        <f t="shared" si="722"/>
        <v>45625</v>
      </c>
      <c r="B1212" s="219">
        <f t="shared" ref="B1212" si="750">(P1212+Z1212)</f>
        <v>1163.7575129300001</v>
      </c>
      <c r="C1212" s="219">
        <f t="shared" ref="C1212:C1226" si="751">C1211-((S1211+T1211)/O1211)</f>
        <v>952.09593396480341</v>
      </c>
      <c r="D1212" s="220">
        <f t="shared" ref="D1212:D1226" si="752">IF(E1212=E1211,D1211,E1211)</f>
        <v>6966.5</v>
      </c>
      <c r="E1212" s="220">
        <f t="shared" ref="E1212:E1226" si="753">IF($K1212=1,VLOOKUP($A1211,AQ$11:AU$131,5),E1211)</f>
        <v>6997.15</v>
      </c>
      <c r="F1212" s="221">
        <f t="shared" si="748"/>
        <v>45551</v>
      </c>
      <c r="G1212" s="222">
        <f t="shared" ref="G1212:G1226" si="754">(E1212/D1212)-1</f>
        <v>4.39962678532968E-3</v>
      </c>
      <c r="H1212" s="218">
        <f t="shared" ref="H1212:H1226" si="755">IF(Q1211&gt;0,VLOOKUP(A1212,AJ$119:AP$451,4),H1211)</f>
        <v>45642</v>
      </c>
      <c r="I1212" s="218">
        <f t="shared" ref="I1212:I1226" si="756">IF(A1212&gt;I1211,H1212,I1211)</f>
        <v>45642</v>
      </c>
      <c r="J1212" s="202">
        <f t="shared" ref="J1212:J1226" si="757">IF(I1212=I1211,J1211,NETWORKDAYS(I1211,I1212,$AF$149:$AF$503)-1)</f>
        <v>19</v>
      </c>
      <c r="K1212" s="202">
        <f t="shared" ref="K1212:K1226" si="758">(J1212-(NETWORKDAYS(A1212,I1212,AF$149:AF$503)-1))</f>
        <v>8</v>
      </c>
      <c r="L1212" s="219">
        <f t="shared" ref="L1212:L1226" si="759">TRUNC((E1212/D1212)^TRUNC((K1212/J1212),9),8)</f>
        <v>1.0018501200000001</v>
      </c>
      <c r="M1212" s="223">
        <f t="shared" ref="M1212:M1226" si="760">IF(I1212&gt;I1211,L1211,M1211)</f>
        <v>0.99980051000000003</v>
      </c>
      <c r="N1212" s="223">
        <f t="shared" ref="N1212:N1226" si="761">IF(I1212&gt;I1211,N1211*M1212,N1211)</f>
        <v>1.2085859244750905</v>
      </c>
      <c r="O1212" s="219">
        <f t="shared" ref="O1212:O1226" si="762">TRUNC(TRUNC((L1212*N1212),15),8)</f>
        <v>1.2108219499999999</v>
      </c>
      <c r="P1212" s="219">
        <f t="shared" ref="P1212:P1226" si="763">TRUNC(C1212*O1212,8)</f>
        <v>1152.81865535</v>
      </c>
      <c r="Q1212" s="224">
        <f t="shared" ref="Q1212:Q1225" si="764">IF(VLOOKUP(A1212,AF$11:AM$141,8)=VLOOKUP(A1211,AF$11:AM$141,8),0,VLOOKUP(A1212,AF$11:AM$141,8))</f>
        <v>0</v>
      </c>
      <c r="R1212" s="203">
        <f t="shared" ref="R1212:R1226" si="765">IF(Q1212&gt;0,VLOOKUP($A1212,$AF$11:$AK$141,6),0)</f>
        <v>0</v>
      </c>
      <c r="S1212" s="219">
        <f t="shared" ref="S1212:S1226" si="766">IF(R1212&gt;0,TRUNC(R1212*P1212,8),0)</f>
        <v>0</v>
      </c>
      <c r="T1212" s="219">
        <v>0</v>
      </c>
      <c r="U1212" s="225">
        <f t="shared" ref="U1212:U1226" si="767">IF(Q1212&gt;0,(S1212+T1212)/P1212,0)</f>
        <v>0</v>
      </c>
      <c r="V1212" s="203">
        <f t="shared" si="723"/>
        <v>0.12</v>
      </c>
      <c r="W1212" s="224">
        <f t="shared" ref="W1212:W1226" si="768">IF(A1211&lt;K$2,0,IF(Q1211&gt;0,1,IF(K1212=K1211,W1211,W1211+1)))</f>
        <v>21</v>
      </c>
      <c r="X1212" s="224">
        <v>252</v>
      </c>
      <c r="Y1212" s="223">
        <f t="shared" ref="Y1212:Y1226" si="769">ROUND((1+V1212)^TRUNC((W1212/X1212),9),9)</f>
        <v>1.0094887930000001</v>
      </c>
      <c r="Z1212" s="219">
        <f t="shared" ref="Z1212:Z1226" si="770">TRUNC((P1212*(Y1212-1)),8)</f>
        <v>10.938857580000001</v>
      </c>
      <c r="AA1212" s="219">
        <f t="shared" ref="AA1212:AA1226" si="771">IF(Q1212&gt;0,S1212+Z1212,0)</f>
        <v>0</v>
      </c>
      <c r="AB1212" s="219">
        <f>$B1212</f>
        <v>1163.7575129300001</v>
      </c>
      <c r="AC1212" s="219">
        <f>$B1212</f>
        <v>1163.7575129300001</v>
      </c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109">
        <f t="shared" si="722"/>
        <v>45626</v>
      </c>
      <c r="B1213" s="110">
        <f>(P1213+Z1213+AB1213+AC1213)</f>
        <v>1188.2130967495766</v>
      </c>
      <c r="C1213" s="183">
        <f t="shared" si="751"/>
        <v>952.09593396480341</v>
      </c>
      <c r="D1213" s="111">
        <f t="shared" si="752"/>
        <v>6966.5</v>
      </c>
      <c r="E1213" s="111">
        <f t="shared" si="753"/>
        <v>6997.15</v>
      </c>
      <c r="F1213" s="161">
        <f t="shared" si="748"/>
        <v>45551</v>
      </c>
      <c r="G1213" s="114">
        <f t="shared" si="754"/>
        <v>4.39962678532968E-3</v>
      </c>
      <c r="H1213" s="115">
        <f t="shared" si="755"/>
        <v>45642</v>
      </c>
      <c r="I1213" s="115">
        <f t="shared" si="756"/>
        <v>45642</v>
      </c>
      <c r="J1213" s="116">
        <f t="shared" si="757"/>
        <v>19</v>
      </c>
      <c r="K1213" s="116">
        <f t="shared" si="758"/>
        <v>9</v>
      </c>
      <c r="L1213" s="8">
        <f t="shared" si="759"/>
        <v>1.00208162</v>
      </c>
      <c r="M1213" s="117">
        <f t="shared" si="760"/>
        <v>0.99980051000000003</v>
      </c>
      <c r="N1213" s="117">
        <f t="shared" si="761"/>
        <v>1.2085859244750905</v>
      </c>
      <c r="O1213" s="110">
        <f t="shared" si="762"/>
        <v>1.2111017399999999</v>
      </c>
      <c r="P1213" s="110">
        <f t="shared" si="763"/>
        <v>1153.08504227</v>
      </c>
      <c r="Q1213" s="148">
        <f t="shared" si="764"/>
        <v>0</v>
      </c>
      <c r="R1213" s="170">
        <f t="shared" si="765"/>
        <v>0</v>
      </c>
      <c r="S1213" s="110">
        <f t="shared" si="766"/>
        <v>0</v>
      </c>
      <c r="T1213" s="92">
        <v>0</v>
      </c>
      <c r="U1213" s="180">
        <f t="shared" si="767"/>
        <v>0</v>
      </c>
      <c r="V1213" s="120">
        <f t="shared" si="723"/>
        <v>0.12</v>
      </c>
      <c r="W1213" s="118">
        <f t="shared" si="768"/>
        <v>22</v>
      </c>
      <c r="X1213" s="118">
        <v>252</v>
      </c>
      <c r="Y1213" s="117">
        <f t="shared" si="769"/>
        <v>1.009942879</v>
      </c>
      <c r="Z1213" s="110">
        <f t="shared" si="770"/>
        <v>11.464985049999999</v>
      </c>
      <c r="AA1213" s="110">
        <f t="shared" si="771"/>
        <v>0</v>
      </c>
      <c r="AB1213" s="110">
        <f>2%*AB$1212</f>
        <v>23.275150258600004</v>
      </c>
      <c r="AC1213" s="110">
        <f>(A1213-A$1212)/30*1%*AC$1212</f>
        <v>0.38791917097666667</v>
      </c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109">
        <f t="shared" si="722"/>
        <v>45627</v>
      </c>
      <c r="B1214" s="110">
        <f t="shared" ref="B1214:B1226" si="772">(P1214+Z1214+AB1214+AC1214)</f>
        <v>1188.6010159205534</v>
      </c>
      <c r="C1214" s="183">
        <f t="shared" si="751"/>
        <v>952.09593396480341</v>
      </c>
      <c r="D1214" s="111">
        <f t="shared" si="752"/>
        <v>6966.5</v>
      </c>
      <c r="E1214" s="111">
        <f t="shared" si="753"/>
        <v>6997.15</v>
      </c>
      <c r="F1214" s="161">
        <f t="shared" si="748"/>
        <v>45551</v>
      </c>
      <c r="G1214" s="114">
        <f t="shared" si="754"/>
        <v>4.39962678532968E-3</v>
      </c>
      <c r="H1214" s="115">
        <f t="shared" si="755"/>
        <v>45642</v>
      </c>
      <c r="I1214" s="115">
        <f t="shared" si="756"/>
        <v>45642</v>
      </c>
      <c r="J1214" s="116">
        <f t="shared" si="757"/>
        <v>19</v>
      </c>
      <c r="K1214" s="116">
        <f t="shared" si="758"/>
        <v>9</v>
      </c>
      <c r="L1214" s="8">
        <f t="shared" si="759"/>
        <v>1.00208162</v>
      </c>
      <c r="M1214" s="117">
        <f t="shared" si="760"/>
        <v>0.99980051000000003</v>
      </c>
      <c r="N1214" s="117">
        <f t="shared" si="761"/>
        <v>1.2085859244750905</v>
      </c>
      <c r="O1214" s="110">
        <f t="shared" si="762"/>
        <v>1.2111017399999999</v>
      </c>
      <c r="P1214" s="110">
        <f t="shared" si="763"/>
        <v>1153.08504227</v>
      </c>
      <c r="Q1214" s="148">
        <f t="shared" si="764"/>
        <v>0</v>
      </c>
      <c r="R1214" s="170">
        <f t="shared" si="765"/>
        <v>0</v>
      </c>
      <c r="S1214" s="110">
        <f t="shared" si="766"/>
        <v>0</v>
      </c>
      <c r="T1214" s="92">
        <v>0</v>
      </c>
      <c r="U1214" s="180">
        <f t="shared" si="767"/>
        <v>0</v>
      </c>
      <c r="V1214" s="120">
        <f t="shared" si="723"/>
        <v>0.12</v>
      </c>
      <c r="W1214" s="118">
        <f t="shared" si="768"/>
        <v>22</v>
      </c>
      <c r="X1214" s="118">
        <v>252</v>
      </c>
      <c r="Y1214" s="117">
        <f t="shared" si="769"/>
        <v>1.009942879</v>
      </c>
      <c r="Z1214" s="110">
        <f t="shared" si="770"/>
        <v>11.464985049999999</v>
      </c>
      <c r="AA1214" s="110">
        <f t="shared" si="771"/>
        <v>0</v>
      </c>
      <c r="AB1214" s="110">
        <f t="shared" ref="AB1214:AB1233" si="773">2%*AB$1212</f>
        <v>23.275150258600004</v>
      </c>
      <c r="AC1214" s="110">
        <f t="shared" ref="AC1214:AC1226" si="774">(A1214-A$1212)/30*1%*AC$1212</f>
        <v>0.77583834195333334</v>
      </c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109">
        <f t="shared" si="722"/>
        <v>45628</v>
      </c>
      <c r="B1215" s="110">
        <f t="shared" si="772"/>
        <v>1188.98893509153</v>
      </c>
      <c r="C1215" s="183">
        <f t="shared" si="751"/>
        <v>952.09593396480341</v>
      </c>
      <c r="D1215" s="111">
        <f t="shared" si="752"/>
        <v>6966.5</v>
      </c>
      <c r="E1215" s="111">
        <f t="shared" si="753"/>
        <v>6997.15</v>
      </c>
      <c r="F1215" s="161">
        <f t="shared" si="748"/>
        <v>45551</v>
      </c>
      <c r="G1215" s="114">
        <f t="shared" si="754"/>
        <v>4.39962678532968E-3</v>
      </c>
      <c r="H1215" s="115">
        <f t="shared" si="755"/>
        <v>45642</v>
      </c>
      <c r="I1215" s="115">
        <f t="shared" si="756"/>
        <v>45642</v>
      </c>
      <c r="J1215" s="116">
        <f t="shared" si="757"/>
        <v>19</v>
      </c>
      <c r="K1215" s="116">
        <f t="shared" si="758"/>
        <v>9</v>
      </c>
      <c r="L1215" s="8">
        <f t="shared" si="759"/>
        <v>1.00208162</v>
      </c>
      <c r="M1215" s="117">
        <f t="shared" si="760"/>
        <v>0.99980051000000003</v>
      </c>
      <c r="N1215" s="117">
        <f t="shared" si="761"/>
        <v>1.2085859244750905</v>
      </c>
      <c r="O1215" s="110">
        <f t="shared" si="762"/>
        <v>1.2111017399999999</v>
      </c>
      <c r="P1215" s="110">
        <f t="shared" si="763"/>
        <v>1153.08504227</v>
      </c>
      <c r="Q1215" s="148">
        <f t="shared" si="764"/>
        <v>0</v>
      </c>
      <c r="R1215" s="170">
        <f t="shared" si="765"/>
        <v>0</v>
      </c>
      <c r="S1215" s="110">
        <f t="shared" si="766"/>
        <v>0</v>
      </c>
      <c r="T1215" s="92">
        <v>0</v>
      </c>
      <c r="U1215" s="180">
        <f t="shared" si="767"/>
        <v>0</v>
      </c>
      <c r="V1215" s="120">
        <f t="shared" si="723"/>
        <v>0.12</v>
      </c>
      <c r="W1215" s="118">
        <f t="shared" si="768"/>
        <v>22</v>
      </c>
      <c r="X1215" s="118">
        <v>252</v>
      </c>
      <c r="Y1215" s="117">
        <f t="shared" si="769"/>
        <v>1.009942879</v>
      </c>
      <c r="Z1215" s="110">
        <f t="shared" si="770"/>
        <v>11.464985049999999</v>
      </c>
      <c r="AA1215" s="110">
        <f t="shared" si="771"/>
        <v>0</v>
      </c>
      <c r="AB1215" s="110">
        <f t="shared" si="773"/>
        <v>23.275150258600004</v>
      </c>
      <c r="AC1215" s="110">
        <f t="shared" si="774"/>
        <v>1.1637575129300002</v>
      </c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109">
        <f t="shared" si="722"/>
        <v>45629</v>
      </c>
      <c r="B1216" s="110">
        <f t="shared" si="772"/>
        <v>1190.1699143425067</v>
      </c>
      <c r="C1216" s="183">
        <f t="shared" si="751"/>
        <v>952.09593396480341</v>
      </c>
      <c r="D1216" s="111">
        <f t="shared" si="752"/>
        <v>6966.5</v>
      </c>
      <c r="E1216" s="111">
        <f t="shared" si="753"/>
        <v>6997.15</v>
      </c>
      <c r="F1216" s="161">
        <f t="shared" si="748"/>
        <v>45551</v>
      </c>
      <c r="G1216" s="114">
        <f t="shared" si="754"/>
        <v>4.39962678532968E-3</v>
      </c>
      <c r="H1216" s="115">
        <f t="shared" si="755"/>
        <v>45642</v>
      </c>
      <c r="I1216" s="115">
        <f t="shared" si="756"/>
        <v>45642</v>
      </c>
      <c r="J1216" s="116">
        <f t="shared" si="757"/>
        <v>19</v>
      </c>
      <c r="K1216" s="116">
        <f t="shared" si="758"/>
        <v>10</v>
      </c>
      <c r="L1216" s="8">
        <f t="shared" si="759"/>
        <v>1.00231318</v>
      </c>
      <c r="M1216" s="117">
        <f t="shared" si="760"/>
        <v>0.99980051000000003</v>
      </c>
      <c r="N1216" s="117">
        <f t="shared" si="761"/>
        <v>1.2085859244750905</v>
      </c>
      <c r="O1216" s="110">
        <f t="shared" si="762"/>
        <v>1.2113815999999999</v>
      </c>
      <c r="P1216" s="110">
        <f t="shared" si="763"/>
        <v>1153.35149583</v>
      </c>
      <c r="Q1216" s="148">
        <f t="shared" si="764"/>
        <v>0</v>
      </c>
      <c r="R1216" s="170">
        <f t="shared" si="765"/>
        <v>0</v>
      </c>
      <c r="S1216" s="110">
        <f t="shared" si="766"/>
        <v>0</v>
      </c>
      <c r="T1216" s="92">
        <v>0</v>
      </c>
      <c r="U1216" s="180">
        <f t="shared" si="767"/>
        <v>0</v>
      </c>
      <c r="V1216" s="120">
        <f t="shared" si="723"/>
        <v>0.12</v>
      </c>
      <c r="W1216" s="118">
        <f t="shared" si="768"/>
        <v>23</v>
      </c>
      <c r="X1216" s="118">
        <v>252</v>
      </c>
      <c r="Y1216" s="117">
        <f t="shared" si="769"/>
        <v>1.0103971700000001</v>
      </c>
      <c r="Z1216" s="110">
        <f t="shared" si="770"/>
        <v>11.991591570000001</v>
      </c>
      <c r="AA1216" s="110">
        <f t="shared" si="771"/>
        <v>0</v>
      </c>
      <c r="AB1216" s="110">
        <f t="shared" si="773"/>
        <v>23.275150258600004</v>
      </c>
      <c r="AC1216" s="110">
        <f t="shared" si="774"/>
        <v>1.5516766839066667</v>
      </c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109">
        <f t="shared" si="722"/>
        <v>45630</v>
      </c>
      <c r="B1217" s="110">
        <f t="shared" si="772"/>
        <v>1191.3514287834832</v>
      </c>
      <c r="C1217" s="183">
        <f t="shared" si="751"/>
        <v>952.09593396480341</v>
      </c>
      <c r="D1217" s="111">
        <f t="shared" si="752"/>
        <v>6966.5</v>
      </c>
      <c r="E1217" s="111">
        <f t="shared" si="753"/>
        <v>6997.15</v>
      </c>
      <c r="F1217" s="161">
        <f t="shared" si="748"/>
        <v>45551</v>
      </c>
      <c r="G1217" s="114">
        <f t="shared" si="754"/>
        <v>4.39962678532968E-3</v>
      </c>
      <c r="H1217" s="115">
        <f t="shared" si="755"/>
        <v>45642</v>
      </c>
      <c r="I1217" s="115">
        <f t="shared" si="756"/>
        <v>45642</v>
      </c>
      <c r="J1217" s="116">
        <f t="shared" si="757"/>
        <v>19</v>
      </c>
      <c r="K1217" s="116">
        <f t="shared" si="758"/>
        <v>11</v>
      </c>
      <c r="L1217" s="8">
        <f t="shared" si="759"/>
        <v>1.00254479</v>
      </c>
      <c r="M1217" s="117">
        <f t="shared" si="760"/>
        <v>0.99980051000000003</v>
      </c>
      <c r="N1217" s="117">
        <f t="shared" si="761"/>
        <v>1.2085859244750905</v>
      </c>
      <c r="O1217" s="110">
        <f t="shared" si="762"/>
        <v>1.21166152</v>
      </c>
      <c r="P1217" s="110">
        <f t="shared" si="763"/>
        <v>1153.61800653</v>
      </c>
      <c r="Q1217" s="148">
        <f t="shared" si="764"/>
        <v>0</v>
      </c>
      <c r="R1217" s="170">
        <f t="shared" si="765"/>
        <v>0</v>
      </c>
      <c r="S1217" s="110">
        <f t="shared" si="766"/>
        <v>0</v>
      </c>
      <c r="T1217" s="92">
        <v>0</v>
      </c>
      <c r="U1217" s="180">
        <f t="shared" si="767"/>
        <v>0</v>
      </c>
      <c r="V1217" s="120">
        <f t="shared" si="723"/>
        <v>0.12</v>
      </c>
      <c r="W1217" s="118">
        <f t="shared" si="768"/>
        <v>24</v>
      </c>
      <c r="X1217" s="118">
        <v>252</v>
      </c>
      <c r="Y1217" s="117">
        <f t="shared" si="769"/>
        <v>1.0108516649999999</v>
      </c>
      <c r="Z1217" s="110">
        <f t="shared" si="770"/>
        <v>12.51867614</v>
      </c>
      <c r="AA1217" s="110">
        <f t="shared" si="771"/>
        <v>0</v>
      </c>
      <c r="AB1217" s="110">
        <f t="shared" si="773"/>
        <v>23.275150258600004</v>
      </c>
      <c r="AC1217" s="110">
        <f t="shared" si="774"/>
        <v>1.9395958548833334</v>
      </c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109">
        <f t="shared" si="722"/>
        <v>45631</v>
      </c>
      <c r="B1218" s="110">
        <f t="shared" si="772"/>
        <v>1192.5334882644599</v>
      </c>
      <c r="C1218" s="183">
        <f t="shared" si="751"/>
        <v>952.09593396480341</v>
      </c>
      <c r="D1218" s="111">
        <f t="shared" si="752"/>
        <v>6966.5</v>
      </c>
      <c r="E1218" s="111">
        <f t="shared" si="753"/>
        <v>6997.15</v>
      </c>
      <c r="F1218" s="161">
        <f t="shared" si="748"/>
        <v>45551</v>
      </c>
      <c r="G1218" s="114">
        <f t="shared" si="754"/>
        <v>4.39962678532968E-3</v>
      </c>
      <c r="H1218" s="115">
        <f t="shared" si="755"/>
        <v>45642</v>
      </c>
      <c r="I1218" s="115">
        <f t="shared" si="756"/>
        <v>45642</v>
      </c>
      <c r="J1218" s="116">
        <f t="shared" si="757"/>
        <v>19</v>
      </c>
      <c r="K1218" s="116">
        <f t="shared" si="758"/>
        <v>12</v>
      </c>
      <c r="L1218" s="8">
        <f t="shared" si="759"/>
        <v>1.00277646</v>
      </c>
      <c r="M1218" s="117">
        <f t="shared" si="760"/>
        <v>0.99980051000000003</v>
      </c>
      <c r="N1218" s="117">
        <f t="shared" si="761"/>
        <v>1.2085859244750905</v>
      </c>
      <c r="O1218" s="110">
        <f t="shared" si="762"/>
        <v>1.2119415099999999</v>
      </c>
      <c r="P1218" s="110">
        <f t="shared" si="763"/>
        <v>1153.8845838699999</v>
      </c>
      <c r="Q1218" s="148">
        <f t="shared" si="764"/>
        <v>0</v>
      </c>
      <c r="R1218" s="170">
        <f t="shared" si="765"/>
        <v>0</v>
      </c>
      <c r="S1218" s="110">
        <f t="shared" si="766"/>
        <v>0</v>
      </c>
      <c r="T1218" s="92">
        <v>0</v>
      </c>
      <c r="U1218" s="180">
        <f t="shared" si="767"/>
        <v>0</v>
      </c>
      <c r="V1218" s="120">
        <f t="shared" si="723"/>
        <v>0.12</v>
      </c>
      <c r="W1218" s="118">
        <f t="shared" si="768"/>
        <v>25</v>
      </c>
      <c r="X1218" s="118">
        <v>252</v>
      </c>
      <c r="Y1218" s="117">
        <f t="shared" si="769"/>
        <v>1.011306364</v>
      </c>
      <c r="Z1218" s="110">
        <f t="shared" si="770"/>
        <v>13.04623911</v>
      </c>
      <c r="AA1218" s="110">
        <f t="shared" si="771"/>
        <v>0</v>
      </c>
      <c r="AB1218" s="110">
        <f t="shared" si="773"/>
        <v>23.275150258600004</v>
      </c>
      <c r="AC1218" s="110">
        <f t="shared" si="774"/>
        <v>2.3275150258600004</v>
      </c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109">
        <f t="shared" si="722"/>
        <v>45632</v>
      </c>
      <c r="B1219" s="110">
        <f t="shared" si="772"/>
        <v>1193.7160845854366</v>
      </c>
      <c r="C1219" s="183">
        <f t="shared" si="751"/>
        <v>952.09593396480341</v>
      </c>
      <c r="D1219" s="111">
        <f t="shared" si="752"/>
        <v>6966.5</v>
      </c>
      <c r="E1219" s="111">
        <f t="shared" si="753"/>
        <v>6997.15</v>
      </c>
      <c r="F1219" s="161">
        <f t="shared" si="748"/>
        <v>45551</v>
      </c>
      <c r="G1219" s="114">
        <f t="shared" si="754"/>
        <v>4.39962678532968E-3</v>
      </c>
      <c r="H1219" s="115">
        <f t="shared" si="755"/>
        <v>45642</v>
      </c>
      <c r="I1219" s="115">
        <f t="shared" si="756"/>
        <v>45642</v>
      </c>
      <c r="J1219" s="116">
        <f t="shared" si="757"/>
        <v>19</v>
      </c>
      <c r="K1219" s="116">
        <f t="shared" si="758"/>
        <v>13</v>
      </c>
      <c r="L1219" s="8">
        <f t="shared" si="759"/>
        <v>1.0030081799999999</v>
      </c>
      <c r="M1219" s="117">
        <f t="shared" si="760"/>
        <v>0.99980051000000003</v>
      </c>
      <c r="N1219" s="117">
        <f t="shared" si="761"/>
        <v>1.2085859244750905</v>
      </c>
      <c r="O1219" s="110">
        <f t="shared" si="762"/>
        <v>1.2122215599999999</v>
      </c>
      <c r="P1219" s="110">
        <f t="shared" si="763"/>
        <v>1154.15121834</v>
      </c>
      <c r="Q1219" s="148">
        <f t="shared" si="764"/>
        <v>0</v>
      </c>
      <c r="R1219" s="170">
        <f t="shared" si="765"/>
        <v>0</v>
      </c>
      <c r="S1219" s="110">
        <f t="shared" si="766"/>
        <v>0</v>
      </c>
      <c r="T1219" s="92">
        <v>0</v>
      </c>
      <c r="U1219" s="180">
        <f t="shared" si="767"/>
        <v>0</v>
      </c>
      <c r="V1219" s="120">
        <f t="shared" si="723"/>
        <v>0.12</v>
      </c>
      <c r="W1219" s="118">
        <f t="shared" si="768"/>
        <v>26</v>
      </c>
      <c r="X1219" s="118">
        <v>252</v>
      </c>
      <c r="Y1219" s="117">
        <f t="shared" si="769"/>
        <v>1.0117612680000001</v>
      </c>
      <c r="Z1219" s="110">
        <f t="shared" si="770"/>
        <v>13.574281790000001</v>
      </c>
      <c r="AA1219" s="110">
        <f t="shared" si="771"/>
        <v>0</v>
      </c>
      <c r="AB1219" s="110">
        <f t="shared" si="773"/>
        <v>23.275150258600004</v>
      </c>
      <c r="AC1219" s="110">
        <f t="shared" si="774"/>
        <v>2.7154341968366671</v>
      </c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109">
        <f t="shared" si="722"/>
        <v>45633</v>
      </c>
      <c r="B1220" s="110">
        <f t="shared" si="772"/>
        <v>1194.8992275864132</v>
      </c>
      <c r="C1220" s="183">
        <f t="shared" si="751"/>
        <v>952.09593396480341</v>
      </c>
      <c r="D1220" s="111">
        <f t="shared" si="752"/>
        <v>6966.5</v>
      </c>
      <c r="E1220" s="111">
        <f t="shared" si="753"/>
        <v>6997.15</v>
      </c>
      <c r="F1220" s="161">
        <f t="shared" si="748"/>
        <v>45551</v>
      </c>
      <c r="G1220" s="114">
        <f t="shared" si="754"/>
        <v>4.39962678532968E-3</v>
      </c>
      <c r="H1220" s="115">
        <f t="shared" si="755"/>
        <v>45642</v>
      </c>
      <c r="I1220" s="115">
        <f t="shared" si="756"/>
        <v>45642</v>
      </c>
      <c r="J1220" s="116">
        <f t="shared" si="757"/>
        <v>19</v>
      </c>
      <c r="K1220" s="116">
        <f t="shared" si="758"/>
        <v>14</v>
      </c>
      <c r="L1220" s="8">
        <f t="shared" si="759"/>
        <v>1.00323995</v>
      </c>
      <c r="M1220" s="117">
        <f t="shared" si="760"/>
        <v>0.99980051000000003</v>
      </c>
      <c r="N1220" s="117">
        <f t="shared" si="761"/>
        <v>1.2085859244750905</v>
      </c>
      <c r="O1220" s="110">
        <f t="shared" si="762"/>
        <v>1.2125016799999999</v>
      </c>
      <c r="P1220" s="110">
        <f t="shared" si="763"/>
        <v>1154.41791945</v>
      </c>
      <c r="Q1220" s="148">
        <f t="shared" si="764"/>
        <v>0</v>
      </c>
      <c r="R1220" s="170">
        <f t="shared" si="765"/>
        <v>0</v>
      </c>
      <c r="S1220" s="110">
        <f t="shared" si="766"/>
        <v>0</v>
      </c>
      <c r="T1220" s="92">
        <v>0</v>
      </c>
      <c r="U1220" s="180">
        <f t="shared" si="767"/>
        <v>0</v>
      </c>
      <c r="V1220" s="120">
        <f t="shared" si="723"/>
        <v>0.12</v>
      </c>
      <c r="W1220" s="118">
        <f t="shared" si="768"/>
        <v>27</v>
      </c>
      <c r="X1220" s="118">
        <v>252</v>
      </c>
      <c r="Y1220" s="117">
        <f t="shared" si="769"/>
        <v>1.0122163769999999</v>
      </c>
      <c r="Z1220" s="110">
        <f t="shared" si="770"/>
        <v>14.10280451</v>
      </c>
      <c r="AA1220" s="110">
        <f t="shared" si="771"/>
        <v>0</v>
      </c>
      <c r="AB1220" s="110">
        <f t="shared" si="773"/>
        <v>23.275150258600004</v>
      </c>
      <c r="AC1220" s="110">
        <f t="shared" si="774"/>
        <v>3.1033533678133334</v>
      </c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109">
        <f t="shared" si="722"/>
        <v>45634</v>
      </c>
      <c r="B1221" s="110">
        <f t="shared" si="772"/>
        <v>1195.28714675739</v>
      </c>
      <c r="C1221" s="183">
        <f t="shared" si="751"/>
        <v>952.09593396480341</v>
      </c>
      <c r="D1221" s="111">
        <f t="shared" si="752"/>
        <v>6966.5</v>
      </c>
      <c r="E1221" s="111">
        <f t="shared" si="753"/>
        <v>6997.15</v>
      </c>
      <c r="F1221" s="161">
        <f t="shared" si="748"/>
        <v>45551</v>
      </c>
      <c r="G1221" s="114">
        <f t="shared" si="754"/>
        <v>4.39962678532968E-3</v>
      </c>
      <c r="H1221" s="115">
        <f t="shared" si="755"/>
        <v>45642</v>
      </c>
      <c r="I1221" s="115">
        <f t="shared" si="756"/>
        <v>45642</v>
      </c>
      <c r="J1221" s="116">
        <f t="shared" si="757"/>
        <v>19</v>
      </c>
      <c r="K1221" s="116">
        <f t="shared" si="758"/>
        <v>14</v>
      </c>
      <c r="L1221" s="8">
        <f t="shared" si="759"/>
        <v>1.00323995</v>
      </c>
      <c r="M1221" s="117">
        <f t="shared" si="760"/>
        <v>0.99980051000000003</v>
      </c>
      <c r="N1221" s="117">
        <f t="shared" si="761"/>
        <v>1.2085859244750905</v>
      </c>
      <c r="O1221" s="110">
        <f t="shared" si="762"/>
        <v>1.2125016799999999</v>
      </c>
      <c r="P1221" s="110">
        <f t="shared" si="763"/>
        <v>1154.41791945</v>
      </c>
      <c r="Q1221" s="148">
        <f t="shared" si="764"/>
        <v>0</v>
      </c>
      <c r="R1221" s="170">
        <f t="shared" si="765"/>
        <v>0</v>
      </c>
      <c r="S1221" s="110">
        <f t="shared" si="766"/>
        <v>0</v>
      </c>
      <c r="T1221" s="92">
        <v>0</v>
      </c>
      <c r="U1221" s="180">
        <f t="shared" si="767"/>
        <v>0</v>
      </c>
      <c r="V1221" s="120">
        <f t="shared" si="723"/>
        <v>0.12</v>
      </c>
      <c r="W1221" s="118">
        <f t="shared" si="768"/>
        <v>27</v>
      </c>
      <c r="X1221" s="118">
        <v>252</v>
      </c>
      <c r="Y1221" s="117">
        <f t="shared" si="769"/>
        <v>1.0122163769999999</v>
      </c>
      <c r="Z1221" s="110">
        <f t="shared" si="770"/>
        <v>14.10280451</v>
      </c>
      <c r="AA1221" s="110">
        <f t="shared" si="771"/>
        <v>0</v>
      </c>
      <c r="AB1221" s="110">
        <f t="shared" si="773"/>
        <v>23.275150258600004</v>
      </c>
      <c r="AC1221" s="110">
        <f t="shared" si="774"/>
        <v>3.4912725387900001</v>
      </c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109">
        <f t="shared" si="722"/>
        <v>45635</v>
      </c>
      <c r="B1222" s="110">
        <f t="shared" si="772"/>
        <v>1195.6750659283666</v>
      </c>
      <c r="C1222" s="183">
        <f t="shared" si="751"/>
        <v>952.09593396480341</v>
      </c>
      <c r="D1222" s="111">
        <f t="shared" si="752"/>
        <v>6966.5</v>
      </c>
      <c r="E1222" s="111">
        <f t="shared" si="753"/>
        <v>6997.15</v>
      </c>
      <c r="F1222" s="161">
        <f t="shared" si="748"/>
        <v>45551</v>
      </c>
      <c r="G1222" s="114">
        <f t="shared" si="754"/>
        <v>4.39962678532968E-3</v>
      </c>
      <c r="H1222" s="115">
        <f t="shared" si="755"/>
        <v>45642</v>
      </c>
      <c r="I1222" s="115">
        <f t="shared" si="756"/>
        <v>45642</v>
      </c>
      <c r="J1222" s="116">
        <f t="shared" si="757"/>
        <v>19</v>
      </c>
      <c r="K1222" s="116">
        <f t="shared" si="758"/>
        <v>14</v>
      </c>
      <c r="L1222" s="8">
        <f t="shared" si="759"/>
        <v>1.00323995</v>
      </c>
      <c r="M1222" s="117">
        <f t="shared" si="760"/>
        <v>0.99980051000000003</v>
      </c>
      <c r="N1222" s="117">
        <f t="shared" si="761"/>
        <v>1.2085859244750905</v>
      </c>
      <c r="O1222" s="110">
        <f t="shared" si="762"/>
        <v>1.2125016799999999</v>
      </c>
      <c r="P1222" s="110">
        <f t="shared" si="763"/>
        <v>1154.41791945</v>
      </c>
      <c r="Q1222" s="148">
        <f t="shared" si="764"/>
        <v>0</v>
      </c>
      <c r="R1222" s="170">
        <f t="shared" si="765"/>
        <v>0</v>
      </c>
      <c r="S1222" s="110">
        <f t="shared" si="766"/>
        <v>0</v>
      </c>
      <c r="T1222" s="92">
        <v>0</v>
      </c>
      <c r="U1222" s="180">
        <f t="shared" si="767"/>
        <v>0</v>
      </c>
      <c r="V1222" s="120">
        <f t="shared" si="723"/>
        <v>0.12</v>
      </c>
      <c r="W1222" s="118">
        <f t="shared" si="768"/>
        <v>27</v>
      </c>
      <c r="X1222" s="118">
        <v>252</v>
      </c>
      <c r="Y1222" s="117">
        <f t="shared" si="769"/>
        <v>1.0122163769999999</v>
      </c>
      <c r="Z1222" s="110">
        <f t="shared" si="770"/>
        <v>14.10280451</v>
      </c>
      <c r="AA1222" s="110">
        <f t="shared" si="771"/>
        <v>0</v>
      </c>
      <c r="AB1222" s="110">
        <f t="shared" si="773"/>
        <v>23.275150258600004</v>
      </c>
      <c r="AC1222" s="110">
        <f t="shared" si="774"/>
        <v>3.8791917097666668</v>
      </c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109">
        <f t="shared" si="722"/>
        <v>45636</v>
      </c>
      <c r="B1223" s="110">
        <f t="shared" si="772"/>
        <v>1196.8587451093433</v>
      </c>
      <c r="C1223" s="183">
        <f t="shared" si="751"/>
        <v>952.09593396480341</v>
      </c>
      <c r="D1223" s="111">
        <f t="shared" si="752"/>
        <v>6966.5</v>
      </c>
      <c r="E1223" s="111">
        <f t="shared" si="753"/>
        <v>6997.15</v>
      </c>
      <c r="F1223" s="161">
        <f t="shared" si="748"/>
        <v>45551</v>
      </c>
      <c r="G1223" s="114">
        <f t="shared" si="754"/>
        <v>4.39962678532968E-3</v>
      </c>
      <c r="H1223" s="115">
        <f t="shared" si="755"/>
        <v>45642</v>
      </c>
      <c r="I1223" s="115">
        <f t="shared" si="756"/>
        <v>45642</v>
      </c>
      <c r="J1223" s="116">
        <f t="shared" si="757"/>
        <v>19</v>
      </c>
      <c r="K1223" s="116">
        <f t="shared" si="758"/>
        <v>15</v>
      </c>
      <c r="L1223" s="8">
        <f t="shared" si="759"/>
        <v>1.0034717799999999</v>
      </c>
      <c r="M1223" s="117">
        <f t="shared" si="760"/>
        <v>0.99980051000000003</v>
      </c>
      <c r="N1223" s="117">
        <f t="shared" si="761"/>
        <v>1.2085859244750905</v>
      </c>
      <c r="O1223" s="110">
        <f t="shared" si="762"/>
        <v>1.21278186</v>
      </c>
      <c r="P1223" s="110">
        <f t="shared" si="763"/>
        <v>1154.6846776899999</v>
      </c>
      <c r="Q1223" s="148">
        <f t="shared" si="764"/>
        <v>0</v>
      </c>
      <c r="R1223" s="170">
        <f t="shared" si="765"/>
        <v>0</v>
      </c>
      <c r="S1223" s="110">
        <f t="shared" si="766"/>
        <v>0</v>
      </c>
      <c r="T1223" s="92">
        <v>0</v>
      </c>
      <c r="U1223" s="180">
        <f t="shared" si="767"/>
        <v>0</v>
      </c>
      <c r="V1223" s="120">
        <f t="shared" si="723"/>
        <v>0.12</v>
      </c>
      <c r="W1223" s="118">
        <f t="shared" si="768"/>
        <v>28</v>
      </c>
      <c r="X1223" s="118">
        <v>252</v>
      </c>
      <c r="Y1223" s="117">
        <f t="shared" si="769"/>
        <v>1.0126716899999999</v>
      </c>
      <c r="Z1223" s="110">
        <f t="shared" si="770"/>
        <v>14.631806279999999</v>
      </c>
      <c r="AA1223" s="110">
        <f t="shared" si="771"/>
        <v>0</v>
      </c>
      <c r="AB1223" s="110">
        <f t="shared" si="773"/>
        <v>23.275150258600004</v>
      </c>
      <c r="AC1223" s="110">
        <f t="shared" si="774"/>
        <v>4.2671108807433331</v>
      </c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109">
        <f t="shared" si="722"/>
        <v>45637</v>
      </c>
      <c r="B1224" s="110">
        <f t="shared" si="772"/>
        <v>1198.0429714803199</v>
      </c>
      <c r="C1224" s="183">
        <f t="shared" si="751"/>
        <v>952.09593396480341</v>
      </c>
      <c r="D1224" s="111">
        <f t="shared" si="752"/>
        <v>6966.5</v>
      </c>
      <c r="E1224" s="111">
        <f t="shared" si="753"/>
        <v>6997.15</v>
      </c>
      <c r="F1224" s="161">
        <f t="shared" si="748"/>
        <v>45551</v>
      </c>
      <c r="G1224" s="114">
        <f t="shared" si="754"/>
        <v>4.39962678532968E-3</v>
      </c>
      <c r="H1224" s="115">
        <f t="shared" si="755"/>
        <v>45642</v>
      </c>
      <c r="I1224" s="115">
        <f t="shared" si="756"/>
        <v>45642</v>
      </c>
      <c r="J1224" s="116">
        <f t="shared" si="757"/>
        <v>19</v>
      </c>
      <c r="K1224" s="116">
        <f t="shared" si="758"/>
        <v>16</v>
      </c>
      <c r="L1224" s="8">
        <f t="shared" si="759"/>
        <v>1.00370366</v>
      </c>
      <c r="M1224" s="117">
        <f t="shared" si="760"/>
        <v>0.99980051000000003</v>
      </c>
      <c r="N1224" s="117">
        <f t="shared" si="761"/>
        <v>1.2085859244750905</v>
      </c>
      <c r="O1224" s="110">
        <f t="shared" si="762"/>
        <v>1.2130621100000001</v>
      </c>
      <c r="P1224" s="110">
        <f t="shared" si="763"/>
        <v>1154.95150257</v>
      </c>
      <c r="Q1224" s="148">
        <f t="shared" si="764"/>
        <v>0</v>
      </c>
      <c r="R1224" s="170">
        <f t="shared" si="765"/>
        <v>0</v>
      </c>
      <c r="S1224" s="110">
        <f t="shared" si="766"/>
        <v>0</v>
      </c>
      <c r="T1224" s="92">
        <v>0</v>
      </c>
      <c r="U1224" s="180">
        <f t="shared" si="767"/>
        <v>0</v>
      </c>
      <c r="V1224" s="120">
        <f t="shared" si="723"/>
        <v>0.12</v>
      </c>
      <c r="W1224" s="118">
        <f t="shared" si="768"/>
        <v>29</v>
      </c>
      <c r="X1224" s="118">
        <v>252</v>
      </c>
      <c r="Y1224" s="117">
        <f t="shared" si="769"/>
        <v>1.013127208</v>
      </c>
      <c r="Z1224" s="110">
        <f t="shared" si="770"/>
        <v>15.161288600000001</v>
      </c>
      <c r="AA1224" s="110">
        <f t="shared" si="771"/>
        <v>0</v>
      </c>
      <c r="AB1224" s="110">
        <f t="shared" si="773"/>
        <v>23.275150258600004</v>
      </c>
      <c r="AC1224" s="110">
        <f t="shared" si="774"/>
        <v>4.6550300517200007</v>
      </c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109">
        <f t="shared" si="722"/>
        <v>45638</v>
      </c>
      <c r="B1225" s="110">
        <f t="shared" si="772"/>
        <v>1199.2277356612967</v>
      </c>
      <c r="C1225" s="183">
        <f t="shared" si="751"/>
        <v>952.09593396480341</v>
      </c>
      <c r="D1225" s="111">
        <f t="shared" si="752"/>
        <v>6966.5</v>
      </c>
      <c r="E1225" s="111">
        <f t="shared" si="753"/>
        <v>6997.15</v>
      </c>
      <c r="F1225" s="161">
        <f t="shared" si="748"/>
        <v>45551</v>
      </c>
      <c r="G1225" s="114">
        <f t="shared" si="754"/>
        <v>4.39962678532968E-3</v>
      </c>
      <c r="H1225" s="115">
        <f t="shared" si="755"/>
        <v>45642</v>
      </c>
      <c r="I1225" s="115">
        <f t="shared" si="756"/>
        <v>45642</v>
      </c>
      <c r="J1225" s="116">
        <f t="shared" si="757"/>
        <v>19</v>
      </c>
      <c r="K1225" s="116">
        <f t="shared" si="758"/>
        <v>17</v>
      </c>
      <c r="L1225" s="8">
        <f t="shared" si="759"/>
        <v>1.00393559</v>
      </c>
      <c r="M1225" s="117">
        <f t="shared" si="760"/>
        <v>0.99980051000000003</v>
      </c>
      <c r="N1225" s="117">
        <f t="shared" si="761"/>
        <v>1.2085859244750905</v>
      </c>
      <c r="O1225" s="110">
        <f t="shared" si="762"/>
        <v>1.21334242</v>
      </c>
      <c r="P1225" s="110">
        <f t="shared" si="763"/>
        <v>1155.21838458</v>
      </c>
      <c r="Q1225" s="148">
        <f t="shared" si="764"/>
        <v>0</v>
      </c>
      <c r="R1225" s="170">
        <f t="shared" si="765"/>
        <v>0</v>
      </c>
      <c r="S1225" s="110">
        <f t="shared" si="766"/>
        <v>0</v>
      </c>
      <c r="T1225" s="92">
        <v>0</v>
      </c>
      <c r="U1225" s="180">
        <f t="shared" si="767"/>
        <v>0</v>
      </c>
      <c r="V1225" s="120">
        <f t="shared" si="723"/>
        <v>0.12</v>
      </c>
      <c r="W1225" s="118">
        <f t="shared" si="768"/>
        <v>30</v>
      </c>
      <c r="X1225" s="118">
        <v>252</v>
      </c>
      <c r="Y1225" s="117">
        <f t="shared" si="769"/>
        <v>1.013582931</v>
      </c>
      <c r="Z1225" s="110">
        <f t="shared" si="770"/>
        <v>15.691251599999999</v>
      </c>
      <c r="AA1225" s="110">
        <f t="shared" si="771"/>
        <v>0</v>
      </c>
      <c r="AB1225" s="110">
        <f t="shared" si="773"/>
        <v>23.275150258600004</v>
      </c>
      <c r="AC1225" s="110">
        <f t="shared" si="774"/>
        <v>5.0429492226966675</v>
      </c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109">
        <f t="shared" si="722"/>
        <v>45639</v>
      </c>
      <c r="B1226" s="110">
        <f t="shared" si="772"/>
        <v>1200.4130475522734</v>
      </c>
      <c r="C1226" s="183">
        <f t="shared" si="751"/>
        <v>952.09593396480341</v>
      </c>
      <c r="D1226" s="111">
        <f t="shared" si="752"/>
        <v>6966.5</v>
      </c>
      <c r="E1226" s="111">
        <f t="shared" si="753"/>
        <v>6997.15</v>
      </c>
      <c r="F1226" s="161">
        <f t="shared" si="748"/>
        <v>45551</v>
      </c>
      <c r="G1226" s="114">
        <f t="shared" si="754"/>
        <v>4.39962678532968E-3</v>
      </c>
      <c r="H1226" s="115">
        <f t="shared" si="755"/>
        <v>45642</v>
      </c>
      <c r="I1226" s="115">
        <f t="shared" si="756"/>
        <v>45642</v>
      </c>
      <c r="J1226" s="116">
        <f t="shared" si="757"/>
        <v>19</v>
      </c>
      <c r="K1226" s="116">
        <f t="shared" si="758"/>
        <v>18</v>
      </c>
      <c r="L1226" s="8">
        <f t="shared" si="759"/>
        <v>1.0041675800000001</v>
      </c>
      <c r="M1226" s="117">
        <f t="shared" si="760"/>
        <v>0.99980051000000003</v>
      </c>
      <c r="N1226" s="117">
        <f t="shared" si="761"/>
        <v>1.2085859244750905</v>
      </c>
      <c r="O1226" s="110">
        <f t="shared" si="762"/>
        <v>1.2136228</v>
      </c>
      <c r="P1226" s="110">
        <f t="shared" si="763"/>
        <v>1155.48533324</v>
      </c>
      <c r="Q1226" s="148">
        <v>0</v>
      </c>
      <c r="R1226" s="170">
        <f t="shared" si="765"/>
        <v>0</v>
      </c>
      <c r="S1226" s="110">
        <f t="shared" si="766"/>
        <v>0</v>
      </c>
      <c r="T1226" s="92">
        <v>0</v>
      </c>
      <c r="U1226" s="180">
        <f t="shared" si="767"/>
        <v>0</v>
      </c>
      <c r="V1226" s="120">
        <f t="shared" si="723"/>
        <v>0.12</v>
      </c>
      <c r="W1226" s="118">
        <f t="shared" si="768"/>
        <v>31</v>
      </c>
      <c r="X1226" s="118">
        <v>252</v>
      </c>
      <c r="Y1226" s="117">
        <f t="shared" si="769"/>
        <v>1.014038859</v>
      </c>
      <c r="Z1226" s="110">
        <f t="shared" si="770"/>
        <v>16.221695660000002</v>
      </c>
      <c r="AA1226" s="110">
        <f t="shared" si="771"/>
        <v>0</v>
      </c>
      <c r="AB1226" s="110">
        <f t="shared" si="773"/>
        <v>23.275150258600004</v>
      </c>
      <c r="AC1226" s="110">
        <f t="shared" si="774"/>
        <v>5.4308683936733342</v>
      </c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109">
        <f t="shared" si="722"/>
        <v>45640</v>
      </c>
      <c r="B1227" s="110">
        <f t="shared" ref="B1227:B1233" si="775">(P1227+Z1227+AB1227+AC1227)</f>
        <v>1201.59889775325</v>
      </c>
      <c r="C1227" s="183">
        <f t="shared" ref="C1227:C1254" si="776">C1226-((S1226+T1226)/O1226)</f>
        <v>952.09593396480341</v>
      </c>
      <c r="D1227" s="111">
        <f t="shared" ref="D1227:D1254" si="777">IF(E1227=E1226,D1226,E1226)</f>
        <v>6966.5</v>
      </c>
      <c r="E1227" s="111">
        <f t="shared" ref="E1227:E1254" si="778">IF($K1227=1,VLOOKUP($A1226,AQ$11:AU$131,5),E1226)</f>
        <v>6997.15</v>
      </c>
      <c r="F1227" s="161">
        <f t="shared" si="748"/>
        <v>45551</v>
      </c>
      <c r="G1227" s="114">
        <f t="shared" ref="G1227:G1254" si="779">(E1227/D1227)-1</f>
        <v>4.39962678532968E-3</v>
      </c>
      <c r="H1227" s="115">
        <f t="shared" ref="H1227:H1254" si="780">IF(Q1226&gt;0,VLOOKUP(A1227,AJ$119:AP$451,4),H1226)</f>
        <v>45642</v>
      </c>
      <c r="I1227" s="115">
        <f t="shared" ref="I1227:I1254" si="781">IF(A1227&gt;I1226,H1227,I1226)</f>
        <v>45642</v>
      </c>
      <c r="J1227" s="116">
        <f t="shared" ref="J1227:J1254" si="782">IF(I1227=I1226,J1226,NETWORKDAYS(I1226,I1227,$AF$149:$AF$503)-1)</f>
        <v>19</v>
      </c>
      <c r="K1227" s="116">
        <f t="shared" ref="K1227:K1254" si="783">(J1227-(NETWORKDAYS(A1227,I1227,AF$149:AF$503)-1))</f>
        <v>19</v>
      </c>
      <c r="L1227" s="8">
        <f t="shared" ref="L1227:L1254" si="784">TRUNC((E1227/D1227)^TRUNC((K1227/J1227),9),8)</f>
        <v>1.00439962</v>
      </c>
      <c r="M1227" s="117">
        <f t="shared" ref="M1227:M1254" si="785">IF(I1227&gt;I1226,L1226,M1226)</f>
        <v>0.99980051000000003</v>
      </c>
      <c r="N1227" s="117">
        <f t="shared" ref="N1227:N1254" si="786">IF(I1227&gt;I1226,N1226*M1227,N1226)</f>
        <v>1.2085859244750905</v>
      </c>
      <c r="O1227" s="110">
        <f t="shared" ref="O1227:O1254" si="787">TRUNC(TRUNC((L1227*N1227),15),8)</f>
        <v>1.2139032400000001</v>
      </c>
      <c r="P1227" s="110">
        <f t="shared" ref="P1227:P1254" si="788">TRUNC(C1227*O1227,8)</f>
        <v>1155.75233903</v>
      </c>
      <c r="Q1227" s="148">
        <v>0</v>
      </c>
      <c r="R1227" s="170">
        <f t="shared" ref="R1227:R1254" si="789">IF(Q1227&gt;0,VLOOKUP($A1227,$AF$11:$AK$141,6),0)</f>
        <v>0</v>
      </c>
      <c r="S1227" s="110">
        <f t="shared" ref="S1227:S1254" si="790">IF(R1227&gt;0,TRUNC(R1227*P1227,8),0)</f>
        <v>0</v>
      </c>
      <c r="T1227" s="92">
        <v>0</v>
      </c>
      <c r="U1227" s="180">
        <f t="shared" ref="U1227:U1254" si="791">IF(Q1227&gt;0,(S1227+T1227)/P1227,0)</f>
        <v>0</v>
      </c>
      <c r="V1227" s="120">
        <f t="shared" si="723"/>
        <v>0.12</v>
      </c>
      <c r="W1227" s="118">
        <f t="shared" ref="W1227:W1254" si="792">IF(A1226&lt;K$2,0,IF(Q1226&gt;0,1,IF(K1227=K1226,W1226,W1226+1)))</f>
        <v>32</v>
      </c>
      <c r="X1227" s="118">
        <v>252</v>
      </c>
      <c r="Y1227" s="117">
        <f t="shared" ref="Y1227:Y1254" si="793">ROUND((1+V1227)^TRUNC((W1227/X1227),9),9)</f>
        <v>1.0144949919999999</v>
      </c>
      <c r="Z1227" s="110">
        <f t="shared" ref="Z1227:Z1254" si="794">TRUNC((P1227*(Y1227-1)),8)</f>
        <v>16.7526209</v>
      </c>
      <c r="AA1227" s="110">
        <f t="shared" ref="AA1227:AA1254" si="795">IF(Q1227&gt;0,S1227+Z1227,0)</f>
        <v>0</v>
      </c>
      <c r="AB1227" s="110">
        <f t="shared" si="773"/>
        <v>23.275150258600004</v>
      </c>
      <c r="AC1227" s="110">
        <f t="shared" ref="AC1227:AC1233" si="796">(A1227-A$1212)/30*1%*AC$1212</f>
        <v>5.8187875646500009</v>
      </c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109">
        <f t="shared" ref="A1228:A1279" si="797">(A1227+1)</f>
        <v>45641</v>
      </c>
      <c r="B1228" s="110">
        <f t="shared" si="775"/>
        <v>1201.9868169242268</v>
      </c>
      <c r="C1228" s="183">
        <f t="shared" si="776"/>
        <v>952.09593396480341</v>
      </c>
      <c r="D1228" s="111">
        <f t="shared" si="777"/>
        <v>6966.5</v>
      </c>
      <c r="E1228" s="111">
        <f t="shared" si="778"/>
        <v>6997.15</v>
      </c>
      <c r="F1228" s="161">
        <f t="shared" si="748"/>
        <v>45551</v>
      </c>
      <c r="G1228" s="114">
        <f t="shared" si="779"/>
        <v>4.39962678532968E-3</v>
      </c>
      <c r="H1228" s="115">
        <f t="shared" si="780"/>
        <v>45642</v>
      </c>
      <c r="I1228" s="115">
        <f t="shared" si="781"/>
        <v>45642</v>
      </c>
      <c r="J1228" s="116">
        <f t="shared" si="782"/>
        <v>19</v>
      </c>
      <c r="K1228" s="116">
        <f t="shared" si="783"/>
        <v>19</v>
      </c>
      <c r="L1228" s="8">
        <f t="shared" si="784"/>
        <v>1.00439962</v>
      </c>
      <c r="M1228" s="117">
        <f t="shared" si="785"/>
        <v>0.99980051000000003</v>
      </c>
      <c r="N1228" s="117">
        <f t="shared" si="786"/>
        <v>1.2085859244750905</v>
      </c>
      <c r="O1228" s="110">
        <f t="shared" si="787"/>
        <v>1.2139032400000001</v>
      </c>
      <c r="P1228" s="110">
        <f t="shared" si="788"/>
        <v>1155.75233903</v>
      </c>
      <c r="Q1228" s="148">
        <v>0</v>
      </c>
      <c r="R1228" s="170">
        <f t="shared" si="789"/>
        <v>0</v>
      </c>
      <c r="S1228" s="110">
        <f t="shared" si="790"/>
        <v>0</v>
      </c>
      <c r="T1228" s="92">
        <v>0</v>
      </c>
      <c r="U1228" s="180">
        <f t="shared" si="791"/>
        <v>0</v>
      </c>
      <c r="V1228" s="120">
        <f t="shared" ref="V1228:V1279" si="798">(V1227)</f>
        <v>0.12</v>
      </c>
      <c r="W1228" s="118">
        <f t="shared" si="792"/>
        <v>32</v>
      </c>
      <c r="X1228" s="118">
        <v>252</v>
      </c>
      <c r="Y1228" s="117">
        <f t="shared" si="793"/>
        <v>1.0144949919999999</v>
      </c>
      <c r="Z1228" s="110">
        <f t="shared" si="794"/>
        <v>16.7526209</v>
      </c>
      <c r="AA1228" s="110">
        <f t="shared" si="795"/>
        <v>0</v>
      </c>
      <c r="AB1228" s="110">
        <f t="shared" si="773"/>
        <v>23.275150258600004</v>
      </c>
      <c r="AC1228" s="110">
        <f t="shared" si="796"/>
        <v>6.2067067356266667</v>
      </c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226">
        <f t="shared" si="797"/>
        <v>45642</v>
      </c>
      <c r="B1229" s="227">
        <f t="shared" ref="B1229" si="799">(P1229+Z1229+AB1229+AC1229)</f>
        <v>1202.3747360952034</v>
      </c>
      <c r="C1229" s="241">
        <f t="shared" ref="C1229" si="800">C1228-((S1228+T1228)/O1228)</f>
        <v>952.09593396480341</v>
      </c>
      <c r="D1229" s="228">
        <f t="shared" ref="D1229" si="801">IF(E1229=E1228,D1228,E1228)</f>
        <v>6966.5</v>
      </c>
      <c r="E1229" s="228">
        <f t="shared" ref="E1229" si="802">IF($K1229=1,VLOOKUP($A1228,AQ$11:AU$131,5),E1228)</f>
        <v>6997.15</v>
      </c>
      <c r="F1229" s="229">
        <f t="shared" si="748"/>
        <v>45551</v>
      </c>
      <c r="G1229" s="230">
        <f t="shared" ref="G1229" si="803">(E1229/D1229)-1</f>
        <v>4.39962678532968E-3</v>
      </c>
      <c r="H1229" s="231">
        <f t="shared" ref="H1229" si="804">IF(Q1228&gt;0,VLOOKUP(A1229,AJ$119:AP$451,4),H1228)</f>
        <v>45642</v>
      </c>
      <c r="I1229" s="231">
        <f t="shared" ref="I1229" si="805">IF(A1229&gt;I1228,H1229,I1228)</f>
        <v>45642</v>
      </c>
      <c r="J1229" s="232">
        <f t="shared" ref="J1229" si="806">IF(I1229=I1228,J1228,NETWORKDAYS(I1228,I1229,$AF$149:$AF$503)-1)</f>
        <v>19</v>
      </c>
      <c r="K1229" s="232">
        <f t="shared" ref="K1229" si="807">(J1229-(NETWORKDAYS(A1229,I1229,AF$149:AF$503)-1))</f>
        <v>19</v>
      </c>
      <c r="L1229" s="233">
        <f t="shared" ref="L1229" si="808">TRUNC((E1229/D1229)^TRUNC((K1229/J1229),9),8)</f>
        <v>1.00439962</v>
      </c>
      <c r="M1229" s="234">
        <f t="shared" ref="M1229" si="809">IF(I1229&gt;I1228,L1228,M1228)</f>
        <v>0.99980051000000003</v>
      </c>
      <c r="N1229" s="234">
        <f t="shared" ref="N1229" si="810">IF(I1229&gt;I1228,N1228*M1229,N1228)</f>
        <v>1.2085859244750905</v>
      </c>
      <c r="O1229" s="227">
        <f t="shared" ref="O1229" si="811">TRUNC(TRUNC((L1229*N1229),15),8)</f>
        <v>1.2139032400000001</v>
      </c>
      <c r="P1229" s="227">
        <f t="shared" ref="P1229" si="812">TRUNC(C1229*O1229,8)</f>
        <v>1155.75233903</v>
      </c>
      <c r="Q1229" s="235">
        <v>0</v>
      </c>
      <c r="R1229" s="236">
        <f t="shared" ref="R1229" si="813">IF(Q1229&gt;0,VLOOKUP($A1229,$AF$11:$AK$141,6),0)</f>
        <v>0</v>
      </c>
      <c r="S1229" s="227">
        <f t="shared" ref="S1229" si="814">IF(R1229&gt;0,TRUNC(R1229*P1229,8),0)</f>
        <v>0</v>
      </c>
      <c r="T1229" s="237">
        <v>0</v>
      </c>
      <c r="U1229" s="238">
        <f t="shared" ref="U1229" si="815">IF(Q1229&gt;0,(S1229+T1229)/P1229,0)</f>
        <v>0</v>
      </c>
      <c r="V1229" s="239">
        <f t="shared" si="798"/>
        <v>0.12</v>
      </c>
      <c r="W1229" s="240">
        <f t="shared" ref="W1229" si="816">IF(A1228&lt;K$2,0,IF(Q1228&gt;0,1,IF(K1229=K1228,W1228,W1228+1)))</f>
        <v>32</v>
      </c>
      <c r="X1229" s="240">
        <v>252</v>
      </c>
      <c r="Y1229" s="234">
        <f t="shared" ref="Y1229" si="817">ROUND((1+V1229)^TRUNC((W1229/X1229),9),9)</f>
        <v>1.0144949919999999</v>
      </c>
      <c r="Z1229" s="227">
        <f t="shared" ref="Z1229" si="818">TRUNC((P1229*(Y1229-1)),8)</f>
        <v>16.7526209</v>
      </c>
      <c r="AA1229" s="227">
        <f t="shared" ref="AA1229" si="819">IF(Q1229&gt;0,S1229+Z1229,0)</f>
        <v>0</v>
      </c>
      <c r="AB1229" s="110">
        <f t="shared" si="773"/>
        <v>23.275150258600004</v>
      </c>
      <c r="AC1229" s="110">
        <f t="shared" ref="AC1229" si="820">(A1229-A$1212)/30*1%*AC$1212</f>
        <v>6.5946259066033335</v>
      </c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5" x14ac:dyDescent="0.25">
      <c r="A1230" s="109">
        <f t="shared" si="797"/>
        <v>45643</v>
      </c>
      <c r="B1230" s="110">
        <f t="shared" si="775"/>
        <v>1203.61759721618</v>
      </c>
      <c r="C1230" s="183">
        <f t="shared" si="776"/>
        <v>952.09593396480341</v>
      </c>
      <c r="D1230" s="111">
        <f>E1229</f>
        <v>6997.15</v>
      </c>
      <c r="E1230" s="205">
        <v>7036.33</v>
      </c>
      <c r="F1230" s="161">
        <v>45566</v>
      </c>
      <c r="G1230" s="114">
        <f t="shared" si="779"/>
        <v>5.5994226220676957E-3</v>
      </c>
      <c r="H1230" s="115">
        <v>45672</v>
      </c>
      <c r="I1230" s="115">
        <f t="shared" si="781"/>
        <v>45672</v>
      </c>
      <c r="J1230" s="116">
        <f t="shared" si="782"/>
        <v>20</v>
      </c>
      <c r="K1230" s="116">
        <f t="shared" si="783"/>
        <v>1</v>
      </c>
      <c r="L1230" s="8">
        <f t="shared" si="784"/>
        <v>1.0002792199999999</v>
      </c>
      <c r="M1230" s="117">
        <f t="shared" si="785"/>
        <v>1.00439962</v>
      </c>
      <c r="N1230" s="117">
        <f t="shared" si="786"/>
        <v>1.2139032432801296</v>
      </c>
      <c r="O1230" s="110">
        <f t="shared" si="787"/>
        <v>1.2142421800000001</v>
      </c>
      <c r="P1230" s="110">
        <f t="shared" si="788"/>
        <v>1156.07504242</v>
      </c>
      <c r="Q1230" s="148">
        <v>0</v>
      </c>
      <c r="R1230" s="170">
        <f t="shared" si="789"/>
        <v>0</v>
      </c>
      <c r="S1230" s="110">
        <f t="shared" si="790"/>
        <v>0</v>
      </c>
      <c r="T1230" s="92">
        <v>0</v>
      </c>
      <c r="U1230" s="180">
        <f t="shared" si="791"/>
        <v>0</v>
      </c>
      <c r="V1230" s="120">
        <f t="shared" si="798"/>
        <v>0.12</v>
      </c>
      <c r="W1230" s="118">
        <f t="shared" si="792"/>
        <v>33</v>
      </c>
      <c r="X1230" s="118">
        <v>252</v>
      </c>
      <c r="Y1230" s="117">
        <f t="shared" si="793"/>
        <v>1.0149513299999999</v>
      </c>
      <c r="Z1230" s="110">
        <f t="shared" si="794"/>
        <v>17.28485946</v>
      </c>
      <c r="AA1230" s="110">
        <f t="shared" si="795"/>
        <v>0</v>
      </c>
      <c r="AB1230" s="110">
        <f t="shared" si="773"/>
        <v>23.275150258600004</v>
      </c>
      <c r="AC1230" s="110">
        <f t="shared" si="796"/>
        <v>6.9825450775800002</v>
      </c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109">
        <f t="shared" si="797"/>
        <v>45644</v>
      </c>
      <c r="B1231" s="110">
        <f t="shared" si="775"/>
        <v>1204.8611070971565</v>
      </c>
      <c r="C1231" s="183">
        <f t="shared" si="776"/>
        <v>952.09593396480341</v>
      </c>
      <c r="D1231" s="111">
        <f t="shared" si="777"/>
        <v>6997.15</v>
      </c>
      <c r="E1231" s="111">
        <f t="shared" si="778"/>
        <v>7036.33</v>
      </c>
      <c r="F1231" s="161">
        <f t="shared" si="748"/>
        <v>45566</v>
      </c>
      <c r="G1231" s="114">
        <f t="shared" si="779"/>
        <v>5.5994226220676957E-3</v>
      </c>
      <c r="H1231" s="115">
        <f t="shared" si="780"/>
        <v>45672</v>
      </c>
      <c r="I1231" s="115">
        <f t="shared" si="781"/>
        <v>45672</v>
      </c>
      <c r="J1231" s="116">
        <f t="shared" si="782"/>
        <v>20</v>
      </c>
      <c r="K1231" s="116">
        <f t="shared" si="783"/>
        <v>2</v>
      </c>
      <c r="L1231" s="8">
        <f t="shared" si="784"/>
        <v>1.0005585299999999</v>
      </c>
      <c r="M1231" s="117">
        <f t="shared" si="785"/>
        <v>1.00439962</v>
      </c>
      <c r="N1231" s="117">
        <f t="shared" si="786"/>
        <v>1.2139032432801296</v>
      </c>
      <c r="O1231" s="110">
        <f t="shared" si="787"/>
        <v>1.21458124</v>
      </c>
      <c r="P1231" s="110">
        <f t="shared" si="788"/>
        <v>1156.39786007</v>
      </c>
      <c r="Q1231" s="148">
        <v>0</v>
      </c>
      <c r="R1231" s="170">
        <f t="shared" si="789"/>
        <v>0</v>
      </c>
      <c r="S1231" s="110">
        <f t="shared" si="790"/>
        <v>0</v>
      </c>
      <c r="T1231" s="92">
        <v>0</v>
      </c>
      <c r="U1231" s="180">
        <f t="shared" si="791"/>
        <v>0</v>
      </c>
      <c r="V1231" s="120">
        <f t="shared" si="798"/>
        <v>0.12</v>
      </c>
      <c r="W1231" s="118">
        <f t="shared" si="792"/>
        <v>34</v>
      </c>
      <c r="X1231" s="118">
        <v>252</v>
      </c>
      <c r="Y1231" s="117">
        <f t="shared" si="793"/>
        <v>1.0154078740000001</v>
      </c>
      <c r="Z1231" s="110">
        <f t="shared" si="794"/>
        <v>17.81763252</v>
      </c>
      <c r="AA1231" s="110">
        <f t="shared" si="795"/>
        <v>0</v>
      </c>
      <c r="AB1231" s="110">
        <f t="shared" si="773"/>
        <v>23.275150258600004</v>
      </c>
      <c r="AC1231" s="110">
        <f t="shared" si="796"/>
        <v>7.3704642485566669</v>
      </c>
      <c r="AE1231" s="1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5" x14ac:dyDescent="0.2">
      <c r="A1232" s="109">
        <f t="shared" si="797"/>
        <v>45645</v>
      </c>
      <c r="B1232" s="110">
        <f t="shared" si="775"/>
        <v>1206.1052358981333</v>
      </c>
      <c r="C1232" s="183">
        <f t="shared" si="776"/>
        <v>952.09593396480341</v>
      </c>
      <c r="D1232" s="111">
        <f t="shared" si="777"/>
        <v>6997.15</v>
      </c>
      <c r="E1232" s="111">
        <f t="shared" si="778"/>
        <v>7036.33</v>
      </c>
      <c r="F1232" s="161">
        <f t="shared" si="748"/>
        <v>45566</v>
      </c>
      <c r="G1232" s="114">
        <f t="shared" si="779"/>
        <v>5.5994226220676957E-3</v>
      </c>
      <c r="H1232" s="115">
        <f t="shared" si="780"/>
        <v>45672</v>
      </c>
      <c r="I1232" s="115">
        <f t="shared" si="781"/>
        <v>45672</v>
      </c>
      <c r="J1232" s="116">
        <f t="shared" si="782"/>
        <v>20</v>
      </c>
      <c r="K1232" s="116">
        <f t="shared" si="783"/>
        <v>3</v>
      </c>
      <c r="L1232" s="8">
        <f t="shared" si="784"/>
        <v>1.0008379199999999</v>
      </c>
      <c r="M1232" s="117">
        <f t="shared" si="785"/>
        <v>1.00439962</v>
      </c>
      <c r="N1232" s="117">
        <f t="shared" si="786"/>
        <v>1.2139032432801296</v>
      </c>
      <c r="O1232" s="110">
        <f t="shared" si="787"/>
        <v>1.2149203900000001</v>
      </c>
      <c r="P1232" s="110">
        <f t="shared" si="788"/>
        <v>1156.7207633999999</v>
      </c>
      <c r="Q1232" s="148">
        <v>0</v>
      </c>
      <c r="R1232" s="170">
        <f t="shared" si="789"/>
        <v>0</v>
      </c>
      <c r="S1232" s="110">
        <f t="shared" si="790"/>
        <v>0</v>
      </c>
      <c r="T1232" s="92">
        <v>0</v>
      </c>
      <c r="U1232" s="180">
        <f t="shared" si="791"/>
        <v>0</v>
      </c>
      <c r="V1232" s="120">
        <f t="shared" si="798"/>
        <v>0.12</v>
      </c>
      <c r="W1232" s="118">
        <f t="shared" si="792"/>
        <v>35</v>
      </c>
      <c r="X1232" s="118">
        <v>252</v>
      </c>
      <c r="Y1232" s="117">
        <f t="shared" si="793"/>
        <v>1.0158646229999999</v>
      </c>
      <c r="Z1232" s="110">
        <f t="shared" si="794"/>
        <v>18.35093882</v>
      </c>
      <c r="AA1232" s="110">
        <f t="shared" si="795"/>
        <v>0</v>
      </c>
      <c r="AB1232" s="110">
        <f t="shared" si="773"/>
        <v>23.275150258600004</v>
      </c>
      <c r="AC1232" s="110">
        <f t="shared" si="796"/>
        <v>7.7583834195333337</v>
      </c>
      <c r="AD1232" s="199" t="s">
        <v>101</v>
      </c>
      <c r="AE1232" s="1"/>
      <c r="AF1232" s="194">
        <v>20150</v>
      </c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5.75" x14ac:dyDescent="0.25">
      <c r="A1233" s="218">
        <f t="shared" si="797"/>
        <v>45646</v>
      </c>
      <c r="B1233" s="219">
        <f t="shared" si="775"/>
        <v>1207.3499839691101</v>
      </c>
      <c r="C1233" s="219">
        <f t="shared" si="776"/>
        <v>952.09593396480341</v>
      </c>
      <c r="D1233" s="220">
        <f t="shared" si="777"/>
        <v>6997.15</v>
      </c>
      <c r="E1233" s="220">
        <f t="shared" si="778"/>
        <v>7036.33</v>
      </c>
      <c r="F1233" s="221">
        <f t="shared" si="748"/>
        <v>45566</v>
      </c>
      <c r="G1233" s="222">
        <f t="shared" si="779"/>
        <v>5.5994226220676957E-3</v>
      </c>
      <c r="H1233" s="218">
        <f t="shared" si="780"/>
        <v>45672</v>
      </c>
      <c r="I1233" s="218">
        <f t="shared" si="781"/>
        <v>45672</v>
      </c>
      <c r="J1233" s="202">
        <f t="shared" si="782"/>
        <v>20</v>
      </c>
      <c r="K1233" s="202">
        <f t="shared" si="783"/>
        <v>4</v>
      </c>
      <c r="L1233" s="219">
        <f t="shared" si="784"/>
        <v>1.0011173799999999</v>
      </c>
      <c r="M1233" s="223">
        <f t="shared" si="785"/>
        <v>1.00439962</v>
      </c>
      <c r="N1233" s="223">
        <f t="shared" si="786"/>
        <v>1.2139032432801296</v>
      </c>
      <c r="O1233" s="219">
        <f t="shared" si="787"/>
        <v>1.21525963</v>
      </c>
      <c r="P1233" s="219">
        <f t="shared" si="788"/>
        <v>1157.04375243</v>
      </c>
      <c r="Q1233" s="224">
        <v>41</v>
      </c>
      <c r="R1233" s="203">
        <f>S1233/P1233</f>
        <v>0.93936791052907542</v>
      </c>
      <c r="S1233" s="219">
        <f>AD1241</f>
        <v>1086.8897721108899</v>
      </c>
      <c r="T1233" s="219">
        <v>0</v>
      </c>
      <c r="U1233" s="225">
        <f t="shared" si="791"/>
        <v>0.93936791052907542</v>
      </c>
      <c r="V1233" s="203">
        <f t="shared" si="798"/>
        <v>0.12</v>
      </c>
      <c r="W1233" s="224">
        <f t="shared" si="792"/>
        <v>36</v>
      </c>
      <c r="X1233" s="224">
        <v>252</v>
      </c>
      <c r="Y1233" s="223">
        <f t="shared" si="793"/>
        <v>1.016321577</v>
      </c>
      <c r="Z1233" s="219">
        <f t="shared" si="794"/>
        <v>18.884778690000001</v>
      </c>
      <c r="AA1233" s="219">
        <f t="shared" si="795"/>
        <v>1105.77455080089</v>
      </c>
      <c r="AB1233" s="219">
        <f t="shared" si="773"/>
        <v>23.275150258600004</v>
      </c>
      <c r="AC1233" s="219">
        <f t="shared" si="796"/>
        <v>8.1463025905100004</v>
      </c>
      <c r="AD1233" s="204">
        <v>1137.19600365</v>
      </c>
      <c r="AE1233" s="1"/>
      <c r="AF1233" s="242">
        <f>AD1233*AF$1232</f>
        <v>22914499.4735475</v>
      </c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5" x14ac:dyDescent="0.2">
      <c r="A1234" s="109">
        <f t="shared" si="797"/>
        <v>45647</v>
      </c>
      <c r="B1234" s="110">
        <f>(P1234+Z1234)</f>
        <v>70.205134340000001</v>
      </c>
      <c r="C1234" s="183">
        <f t="shared" si="776"/>
        <v>57.727565856591127</v>
      </c>
      <c r="D1234" s="111">
        <f t="shared" si="777"/>
        <v>6997.15</v>
      </c>
      <c r="E1234" s="111">
        <f t="shared" si="778"/>
        <v>7036.33</v>
      </c>
      <c r="F1234" s="161">
        <f t="shared" si="748"/>
        <v>45566</v>
      </c>
      <c r="G1234" s="114">
        <f t="shared" si="779"/>
        <v>5.5994226220676957E-3</v>
      </c>
      <c r="H1234" s="115">
        <f t="shared" si="780"/>
        <v>45672</v>
      </c>
      <c r="I1234" s="115">
        <f t="shared" si="781"/>
        <v>45672</v>
      </c>
      <c r="J1234" s="116">
        <f t="shared" si="782"/>
        <v>20</v>
      </c>
      <c r="K1234" s="116">
        <f t="shared" si="783"/>
        <v>5</v>
      </c>
      <c r="L1234" s="8">
        <f t="shared" si="784"/>
        <v>1.0013969199999999</v>
      </c>
      <c r="M1234" s="117">
        <f t="shared" si="785"/>
        <v>1.00439962</v>
      </c>
      <c r="N1234" s="117">
        <f t="shared" si="786"/>
        <v>1.2139032432801296</v>
      </c>
      <c r="O1234" s="110">
        <f t="shared" si="787"/>
        <v>1.2155989599999999</v>
      </c>
      <c r="P1234" s="110">
        <f t="shared" si="788"/>
        <v>70.173569009999994</v>
      </c>
      <c r="Q1234" s="148">
        <v>0</v>
      </c>
      <c r="R1234" s="170">
        <f t="shared" si="789"/>
        <v>0</v>
      </c>
      <c r="S1234" s="110">
        <f t="shared" si="790"/>
        <v>0</v>
      </c>
      <c r="T1234" s="92">
        <v>0</v>
      </c>
      <c r="U1234" s="180">
        <f t="shared" si="791"/>
        <v>0</v>
      </c>
      <c r="V1234" s="120">
        <f t="shared" si="798"/>
        <v>0.12</v>
      </c>
      <c r="W1234" s="118">
        <f t="shared" si="792"/>
        <v>1</v>
      </c>
      <c r="X1234" s="118">
        <v>252</v>
      </c>
      <c r="Y1234" s="117">
        <f t="shared" si="793"/>
        <v>1.0004498180000001</v>
      </c>
      <c r="Z1234" s="110">
        <f t="shared" si="794"/>
        <v>3.1565330000000003E-2</v>
      </c>
      <c r="AA1234" s="110">
        <f t="shared" si="795"/>
        <v>0</v>
      </c>
      <c r="AB1234" s="244" t="s">
        <v>76</v>
      </c>
      <c r="AC1234" s="115">
        <v>45715</v>
      </c>
      <c r="AD1234" s="199" t="s">
        <v>102</v>
      </c>
      <c r="AE1234" s="1"/>
      <c r="AF1234" s="243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5" x14ac:dyDescent="0.2">
      <c r="A1235" s="109">
        <f t="shared" si="797"/>
        <v>45648</v>
      </c>
      <c r="B1235" s="110">
        <f t="shared" ref="B1235:B1279" si="821">(P1235+Z1235)</f>
        <v>70.205134340000001</v>
      </c>
      <c r="C1235" s="183">
        <f t="shared" si="776"/>
        <v>57.727565856591127</v>
      </c>
      <c r="D1235" s="111">
        <f t="shared" si="777"/>
        <v>6997.15</v>
      </c>
      <c r="E1235" s="111">
        <f t="shared" si="778"/>
        <v>7036.33</v>
      </c>
      <c r="F1235" s="161">
        <f t="shared" si="748"/>
        <v>45566</v>
      </c>
      <c r="G1235" s="114">
        <f t="shared" si="779"/>
        <v>5.5994226220676957E-3</v>
      </c>
      <c r="H1235" s="115">
        <f t="shared" si="780"/>
        <v>45672</v>
      </c>
      <c r="I1235" s="115">
        <f t="shared" si="781"/>
        <v>45672</v>
      </c>
      <c r="J1235" s="116">
        <f t="shared" si="782"/>
        <v>20</v>
      </c>
      <c r="K1235" s="116">
        <f t="shared" si="783"/>
        <v>5</v>
      </c>
      <c r="L1235" s="8">
        <f t="shared" si="784"/>
        <v>1.0013969199999999</v>
      </c>
      <c r="M1235" s="117">
        <f t="shared" si="785"/>
        <v>1.00439962</v>
      </c>
      <c r="N1235" s="117">
        <f t="shared" si="786"/>
        <v>1.2139032432801296</v>
      </c>
      <c r="O1235" s="110">
        <f t="shared" si="787"/>
        <v>1.2155989599999999</v>
      </c>
      <c r="P1235" s="110">
        <f t="shared" si="788"/>
        <v>70.173569009999994</v>
      </c>
      <c r="Q1235" s="148">
        <v>0</v>
      </c>
      <c r="R1235" s="170">
        <f t="shared" si="789"/>
        <v>0</v>
      </c>
      <c r="S1235" s="110">
        <f t="shared" si="790"/>
        <v>0</v>
      </c>
      <c r="T1235" s="92">
        <v>0</v>
      </c>
      <c r="U1235" s="180">
        <f t="shared" si="791"/>
        <v>0</v>
      </c>
      <c r="V1235" s="120">
        <f t="shared" si="798"/>
        <v>0.12</v>
      </c>
      <c r="W1235" s="118">
        <f t="shared" si="792"/>
        <v>1</v>
      </c>
      <c r="X1235" s="118">
        <v>252</v>
      </c>
      <c r="Y1235" s="117">
        <f t="shared" si="793"/>
        <v>1.0004498180000001</v>
      </c>
      <c r="Z1235" s="110">
        <f t="shared" si="794"/>
        <v>3.1565330000000003E-2</v>
      </c>
      <c r="AA1235" s="110">
        <f t="shared" si="795"/>
        <v>0</v>
      </c>
      <c r="AB1235" s="244" t="s">
        <v>76</v>
      </c>
      <c r="AC1235" s="115">
        <v>45715</v>
      </c>
      <c r="AD1235" s="199">
        <v>23.275150258600004</v>
      </c>
      <c r="AE1235" s="1"/>
      <c r="AF1235" s="242">
        <f>AD1235*AF$1232</f>
        <v>468994.27771079005</v>
      </c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5" x14ac:dyDescent="0.2">
      <c r="A1236" s="109">
        <f t="shared" si="797"/>
        <v>45649</v>
      </c>
      <c r="B1236" s="110">
        <f t="shared" si="821"/>
        <v>70.205134340000001</v>
      </c>
      <c r="C1236" s="183">
        <f t="shared" si="776"/>
        <v>57.727565856591127</v>
      </c>
      <c r="D1236" s="111">
        <f t="shared" si="777"/>
        <v>6997.15</v>
      </c>
      <c r="E1236" s="111">
        <f t="shared" si="778"/>
        <v>7036.33</v>
      </c>
      <c r="F1236" s="161">
        <f t="shared" si="748"/>
        <v>45566</v>
      </c>
      <c r="G1236" s="114">
        <f t="shared" si="779"/>
        <v>5.5994226220676957E-3</v>
      </c>
      <c r="H1236" s="115">
        <f t="shared" si="780"/>
        <v>45672</v>
      </c>
      <c r="I1236" s="115">
        <f t="shared" si="781"/>
        <v>45672</v>
      </c>
      <c r="J1236" s="116">
        <f t="shared" si="782"/>
        <v>20</v>
      </c>
      <c r="K1236" s="116">
        <f t="shared" si="783"/>
        <v>5</v>
      </c>
      <c r="L1236" s="8">
        <f t="shared" si="784"/>
        <v>1.0013969199999999</v>
      </c>
      <c r="M1236" s="117">
        <f t="shared" si="785"/>
        <v>1.00439962</v>
      </c>
      <c r="N1236" s="117">
        <f t="shared" si="786"/>
        <v>1.2139032432801296</v>
      </c>
      <c r="O1236" s="110">
        <f t="shared" si="787"/>
        <v>1.2155989599999999</v>
      </c>
      <c r="P1236" s="110">
        <f t="shared" si="788"/>
        <v>70.173569009999994</v>
      </c>
      <c r="Q1236" s="148">
        <v>0</v>
      </c>
      <c r="R1236" s="170">
        <f t="shared" si="789"/>
        <v>0</v>
      </c>
      <c r="S1236" s="110">
        <f t="shared" si="790"/>
        <v>0</v>
      </c>
      <c r="T1236" s="92">
        <v>0</v>
      </c>
      <c r="U1236" s="180">
        <f t="shared" si="791"/>
        <v>0</v>
      </c>
      <c r="V1236" s="120">
        <f t="shared" si="798"/>
        <v>0.12</v>
      </c>
      <c r="W1236" s="118">
        <f t="shared" si="792"/>
        <v>1</v>
      </c>
      <c r="X1236" s="118">
        <v>252</v>
      </c>
      <c r="Y1236" s="117">
        <f t="shared" si="793"/>
        <v>1.0004498180000001</v>
      </c>
      <c r="Z1236" s="110">
        <f t="shared" si="794"/>
        <v>3.1565330000000003E-2</v>
      </c>
      <c r="AA1236" s="110">
        <f t="shared" si="795"/>
        <v>0</v>
      </c>
      <c r="AB1236" s="244" t="s">
        <v>76</v>
      </c>
      <c r="AC1236" s="115">
        <v>45715</v>
      </c>
      <c r="AD1236" s="199" t="s">
        <v>103</v>
      </c>
      <c r="AE1236" s="1"/>
      <c r="AF1236" s="243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5" x14ac:dyDescent="0.2">
      <c r="A1237" s="109">
        <f t="shared" si="797"/>
        <v>45650</v>
      </c>
      <c r="B1237" s="110">
        <f t="shared" si="821"/>
        <v>70.256326599999994</v>
      </c>
      <c r="C1237" s="183">
        <f t="shared" si="776"/>
        <v>57.727565856591127</v>
      </c>
      <c r="D1237" s="111">
        <f t="shared" si="777"/>
        <v>6997.15</v>
      </c>
      <c r="E1237" s="111">
        <f t="shared" si="778"/>
        <v>7036.33</v>
      </c>
      <c r="F1237" s="161">
        <f t="shared" si="748"/>
        <v>45566</v>
      </c>
      <c r="G1237" s="114">
        <f t="shared" si="779"/>
        <v>5.5994226220676957E-3</v>
      </c>
      <c r="H1237" s="115">
        <f t="shared" si="780"/>
        <v>45672</v>
      </c>
      <c r="I1237" s="115">
        <f t="shared" si="781"/>
        <v>45672</v>
      </c>
      <c r="J1237" s="116">
        <f t="shared" si="782"/>
        <v>20</v>
      </c>
      <c r="K1237" s="116">
        <f t="shared" si="783"/>
        <v>6</v>
      </c>
      <c r="L1237" s="8">
        <f t="shared" si="784"/>
        <v>1.0016765400000001</v>
      </c>
      <c r="M1237" s="117">
        <f t="shared" si="785"/>
        <v>1.00439962</v>
      </c>
      <c r="N1237" s="117">
        <f t="shared" si="786"/>
        <v>1.2139032432801296</v>
      </c>
      <c r="O1237" s="110">
        <f t="shared" si="787"/>
        <v>1.2159384</v>
      </c>
      <c r="P1237" s="110">
        <f t="shared" si="788"/>
        <v>70.193164060000001</v>
      </c>
      <c r="Q1237" s="148">
        <v>0</v>
      </c>
      <c r="R1237" s="170">
        <f t="shared" si="789"/>
        <v>0</v>
      </c>
      <c r="S1237" s="110">
        <f t="shared" si="790"/>
        <v>0</v>
      </c>
      <c r="T1237" s="92">
        <v>0</v>
      </c>
      <c r="U1237" s="180">
        <f t="shared" si="791"/>
        <v>0</v>
      </c>
      <c r="V1237" s="120">
        <f t="shared" si="798"/>
        <v>0.12</v>
      </c>
      <c r="W1237" s="118">
        <f t="shared" si="792"/>
        <v>2</v>
      </c>
      <c r="X1237" s="118">
        <v>252</v>
      </c>
      <c r="Y1237" s="117">
        <f t="shared" si="793"/>
        <v>1.0008998389999999</v>
      </c>
      <c r="Z1237" s="110">
        <f t="shared" si="794"/>
        <v>6.3162540000000003E-2</v>
      </c>
      <c r="AA1237" s="110">
        <f t="shared" si="795"/>
        <v>0</v>
      </c>
      <c r="AB1237" s="244" t="s">
        <v>76</v>
      </c>
      <c r="AC1237" s="115">
        <v>45715</v>
      </c>
      <c r="AD1237" s="199">
        <v>8.1463025905100004</v>
      </c>
      <c r="AE1237" s="1"/>
      <c r="AF1237" s="242">
        <f>AD1237*AF$1232</f>
        <v>164147.99719877652</v>
      </c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5" x14ac:dyDescent="0.2">
      <c r="A1238" s="109">
        <f t="shared" si="797"/>
        <v>45651</v>
      </c>
      <c r="B1238" s="110">
        <f t="shared" si="821"/>
        <v>70.307555229999991</v>
      </c>
      <c r="C1238" s="183">
        <f t="shared" si="776"/>
        <v>57.727565856591127</v>
      </c>
      <c r="D1238" s="111">
        <f t="shared" si="777"/>
        <v>6997.15</v>
      </c>
      <c r="E1238" s="111">
        <f t="shared" si="778"/>
        <v>7036.33</v>
      </c>
      <c r="F1238" s="161">
        <f t="shared" si="748"/>
        <v>45566</v>
      </c>
      <c r="G1238" s="114">
        <f t="shared" si="779"/>
        <v>5.5994226220676957E-3</v>
      </c>
      <c r="H1238" s="115">
        <f t="shared" si="780"/>
        <v>45672</v>
      </c>
      <c r="I1238" s="115">
        <f t="shared" si="781"/>
        <v>45672</v>
      </c>
      <c r="J1238" s="116">
        <f t="shared" si="782"/>
        <v>20</v>
      </c>
      <c r="K1238" s="116">
        <f t="shared" si="783"/>
        <v>7</v>
      </c>
      <c r="L1238" s="8">
        <f t="shared" si="784"/>
        <v>1.0019562399999999</v>
      </c>
      <c r="M1238" s="117">
        <f t="shared" si="785"/>
        <v>1.00439962</v>
      </c>
      <c r="N1238" s="117">
        <f t="shared" si="786"/>
        <v>1.2139032432801296</v>
      </c>
      <c r="O1238" s="110">
        <f t="shared" si="787"/>
        <v>1.21627792</v>
      </c>
      <c r="P1238" s="110">
        <f t="shared" si="788"/>
        <v>70.212763719999998</v>
      </c>
      <c r="Q1238" s="148">
        <v>0</v>
      </c>
      <c r="R1238" s="170">
        <f t="shared" si="789"/>
        <v>0</v>
      </c>
      <c r="S1238" s="110">
        <f t="shared" si="790"/>
        <v>0</v>
      </c>
      <c r="T1238" s="92">
        <v>0</v>
      </c>
      <c r="U1238" s="180">
        <f t="shared" si="791"/>
        <v>0</v>
      </c>
      <c r="V1238" s="120">
        <f t="shared" si="798"/>
        <v>0.12</v>
      </c>
      <c r="W1238" s="118">
        <f t="shared" si="792"/>
        <v>3</v>
      </c>
      <c r="X1238" s="118">
        <v>252</v>
      </c>
      <c r="Y1238" s="117">
        <f t="shared" si="793"/>
        <v>1.0013500609999999</v>
      </c>
      <c r="Z1238" s="110">
        <f t="shared" si="794"/>
        <v>9.4791509999999995E-2</v>
      </c>
      <c r="AA1238" s="110">
        <f t="shared" si="795"/>
        <v>0</v>
      </c>
      <c r="AB1238" s="244" t="s">
        <v>76</v>
      </c>
      <c r="AC1238" s="115">
        <v>45715</v>
      </c>
      <c r="AD1238" s="199" t="s">
        <v>90</v>
      </c>
      <c r="AE1238" s="1"/>
      <c r="AF1238" s="243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5" x14ac:dyDescent="0.2">
      <c r="A1239" s="109">
        <f t="shared" si="797"/>
        <v>45652</v>
      </c>
      <c r="B1239" s="110">
        <f t="shared" si="821"/>
        <v>70.307555229999991</v>
      </c>
      <c r="C1239" s="183">
        <f t="shared" si="776"/>
        <v>57.727565856591127</v>
      </c>
      <c r="D1239" s="111">
        <f t="shared" si="777"/>
        <v>6997.15</v>
      </c>
      <c r="E1239" s="111">
        <f t="shared" si="778"/>
        <v>7036.33</v>
      </c>
      <c r="F1239" s="161">
        <f t="shared" si="748"/>
        <v>45566</v>
      </c>
      <c r="G1239" s="114">
        <f t="shared" si="779"/>
        <v>5.5994226220676957E-3</v>
      </c>
      <c r="H1239" s="115">
        <f t="shared" si="780"/>
        <v>45672</v>
      </c>
      <c r="I1239" s="115">
        <f t="shared" si="781"/>
        <v>45672</v>
      </c>
      <c r="J1239" s="116">
        <f t="shared" si="782"/>
        <v>20</v>
      </c>
      <c r="K1239" s="116">
        <f t="shared" si="783"/>
        <v>7</v>
      </c>
      <c r="L1239" s="8">
        <f t="shared" si="784"/>
        <v>1.0019562399999999</v>
      </c>
      <c r="M1239" s="117">
        <f t="shared" si="785"/>
        <v>1.00439962</v>
      </c>
      <c r="N1239" s="117">
        <f t="shared" si="786"/>
        <v>1.2139032432801296</v>
      </c>
      <c r="O1239" s="110">
        <f t="shared" si="787"/>
        <v>1.21627792</v>
      </c>
      <c r="P1239" s="110">
        <f t="shared" si="788"/>
        <v>70.212763719999998</v>
      </c>
      <c r="Q1239" s="148">
        <v>0</v>
      </c>
      <c r="R1239" s="170">
        <f t="shared" si="789"/>
        <v>0</v>
      </c>
      <c r="S1239" s="110">
        <f t="shared" si="790"/>
        <v>0</v>
      </c>
      <c r="T1239" s="92">
        <v>0</v>
      </c>
      <c r="U1239" s="180">
        <f t="shared" si="791"/>
        <v>0</v>
      </c>
      <c r="V1239" s="120">
        <f t="shared" si="798"/>
        <v>0.12</v>
      </c>
      <c r="W1239" s="118">
        <f t="shared" si="792"/>
        <v>3</v>
      </c>
      <c r="X1239" s="118">
        <v>252</v>
      </c>
      <c r="Y1239" s="117">
        <f t="shared" si="793"/>
        <v>1.0013500609999999</v>
      </c>
      <c r="Z1239" s="110">
        <f t="shared" si="794"/>
        <v>9.4791509999999995E-2</v>
      </c>
      <c r="AA1239" s="110">
        <f t="shared" si="795"/>
        <v>0</v>
      </c>
      <c r="AB1239" s="244" t="s">
        <v>76</v>
      </c>
      <c r="AC1239" s="115">
        <v>45715</v>
      </c>
      <c r="AD1239" s="204">
        <f>Z1233</f>
        <v>18.884778690000001</v>
      </c>
      <c r="AE1239" s="1"/>
      <c r="AF1239" s="242">
        <f>AD1239*AF$1232</f>
        <v>380528.29060350003</v>
      </c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5" x14ac:dyDescent="0.2">
      <c r="A1240" s="109">
        <f t="shared" si="797"/>
        <v>45653</v>
      </c>
      <c r="B1240" s="110">
        <f t="shared" si="821"/>
        <v>70.358821620000001</v>
      </c>
      <c r="C1240" s="183">
        <f t="shared" si="776"/>
        <v>57.727565856591127</v>
      </c>
      <c r="D1240" s="111">
        <f t="shared" si="777"/>
        <v>6997.15</v>
      </c>
      <c r="E1240" s="111">
        <f t="shared" si="778"/>
        <v>7036.33</v>
      </c>
      <c r="F1240" s="161">
        <f t="shared" si="748"/>
        <v>45566</v>
      </c>
      <c r="G1240" s="114">
        <f t="shared" si="779"/>
        <v>5.5994226220676957E-3</v>
      </c>
      <c r="H1240" s="115">
        <f t="shared" si="780"/>
        <v>45672</v>
      </c>
      <c r="I1240" s="115">
        <f t="shared" si="781"/>
        <v>45672</v>
      </c>
      <c r="J1240" s="116">
        <f t="shared" si="782"/>
        <v>20</v>
      </c>
      <c r="K1240" s="116">
        <f t="shared" si="783"/>
        <v>8</v>
      </c>
      <c r="L1240" s="8">
        <f t="shared" si="784"/>
        <v>1.0022360100000001</v>
      </c>
      <c r="M1240" s="117">
        <f t="shared" si="785"/>
        <v>1.00439962</v>
      </c>
      <c r="N1240" s="117">
        <f t="shared" si="786"/>
        <v>1.2139032432801296</v>
      </c>
      <c r="O1240" s="110">
        <f t="shared" si="787"/>
        <v>1.2166175400000001</v>
      </c>
      <c r="P1240" s="110">
        <f t="shared" si="788"/>
        <v>70.232369160000005</v>
      </c>
      <c r="Q1240" s="148">
        <v>0</v>
      </c>
      <c r="R1240" s="170">
        <f t="shared" si="789"/>
        <v>0</v>
      </c>
      <c r="S1240" s="110">
        <f t="shared" si="790"/>
        <v>0</v>
      </c>
      <c r="T1240" s="92">
        <v>0</v>
      </c>
      <c r="U1240" s="180">
        <f t="shared" si="791"/>
        <v>0</v>
      </c>
      <c r="V1240" s="120">
        <f t="shared" si="798"/>
        <v>0.12</v>
      </c>
      <c r="W1240" s="118">
        <f t="shared" si="792"/>
        <v>4</v>
      </c>
      <c r="X1240" s="118">
        <v>252</v>
      </c>
      <c r="Y1240" s="117">
        <f t="shared" si="793"/>
        <v>1.0018004869999999</v>
      </c>
      <c r="Z1240" s="110">
        <f t="shared" si="794"/>
        <v>0.12645245999999999</v>
      </c>
      <c r="AA1240" s="110">
        <f t="shared" si="795"/>
        <v>0</v>
      </c>
      <c r="AB1240" s="244" t="s">
        <v>76</v>
      </c>
      <c r="AC1240" s="115">
        <v>45715</v>
      </c>
      <c r="AD1240" s="199" t="s">
        <v>104</v>
      </c>
      <c r="AE1240" s="1"/>
      <c r="AF1240" s="243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5" x14ac:dyDescent="0.2">
      <c r="A1241" s="109">
        <f t="shared" si="797"/>
        <v>45654</v>
      </c>
      <c r="B1241" s="110">
        <f t="shared" si="821"/>
        <v>70.410125649999998</v>
      </c>
      <c r="C1241" s="183">
        <f t="shared" si="776"/>
        <v>57.727565856591127</v>
      </c>
      <c r="D1241" s="111">
        <f t="shared" si="777"/>
        <v>6997.15</v>
      </c>
      <c r="E1241" s="111">
        <f t="shared" si="778"/>
        <v>7036.33</v>
      </c>
      <c r="F1241" s="161">
        <f t="shared" si="748"/>
        <v>45566</v>
      </c>
      <c r="G1241" s="114">
        <f t="shared" si="779"/>
        <v>5.5994226220676957E-3</v>
      </c>
      <c r="H1241" s="115">
        <f t="shared" si="780"/>
        <v>45672</v>
      </c>
      <c r="I1241" s="115">
        <f t="shared" si="781"/>
        <v>45672</v>
      </c>
      <c r="J1241" s="116">
        <f t="shared" si="782"/>
        <v>20</v>
      </c>
      <c r="K1241" s="116">
        <f t="shared" si="783"/>
        <v>9</v>
      </c>
      <c r="L1241" s="8">
        <f t="shared" si="784"/>
        <v>1.0025158700000001</v>
      </c>
      <c r="M1241" s="117">
        <f t="shared" si="785"/>
        <v>1.00439962</v>
      </c>
      <c r="N1241" s="117">
        <f t="shared" si="786"/>
        <v>1.2139032432801296</v>
      </c>
      <c r="O1241" s="110">
        <f t="shared" si="787"/>
        <v>1.21695726</v>
      </c>
      <c r="P1241" s="110">
        <f t="shared" si="788"/>
        <v>70.251980369999998</v>
      </c>
      <c r="Q1241" s="148">
        <v>0</v>
      </c>
      <c r="R1241" s="170">
        <f t="shared" si="789"/>
        <v>0</v>
      </c>
      <c r="S1241" s="110">
        <f t="shared" si="790"/>
        <v>0</v>
      </c>
      <c r="T1241" s="92">
        <v>0</v>
      </c>
      <c r="U1241" s="180">
        <f t="shared" si="791"/>
        <v>0</v>
      </c>
      <c r="V1241" s="120">
        <f t="shared" si="798"/>
        <v>0.12</v>
      </c>
      <c r="W1241" s="118">
        <f t="shared" si="792"/>
        <v>5</v>
      </c>
      <c r="X1241" s="118">
        <v>252</v>
      </c>
      <c r="Y1241" s="117">
        <f t="shared" si="793"/>
        <v>1.002251115</v>
      </c>
      <c r="Z1241" s="110">
        <f t="shared" si="794"/>
        <v>0.15814528</v>
      </c>
      <c r="AA1241" s="110">
        <f t="shared" si="795"/>
        <v>0</v>
      </c>
      <c r="AB1241" s="244" t="s">
        <v>76</v>
      </c>
      <c r="AC1241" s="115">
        <v>45715</v>
      </c>
      <c r="AD1241" s="204">
        <f>AD1233-AD1235-AD1237-AD1239</f>
        <v>1086.8897721108899</v>
      </c>
      <c r="AE1241" s="1"/>
      <c r="AF1241" s="242">
        <f>AD1241*AF$1232</f>
        <v>21900828.908034433</v>
      </c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5" x14ac:dyDescent="0.2">
      <c r="A1242" s="109">
        <f t="shared" si="797"/>
        <v>45655</v>
      </c>
      <c r="B1242" s="110">
        <f t="shared" si="821"/>
        <v>70.410125649999998</v>
      </c>
      <c r="C1242" s="183">
        <f t="shared" si="776"/>
        <v>57.727565856591127</v>
      </c>
      <c r="D1242" s="111">
        <f t="shared" si="777"/>
        <v>6997.15</v>
      </c>
      <c r="E1242" s="111">
        <f t="shared" si="778"/>
        <v>7036.33</v>
      </c>
      <c r="F1242" s="161">
        <f t="shared" si="748"/>
        <v>45566</v>
      </c>
      <c r="G1242" s="114">
        <f t="shared" si="779"/>
        <v>5.5994226220676957E-3</v>
      </c>
      <c r="H1242" s="115">
        <f t="shared" si="780"/>
        <v>45672</v>
      </c>
      <c r="I1242" s="115">
        <f t="shared" si="781"/>
        <v>45672</v>
      </c>
      <c r="J1242" s="116">
        <f t="shared" si="782"/>
        <v>20</v>
      </c>
      <c r="K1242" s="116">
        <f t="shared" si="783"/>
        <v>9</v>
      </c>
      <c r="L1242" s="8">
        <f t="shared" si="784"/>
        <v>1.0025158700000001</v>
      </c>
      <c r="M1242" s="117">
        <f t="shared" si="785"/>
        <v>1.00439962</v>
      </c>
      <c r="N1242" s="117">
        <f t="shared" si="786"/>
        <v>1.2139032432801296</v>
      </c>
      <c r="O1242" s="110">
        <f t="shared" si="787"/>
        <v>1.21695726</v>
      </c>
      <c r="P1242" s="110">
        <f t="shared" si="788"/>
        <v>70.251980369999998</v>
      </c>
      <c r="Q1242" s="148">
        <v>0</v>
      </c>
      <c r="R1242" s="170">
        <f t="shared" si="789"/>
        <v>0</v>
      </c>
      <c r="S1242" s="110">
        <f t="shared" si="790"/>
        <v>0</v>
      </c>
      <c r="T1242" s="92">
        <v>0</v>
      </c>
      <c r="U1242" s="180">
        <f t="shared" si="791"/>
        <v>0</v>
      </c>
      <c r="V1242" s="120">
        <f t="shared" si="798"/>
        <v>0.12</v>
      </c>
      <c r="W1242" s="118">
        <f t="shared" si="792"/>
        <v>5</v>
      </c>
      <c r="X1242" s="118">
        <v>252</v>
      </c>
      <c r="Y1242" s="117">
        <f t="shared" si="793"/>
        <v>1.002251115</v>
      </c>
      <c r="Z1242" s="110">
        <f t="shared" si="794"/>
        <v>0.15814528</v>
      </c>
      <c r="AA1242" s="110">
        <f t="shared" si="795"/>
        <v>0</v>
      </c>
      <c r="AB1242" s="244" t="s">
        <v>76</v>
      </c>
      <c r="AC1242" s="115">
        <v>45715</v>
      </c>
      <c r="AD1242" s="199" t="s">
        <v>63</v>
      </c>
      <c r="AE1242" s="1"/>
      <c r="AF1242" s="243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5" x14ac:dyDescent="0.2">
      <c r="A1243" s="109">
        <f t="shared" si="797"/>
        <v>45656</v>
      </c>
      <c r="B1243" s="110">
        <f t="shared" si="821"/>
        <v>70.410125649999998</v>
      </c>
      <c r="C1243" s="183">
        <f t="shared" ref="C1243" si="822">C1242-((S1242+T1242)/O1242)</f>
        <v>57.727565856591127</v>
      </c>
      <c r="D1243" s="111">
        <f t="shared" ref="D1243" si="823">IF(E1243=E1242,D1242,E1242)</f>
        <v>6997.15</v>
      </c>
      <c r="E1243" s="111">
        <f t="shared" ref="E1243" si="824">IF($K1243=1,VLOOKUP($A1242,AQ$11:AU$131,5),E1242)</f>
        <v>7036.33</v>
      </c>
      <c r="F1243" s="161">
        <f t="shared" si="748"/>
        <v>45566</v>
      </c>
      <c r="G1243" s="114">
        <f t="shared" ref="G1243" si="825">(E1243/D1243)-1</f>
        <v>5.5994226220676957E-3</v>
      </c>
      <c r="H1243" s="115">
        <f t="shared" ref="H1243" si="826">IF(Q1242&gt;0,VLOOKUP(A1243,AJ$119:AP$451,4),H1242)</f>
        <v>45672</v>
      </c>
      <c r="I1243" s="115">
        <f t="shared" ref="I1243" si="827">IF(A1243&gt;I1242,H1243,I1242)</f>
        <v>45672</v>
      </c>
      <c r="J1243" s="116">
        <f t="shared" ref="J1243" si="828">IF(I1243=I1242,J1242,NETWORKDAYS(I1242,I1243,$AF$149:$AF$503)-1)</f>
        <v>20</v>
      </c>
      <c r="K1243" s="116">
        <f t="shared" ref="K1243" si="829">(J1243-(NETWORKDAYS(A1243,I1243,AF$149:AF$503)-1))</f>
        <v>9</v>
      </c>
      <c r="L1243" s="8">
        <f t="shared" ref="L1243" si="830">TRUNC((E1243/D1243)^TRUNC((K1243/J1243),9),8)</f>
        <v>1.0025158700000001</v>
      </c>
      <c r="M1243" s="117">
        <f t="shared" ref="M1243" si="831">IF(I1243&gt;I1242,L1242,M1242)</f>
        <v>1.00439962</v>
      </c>
      <c r="N1243" s="117">
        <f t="shared" ref="N1243" si="832">IF(I1243&gt;I1242,N1242*M1243,N1242)</f>
        <v>1.2139032432801296</v>
      </c>
      <c r="O1243" s="110">
        <f t="shared" ref="O1243" si="833">TRUNC(TRUNC((L1243*N1243),15),8)</f>
        <v>1.21695726</v>
      </c>
      <c r="P1243" s="110">
        <f t="shared" ref="P1243" si="834">TRUNC(C1243*O1243,8)</f>
        <v>70.251980369999998</v>
      </c>
      <c r="Q1243" s="148">
        <v>0</v>
      </c>
      <c r="R1243" s="170">
        <f t="shared" ref="R1243" si="835">IF(Q1243&gt;0,VLOOKUP($A1243,$AF$11:$AK$141,6),0)</f>
        <v>0</v>
      </c>
      <c r="S1243" s="110">
        <f t="shared" ref="S1243" si="836">IF(R1243&gt;0,TRUNC(R1243*P1243,8),0)</f>
        <v>0</v>
      </c>
      <c r="T1243" s="92">
        <v>0</v>
      </c>
      <c r="U1243" s="180">
        <f t="shared" ref="U1243" si="837">IF(Q1243&gt;0,(S1243+T1243)/P1243,0)</f>
        <v>0</v>
      </c>
      <c r="V1243" s="120">
        <f t="shared" si="798"/>
        <v>0.12</v>
      </c>
      <c r="W1243" s="118">
        <f t="shared" ref="W1243" si="838">IF(A1242&lt;K$2,0,IF(Q1242&gt;0,1,IF(K1243=K1242,W1242,W1242+1)))</f>
        <v>5</v>
      </c>
      <c r="X1243" s="118">
        <v>252</v>
      </c>
      <c r="Y1243" s="117">
        <f t="shared" ref="Y1243" si="839">ROUND((1+V1243)^TRUNC((W1243/X1243),9),9)</f>
        <v>1.002251115</v>
      </c>
      <c r="Z1243" s="110">
        <f t="shared" ref="Z1243" si="840">TRUNC((P1243*(Y1243-1)),8)</f>
        <v>0.15814528</v>
      </c>
      <c r="AA1243" s="110">
        <f t="shared" ref="AA1243" si="841">IF(Q1243&gt;0,S1243+Z1243,0)</f>
        <v>0</v>
      </c>
      <c r="AB1243" s="244" t="s">
        <v>76</v>
      </c>
      <c r="AC1243" s="115">
        <v>45715</v>
      </c>
      <c r="AD1243" s="204">
        <f>P1233-S1233</f>
        <v>70.153980319110133</v>
      </c>
      <c r="AE1243" s="1"/>
      <c r="AF1243" s="242">
        <f>AD1243*AF$1232</f>
        <v>1413602.7034300691</v>
      </c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109">
        <f t="shared" si="797"/>
        <v>45657</v>
      </c>
      <c r="B1244" s="110">
        <f t="shared" si="821"/>
        <v>70.461466819999998</v>
      </c>
      <c r="C1244" s="183">
        <f t="shared" si="776"/>
        <v>57.727565856591127</v>
      </c>
      <c r="D1244" s="111">
        <f t="shared" si="777"/>
        <v>6997.15</v>
      </c>
      <c r="E1244" s="111">
        <f t="shared" si="778"/>
        <v>7036.33</v>
      </c>
      <c r="F1244" s="161">
        <f t="shared" si="748"/>
        <v>45566</v>
      </c>
      <c r="G1244" s="114">
        <f t="shared" si="779"/>
        <v>5.5994226220676957E-3</v>
      </c>
      <c r="H1244" s="115">
        <f t="shared" si="780"/>
        <v>45672</v>
      </c>
      <c r="I1244" s="115">
        <f t="shared" si="781"/>
        <v>45672</v>
      </c>
      <c r="J1244" s="116">
        <f t="shared" si="782"/>
        <v>20</v>
      </c>
      <c r="K1244" s="116">
        <f t="shared" si="783"/>
        <v>10</v>
      </c>
      <c r="L1244" s="8">
        <f t="shared" si="784"/>
        <v>1.0027957999999999</v>
      </c>
      <c r="M1244" s="117">
        <f t="shared" si="785"/>
        <v>1.00439962</v>
      </c>
      <c r="N1244" s="117">
        <f t="shared" si="786"/>
        <v>1.2139032432801296</v>
      </c>
      <c r="O1244" s="110">
        <f t="shared" si="787"/>
        <v>1.2172970700000001</v>
      </c>
      <c r="P1244" s="110">
        <f t="shared" si="788"/>
        <v>70.271596770000002</v>
      </c>
      <c r="Q1244" s="148">
        <v>0</v>
      </c>
      <c r="R1244" s="170">
        <f t="shared" si="789"/>
        <v>0</v>
      </c>
      <c r="S1244" s="110">
        <f t="shared" si="790"/>
        <v>0</v>
      </c>
      <c r="T1244" s="92">
        <v>0</v>
      </c>
      <c r="U1244" s="180">
        <f t="shared" si="791"/>
        <v>0</v>
      </c>
      <c r="V1244" s="120">
        <f t="shared" si="798"/>
        <v>0.12</v>
      </c>
      <c r="W1244" s="118">
        <f t="shared" si="792"/>
        <v>6</v>
      </c>
      <c r="X1244" s="118">
        <v>252</v>
      </c>
      <c r="Y1244" s="117">
        <f t="shared" si="793"/>
        <v>1.002701946</v>
      </c>
      <c r="Z1244" s="110">
        <f t="shared" si="794"/>
        <v>0.18987005000000001</v>
      </c>
      <c r="AA1244" s="110">
        <f t="shared" si="795"/>
        <v>0</v>
      </c>
      <c r="AB1244" s="244" t="s">
        <v>76</v>
      </c>
      <c r="AC1244" s="115">
        <v>45715</v>
      </c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109">
        <f t="shared" si="797"/>
        <v>45658</v>
      </c>
      <c r="B1245" s="110">
        <f t="shared" si="821"/>
        <v>70.512845099999993</v>
      </c>
      <c r="C1245" s="183">
        <f t="shared" si="776"/>
        <v>57.727565856591127</v>
      </c>
      <c r="D1245" s="111">
        <f t="shared" si="777"/>
        <v>6997.15</v>
      </c>
      <c r="E1245" s="111">
        <f t="shared" si="778"/>
        <v>7036.33</v>
      </c>
      <c r="F1245" s="161">
        <f t="shared" si="748"/>
        <v>45566</v>
      </c>
      <c r="G1245" s="114">
        <f t="shared" si="779"/>
        <v>5.5994226220676957E-3</v>
      </c>
      <c r="H1245" s="115">
        <f t="shared" si="780"/>
        <v>45672</v>
      </c>
      <c r="I1245" s="115">
        <f t="shared" si="781"/>
        <v>45672</v>
      </c>
      <c r="J1245" s="116">
        <f t="shared" si="782"/>
        <v>20</v>
      </c>
      <c r="K1245" s="116">
        <f t="shared" si="783"/>
        <v>11</v>
      </c>
      <c r="L1245" s="8">
        <f t="shared" si="784"/>
        <v>1.0030758099999999</v>
      </c>
      <c r="M1245" s="117">
        <f t="shared" si="785"/>
        <v>1.00439962</v>
      </c>
      <c r="N1245" s="117">
        <f t="shared" si="786"/>
        <v>1.2139032432801296</v>
      </c>
      <c r="O1245" s="110">
        <f t="shared" si="787"/>
        <v>1.21763697</v>
      </c>
      <c r="P1245" s="110">
        <f t="shared" si="788"/>
        <v>70.291218369999996</v>
      </c>
      <c r="Q1245" s="148">
        <v>0</v>
      </c>
      <c r="R1245" s="170">
        <f t="shared" si="789"/>
        <v>0</v>
      </c>
      <c r="S1245" s="110">
        <f t="shared" si="790"/>
        <v>0</v>
      </c>
      <c r="T1245" s="92">
        <v>0</v>
      </c>
      <c r="U1245" s="180">
        <f t="shared" si="791"/>
        <v>0</v>
      </c>
      <c r="V1245" s="120">
        <f t="shared" si="798"/>
        <v>0.12</v>
      </c>
      <c r="W1245" s="118">
        <f t="shared" si="792"/>
        <v>7</v>
      </c>
      <c r="X1245" s="118">
        <v>252</v>
      </c>
      <c r="Y1245" s="117">
        <f t="shared" si="793"/>
        <v>1.003152979</v>
      </c>
      <c r="Z1245" s="110">
        <f t="shared" si="794"/>
        <v>0.22162672999999999</v>
      </c>
      <c r="AA1245" s="110">
        <f t="shared" si="795"/>
        <v>0</v>
      </c>
      <c r="AB1245" s="244" t="s">
        <v>76</v>
      </c>
      <c r="AC1245" s="115">
        <v>45715</v>
      </c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109">
        <f t="shared" si="797"/>
        <v>45659</v>
      </c>
      <c r="B1246" s="110">
        <f t="shared" si="821"/>
        <v>70.512845099999993</v>
      </c>
      <c r="C1246" s="183">
        <f t="shared" si="776"/>
        <v>57.727565856591127</v>
      </c>
      <c r="D1246" s="111">
        <f t="shared" si="777"/>
        <v>6997.15</v>
      </c>
      <c r="E1246" s="111">
        <f t="shared" si="778"/>
        <v>7036.33</v>
      </c>
      <c r="F1246" s="161">
        <f t="shared" si="748"/>
        <v>45566</v>
      </c>
      <c r="G1246" s="114">
        <f t="shared" si="779"/>
        <v>5.5994226220676957E-3</v>
      </c>
      <c r="H1246" s="115">
        <f t="shared" si="780"/>
        <v>45672</v>
      </c>
      <c r="I1246" s="115">
        <f t="shared" si="781"/>
        <v>45672</v>
      </c>
      <c r="J1246" s="116">
        <f t="shared" si="782"/>
        <v>20</v>
      </c>
      <c r="K1246" s="116">
        <f t="shared" si="783"/>
        <v>11</v>
      </c>
      <c r="L1246" s="8">
        <f t="shared" si="784"/>
        <v>1.0030758099999999</v>
      </c>
      <c r="M1246" s="117">
        <f t="shared" si="785"/>
        <v>1.00439962</v>
      </c>
      <c r="N1246" s="117">
        <f t="shared" si="786"/>
        <v>1.2139032432801296</v>
      </c>
      <c r="O1246" s="110">
        <f t="shared" si="787"/>
        <v>1.21763697</v>
      </c>
      <c r="P1246" s="110">
        <f t="shared" si="788"/>
        <v>70.291218369999996</v>
      </c>
      <c r="Q1246" s="148">
        <v>0</v>
      </c>
      <c r="R1246" s="170">
        <f t="shared" si="789"/>
        <v>0</v>
      </c>
      <c r="S1246" s="110">
        <f t="shared" si="790"/>
        <v>0</v>
      </c>
      <c r="T1246" s="92">
        <v>0</v>
      </c>
      <c r="U1246" s="180">
        <f t="shared" si="791"/>
        <v>0</v>
      </c>
      <c r="V1246" s="120">
        <f t="shared" si="798"/>
        <v>0.12</v>
      </c>
      <c r="W1246" s="118">
        <f t="shared" si="792"/>
        <v>7</v>
      </c>
      <c r="X1246" s="118">
        <v>252</v>
      </c>
      <c r="Y1246" s="117">
        <f t="shared" si="793"/>
        <v>1.003152979</v>
      </c>
      <c r="Z1246" s="110">
        <f t="shared" si="794"/>
        <v>0.22162672999999999</v>
      </c>
      <c r="AA1246" s="110">
        <f t="shared" si="795"/>
        <v>0</v>
      </c>
      <c r="AB1246" s="244" t="s">
        <v>76</v>
      </c>
      <c r="AC1246" s="115">
        <v>45715</v>
      </c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109">
        <f t="shared" si="797"/>
        <v>45660</v>
      </c>
      <c r="B1247" s="110">
        <f t="shared" si="821"/>
        <v>70.564261789999989</v>
      </c>
      <c r="C1247" s="183">
        <f t="shared" si="776"/>
        <v>57.727565856591127</v>
      </c>
      <c r="D1247" s="111">
        <f t="shared" si="777"/>
        <v>6997.15</v>
      </c>
      <c r="E1247" s="111">
        <f t="shared" si="778"/>
        <v>7036.33</v>
      </c>
      <c r="F1247" s="161">
        <f t="shared" si="748"/>
        <v>45566</v>
      </c>
      <c r="G1247" s="114">
        <f t="shared" si="779"/>
        <v>5.5994226220676957E-3</v>
      </c>
      <c r="H1247" s="115">
        <f t="shared" si="780"/>
        <v>45672</v>
      </c>
      <c r="I1247" s="115">
        <f t="shared" si="781"/>
        <v>45672</v>
      </c>
      <c r="J1247" s="116">
        <f t="shared" si="782"/>
        <v>20</v>
      </c>
      <c r="K1247" s="116">
        <f t="shared" si="783"/>
        <v>12</v>
      </c>
      <c r="L1247" s="8">
        <f t="shared" si="784"/>
        <v>1.0033559000000001</v>
      </c>
      <c r="M1247" s="117">
        <f t="shared" si="785"/>
        <v>1.00439962</v>
      </c>
      <c r="N1247" s="117">
        <f t="shared" si="786"/>
        <v>1.2139032432801296</v>
      </c>
      <c r="O1247" s="110">
        <f t="shared" si="787"/>
        <v>1.21797698</v>
      </c>
      <c r="P1247" s="110">
        <f t="shared" si="788"/>
        <v>70.310846319999996</v>
      </c>
      <c r="Q1247" s="148">
        <v>0</v>
      </c>
      <c r="R1247" s="170">
        <f t="shared" si="789"/>
        <v>0</v>
      </c>
      <c r="S1247" s="110">
        <f t="shared" si="790"/>
        <v>0</v>
      </c>
      <c r="T1247" s="92">
        <v>0</v>
      </c>
      <c r="U1247" s="180">
        <f t="shared" si="791"/>
        <v>0</v>
      </c>
      <c r="V1247" s="120">
        <f t="shared" si="798"/>
        <v>0.12</v>
      </c>
      <c r="W1247" s="118">
        <f t="shared" si="792"/>
        <v>8</v>
      </c>
      <c r="X1247" s="118">
        <v>252</v>
      </c>
      <c r="Y1247" s="117">
        <f t="shared" si="793"/>
        <v>1.003604216</v>
      </c>
      <c r="Z1247" s="110">
        <f t="shared" si="794"/>
        <v>0.25341546999999998</v>
      </c>
      <c r="AA1247" s="110">
        <f t="shared" si="795"/>
        <v>0</v>
      </c>
      <c r="AB1247" s="244" t="s">
        <v>76</v>
      </c>
      <c r="AC1247" s="115">
        <v>45715</v>
      </c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109">
        <f t="shared" si="797"/>
        <v>45661</v>
      </c>
      <c r="B1248" s="110">
        <f t="shared" si="821"/>
        <v>70.615714460000007</v>
      </c>
      <c r="C1248" s="183">
        <f t="shared" si="776"/>
        <v>57.727565856591127</v>
      </c>
      <c r="D1248" s="111">
        <f t="shared" si="777"/>
        <v>6997.15</v>
      </c>
      <c r="E1248" s="111">
        <f t="shared" si="778"/>
        <v>7036.33</v>
      </c>
      <c r="F1248" s="161">
        <f t="shared" si="748"/>
        <v>45566</v>
      </c>
      <c r="G1248" s="114">
        <f t="shared" si="779"/>
        <v>5.5994226220676957E-3</v>
      </c>
      <c r="H1248" s="115">
        <f t="shared" si="780"/>
        <v>45672</v>
      </c>
      <c r="I1248" s="115">
        <f t="shared" si="781"/>
        <v>45672</v>
      </c>
      <c r="J1248" s="116">
        <f t="shared" si="782"/>
        <v>20</v>
      </c>
      <c r="K1248" s="116">
        <f t="shared" si="783"/>
        <v>13</v>
      </c>
      <c r="L1248" s="8">
        <f t="shared" si="784"/>
        <v>1.0036360600000001</v>
      </c>
      <c r="M1248" s="117">
        <f t="shared" si="785"/>
        <v>1.00439962</v>
      </c>
      <c r="N1248" s="117">
        <f t="shared" si="786"/>
        <v>1.2139032432801296</v>
      </c>
      <c r="O1248" s="110">
        <f t="shared" si="787"/>
        <v>1.21831706</v>
      </c>
      <c r="P1248" s="110">
        <f t="shared" si="788"/>
        <v>70.330478310000004</v>
      </c>
      <c r="Q1248" s="148">
        <v>0</v>
      </c>
      <c r="R1248" s="170">
        <f t="shared" si="789"/>
        <v>0</v>
      </c>
      <c r="S1248" s="110">
        <f t="shared" si="790"/>
        <v>0</v>
      </c>
      <c r="T1248" s="92">
        <v>0</v>
      </c>
      <c r="U1248" s="180">
        <f t="shared" si="791"/>
        <v>0</v>
      </c>
      <c r="V1248" s="120">
        <f t="shared" si="798"/>
        <v>0.12</v>
      </c>
      <c r="W1248" s="118">
        <f t="shared" si="792"/>
        <v>9</v>
      </c>
      <c r="X1248" s="118">
        <v>252</v>
      </c>
      <c r="Y1248" s="117">
        <f t="shared" si="793"/>
        <v>1.0040556549999999</v>
      </c>
      <c r="Z1248" s="110">
        <f t="shared" si="794"/>
        <v>0.28523615000000002</v>
      </c>
      <c r="AA1248" s="110">
        <f t="shared" si="795"/>
        <v>0</v>
      </c>
      <c r="AB1248" s="244" t="s">
        <v>76</v>
      </c>
      <c r="AC1248" s="115">
        <v>45715</v>
      </c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109">
        <f t="shared" si="797"/>
        <v>45662</v>
      </c>
      <c r="B1249" s="110">
        <f t="shared" si="821"/>
        <v>70.615714460000007</v>
      </c>
      <c r="C1249" s="183">
        <f t="shared" si="776"/>
        <v>57.727565856591127</v>
      </c>
      <c r="D1249" s="111">
        <f t="shared" si="777"/>
        <v>6997.15</v>
      </c>
      <c r="E1249" s="111">
        <f t="shared" si="778"/>
        <v>7036.33</v>
      </c>
      <c r="F1249" s="161">
        <f t="shared" si="748"/>
        <v>45566</v>
      </c>
      <c r="G1249" s="114">
        <f t="shared" si="779"/>
        <v>5.5994226220676957E-3</v>
      </c>
      <c r="H1249" s="115">
        <f t="shared" si="780"/>
        <v>45672</v>
      </c>
      <c r="I1249" s="115">
        <f t="shared" si="781"/>
        <v>45672</v>
      </c>
      <c r="J1249" s="116">
        <f t="shared" si="782"/>
        <v>20</v>
      </c>
      <c r="K1249" s="116">
        <f t="shared" si="783"/>
        <v>13</v>
      </c>
      <c r="L1249" s="8">
        <f t="shared" si="784"/>
        <v>1.0036360600000001</v>
      </c>
      <c r="M1249" s="117">
        <f t="shared" si="785"/>
        <v>1.00439962</v>
      </c>
      <c r="N1249" s="117">
        <f t="shared" si="786"/>
        <v>1.2139032432801296</v>
      </c>
      <c r="O1249" s="110">
        <f t="shared" si="787"/>
        <v>1.21831706</v>
      </c>
      <c r="P1249" s="110">
        <f t="shared" si="788"/>
        <v>70.330478310000004</v>
      </c>
      <c r="Q1249" s="148">
        <v>0</v>
      </c>
      <c r="R1249" s="170">
        <f t="shared" si="789"/>
        <v>0</v>
      </c>
      <c r="S1249" s="110">
        <f t="shared" si="790"/>
        <v>0</v>
      </c>
      <c r="T1249" s="92">
        <v>0</v>
      </c>
      <c r="U1249" s="180">
        <f t="shared" si="791"/>
        <v>0</v>
      </c>
      <c r="V1249" s="120">
        <f t="shared" si="798"/>
        <v>0.12</v>
      </c>
      <c r="W1249" s="118">
        <f t="shared" si="792"/>
        <v>9</v>
      </c>
      <c r="X1249" s="118">
        <v>252</v>
      </c>
      <c r="Y1249" s="117">
        <f t="shared" si="793"/>
        <v>1.0040556549999999</v>
      </c>
      <c r="Z1249" s="110">
        <f t="shared" si="794"/>
        <v>0.28523615000000002</v>
      </c>
      <c r="AA1249" s="110">
        <f t="shared" si="795"/>
        <v>0</v>
      </c>
      <c r="AB1249" s="244" t="s">
        <v>76</v>
      </c>
      <c r="AC1249" s="115">
        <v>45715</v>
      </c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109">
        <f t="shared" si="797"/>
        <v>45663</v>
      </c>
      <c r="B1250" s="110">
        <f t="shared" si="821"/>
        <v>70.615714460000007</v>
      </c>
      <c r="C1250" s="183">
        <f t="shared" si="776"/>
        <v>57.727565856591127</v>
      </c>
      <c r="D1250" s="111">
        <f t="shared" si="777"/>
        <v>6997.15</v>
      </c>
      <c r="E1250" s="111">
        <f t="shared" si="778"/>
        <v>7036.33</v>
      </c>
      <c r="F1250" s="161">
        <f t="shared" si="748"/>
        <v>45566</v>
      </c>
      <c r="G1250" s="114">
        <f t="shared" si="779"/>
        <v>5.5994226220676957E-3</v>
      </c>
      <c r="H1250" s="115">
        <f t="shared" si="780"/>
        <v>45672</v>
      </c>
      <c r="I1250" s="115">
        <f t="shared" si="781"/>
        <v>45672</v>
      </c>
      <c r="J1250" s="116">
        <f t="shared" si="782"/>
        <v>20</v>
      </c>
      <c r="K1250" s="116">
        <f t="shared" si="783"/>
        <v>13</v>
      </c>
      <c r="L1250" s="8">
        <f t="shared" si="784"/>
        <v>1.0036360600000001</v>
      </c>
      <c r="M1250" s="117">
        <f t="shared" si="785"/>
        <v>1.00439962</v>
      </c>
      <c r="N1250" s="117">
        <f t="shared" si="786"/>
        <v>1.2139032432801296</v>
      </c>
      <c r="O1250" s="110">
        <f t="shared" si="787"/>
        <v>1.21831706</v>
      </c>
      <c r="P1250" s="110">
        <f t="shared" si="788"/>
        <v>70.330478310000004</v>
      </c>
      <c r="Q1250" s="148">
        <v>0</v>
      </c>
      <c r="R1250" s="170">
        <f t="shared" si="789"/>
        <v>0</v>
      </c>
      <c r="S1250" s="110">
        <f t="shared" si="790"/>
        <v>0</v>
      </c>
      <c r="T1250" s="92">
        <v>0</v>
      </c>
      <c r="U1250" s="180">
        <f t="shared" si="791"/>
        <v>0</v>
      </c>
      <c r="V1250" s="120">
        <f t="shared" si="798"/>
        <v>0.12</v>
      </c>
      <c r="W1250" s="118">
        <f t="shared" si="792"/>
        <v>9</v>
      </c>
      <c r="X1250" s="118">
        <v>252</v>
      </c>
      <c r="Y1250" s="117">
        <f t="shared" si="793"/>
        <v>1.0040556549999999</v>
      </c>
      <c r="Z1250" s="110">
        <f t="shared" si="794"/>
        <v>0.28523615000000002</v>
      </c>
      <c r="AA1250" s="110">
        <f t="shared" si="795"/>
        <v>0</v>
      </c>
      <c r="AB1250" s="244" t="s">
        <v>76</v>
      </c>
      <c r="AC1250" s="115">
        <v>45715</v>
      </c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109">
        <f t="shared" si="797"/>
        <v>45664</v>
      </c>
      <c r="B1251" s="110">
        <f t="shared" si="821"/>
        <v>70.667206100000001</v>
      </c>
      <c r="C1251" s="183">
        <f t="shared" si="776"/>
        <v>57.727565856591127</v>
      </c>
      <c r="D1251" s="111">
        <f t="shared" si="777"/>
        <v>6997.15</v>
      </c>
      <c r="E1251" s="111">
        <f t="shared" si="778"/>
        <v>7036.33</v>
      </c>
      <c r="F1251" s="161">
        <f t="shared" si="748"/>
        <v>45566</v>
      </c>
      <c r="G1251" s="114">
        <f t="shared" si="779"/>
        <v>5.5994226220676957E-3</v>
      </c>
      <c r="H1251" s="115">
        <f t="shared" si="780"/>
        <v>45672</v>
      </c>
      <c r="I1251" s="115">
        <f t="shared" si="781"/>
        <v>45672</v>
      </c>
      <c r="J1251" s="116">
        <f t="shared" si="782"/>
        <v>20</v>
      </c>
      <c r="K1251" s="116">
        <f t="shared" si="783"/>
        <v>14</v>
      </c>
      <c r="L1251" s="8">
        <f t="shared" si="784"/>
        <v>1.0039163099999999</v>
      </c>
      <c r="M1251" s="117">
        <f t="shared" si="785"/>
        <v>1.00439962</v>
      </c>
      <c r="N1251" s="117">
        <f t="shared" si="786"/>
        <v>1.2139032432801296</v>
      </c>
      <c r="O1251" s="110">
        <f t="shared" si="787"/>
        <v>1.2186572600000001</v>
      </c>
      <c r="P1251" s="110">
        <f t="shared" si="788"/>
        <v>70.350117229999995</v>
      </c>
      <c r="Q1251" s="148">
        <v>0</v>
      </c>
      <c r="R1251" s="170">
        <f t="shared" si="789"/>
        <v>0</v>
      </c>
      <c r="S1251" s="110">
        <f t="shared" si="790"/>
        <v>0</v>
      </c>
      <c r="T1251" s="92">
        <v>0</v>
      </c>
      <c r="U1251" s="180">
        <f t="shared" si="791"/>
        <v>0</v>
      </c>
      <c r="V1251" s="120">
        <f t="shared" si="798"/>
        <v>0.12</v>
      </c>
      <c r="W1251" s="118">
        <f t="shared" si="792"/>
        <v>10</v>
      </c>
      <c r="X1251" s="118">
        <v>252</v>
      </c>
      <c r="Y1251" s="117">
        <f t="shared" si="793"/>
        <v>1.004507297</v>
      </c>
      <c r="Z1251" s="110">
        <f t="shared" si="794"/>
        <v>0.31708887000000002</v>
      </c>
      <c r="AA1251" s="110">
        <f t="shared" si="795"/>
        <v>0</v>
      </c>
      <c r="AB1251" s="244" t="s">
        <v>76</v>
      </c>
      <c r="AC1251" s="115">
        <v>45715</v>
      </c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109">
        <f t="shared" si="797"/>
        <v>45665</v>
      </c>
      <c r="B1252" s="110">
        <f t="shared" si="821"/>
        <v>70.718734460000007</v>
      </c>
      <c r="C1252" s="183">
        <f t="shared" si="776"/>
        <v>57.727565856591127</v>
      </c>
      <c r="D1252" s="111">
        <f t="shared" si="777"/>
        <v>6997.15</v>
      </c>
      <c r="E1252" s="111">
        <f t="shared" si="778"/>
        <v>7036.33</v>
      </c>
      <c r="F1252" s="161">
        <f t="shared" si="748"/>
        <v>45566</v>
      </c>
      <c r="G1252" s="114">
        <f t="shared" si="779"/>
        <v>5.5994226220676957E-3</v>
      </c>
      <c r="H1252" s="115">
        <f t="shared" si="780"/>
        <v>45672</v>
      </c>
      <c r="I1252" s="115">
        <f t="shared" si="781"/>
        <v>45672</v>
      </c>
      <c r="J1252" s="116">
        <f t="shared" si="782"/>
        <v>20</v>
      </c>
      <c r="K1252" s="116">
        <f t="shared" si="783"/>
        <v>15</v>
      </c>
      <c r="L1252" s="8">
        <f t="shared" si="784"/>
        <v>1.00419663</v>
      </c>
      <c r="M1252" s="117">
        <f t="shared" si="785"/>
        <v>1.00439962</v>
      </c>
      <c r="N1252" s="117">
        <f t="shared" si="786"/>
        <v>1.2139032432801296</v>
      </c>
      <c r="O1252" s="110">
        <f t="shared" si="787"/>
        <v>1.2189975399999999</v>
      </c>
      <c r="P1252" s="110">
        <f t="shared" si="788"/>
        <v>70.369760760000005</v>
      </c>
      <c r="Q1252" s="148">
        <v>0</v>
      </c>
      <c r="R1252" s="170">
        <f t="shared" si="789"/>
        <v>0</v>
      </c>
      <c r="S1252" s="110">
        <f t="shared" si="790"/>
        <v>0</v>
      </c>
      <c r="T1252" s="92">
        <v>0</v>
      </c>
      <c r="U1252" s="180">
        <f t="shared" si="791"/>
        <v>0</v>
      </c>
      <c r="V1252" s="120">
        <f t="shared" si="798"/>
        <v>0.12</v>
      </c>
      <c r="W1252" s="118">
        <f t="shared" si="792"/>
        <v>11</v>
      </c>
      <c r="X1252" s="118">
        <v>252</v>
      </c>
      <c r="Y1252" s="117">
        <f t="shared" si="793"/>
        <v>1.004959143</v>
      </c>
      <c r="Z1252" s="110">
        <f t="shared" si="794"/>
        <v>0.3489737</v>
      </c>
      <c r="AA1252" s="110">
        <f t="shared" si="795"/>
        <v>0</v>
      </c>
      <c r="AB1252" s="244" t="s">
        <v>76</v>
      </c>
      <c r="AC1252" s="115">
        <v>45715</v>
      </c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109">
        <f t="shared" si="797"/>
        <v>45666</v>
      </c>
      <c r="B1253" s="110">
        <f t="shared" si="821"/>
        <v>70.770300679999991</v>
      </c>
      <c r="C1253" s="183">
        <f t="shared" si="776"/>
        <v>57.727565856591127</v>
      </c>
      <c r="D1253" s="111">
        <f t="shared" si="777"/>
        <v>6997.15</v>
      </c>
      <c r="E1253" s="111">
        <f t="shared" si="778"/>
        <v>7036.33</v>
      </c>
      <c r="F1253" s="161">
        <f t="shared" si="748"/>
        <v>45566</v>
      </c>
      <c r="G1253" s="114">
        <f t="shared" si="779"/>
        <v>5.5994226220676957E-3</v>
      </c>
      <c r="H1253" s="115">
        <f t="shared" si="780"/>
        <v>45672</v>
      </c>
      <c r="I1253" s="115">
        <f t="shared" si="781"/>
        <v>45672</v>
      </c>
      <c r="J1253" s="116">
        <f t="shared" si="782"/>
        <v>20</v>
      </c>
      <c r="K1253" s="116">
        <f t="shared" si="783"/>
        <v>16</v>
      </c>
      <c r="L1253" s="8">
        <f t="shared" si="784"/>
        <v>1.0044770300000001</v>
      </c>
      <c r="M1253" s="117">
        <f t="shared" si="785"/>
        <v>1.00439962</v>
      </c>
      <c r="N1253" s="117">
        <f t="shared" si="786"/>
        <v>1.2139032432801296</v>
      </c>
      <c r="O1253" s="110">
        <f t="shared" si="787"/>
        <v>1.2193379200000001</v>
      </c>
      <c r="P1253" s="110">
        <f t="shared" si="788"/>
        <v>70.389410069999997</v>
      </c>
      <c r="Q1253" s="148">
        <v>0</v>
      </c>
      <c r="R1253" s="170">
        <f t="shared" si="789"/>
        <v>0</v>
      </c>
      <c r="S1253" s="110">
        <f t="shared" si="790"/>
        <v>0</v>
      </c>
      <c r="T1253" s="92">
        <v>0</v>
      </c>
      <c r="U1253" s="180">
        <f t="shared" si="791"/>
        <v>0</v>
      </c>
      <c r="V1253" s="120">
        <f t="shared" si="798"/>
        <v>0.12</v>
      </c>
      <c r="W1253" s="118">
        <f t="shared" si="792"/>
        <v>12</v>
      </c>
      <c r="X1253" s="118">
        <v>252</v>
      </c>
      <c r="Y1253" s="117">
        <f t="shared" si="793"/>
        <v>1.005411192</v>
      </c>
      <c r="Z1253" s="110">
        <f t="shared" si="794"/>
        <v>0.38089061000000002</v>
      </c>
      <c r="AA1253" s="110">
        <f t="shared" si="795"/>
        <v>0</v>
      </c>
      <c r="AB1253" s="244" t="s">
        <v>76</v>
      </c>
      <c r="AC1253" s="115">
        <v>45715</v>
      </c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109">
        <f t="shared" si="797"/>
        <v>45667</v>
      </c>
      <c r="B1254" s="110">
        <f t="shared" si="821"/>
        <v>70.82190476000001</v>
      </c>
      <c r="C1254" s="183">
        <f t="shared" si="776"/>
        <v>57.727565856591127</v>
      </c>
      <c r="D1254" s="111">
        <f t="shared" si="777"/>
        <v>6997.15</v>
      </c>
      <c r="E1254" s="111">
        <f t="shared" si="778"/>
        <v>7036.33</v>
      </c>
      <c r="F1254" s="161">
        <f t="shared" si="748"/>
        <v>45566</v>
      </c>
      <c r="G1254" s="114">
        <f t="shared" si="779"/>
        <v>5.5994226220676957E-3</v>
      </c>
      <c r="H1254" s="115">
        <f t="shared" si="780"/>
        <v>45672</v>
      </c>
      <c r="I1254" s="115">
        <f t="shared" si="781"/>
        <v>45672</v>
      </c>
      <c r="J1254" s="116">
        <f t="shared" si="782"/>
        <v>20</v>
      </c>
      <c r="K1254" s="116">
        <f t="shared" si="783"/>
        <v>17</v>
      </c>
      <c r="L1254" s="8">
        <f t="shared" si="784"/>
        <v>1.0047575099999999</v>
      </c>
      <c r="M1254" s="117">
        <f t="shared" si="785"/>
        <v>1.00439962</v>
      </c>
      <c r="N1254" s="117">
        <f t="shared" si="786"/>
        <v>1.2139032432801296</v>
      </c>
      <c r="O1254" s="110">
        <f t="shared" si="787"/>
        <v>1.2196784000000001</v>
      </c>
      <c r="P1254" s="110">
        <f t="shared" si="788"/>
        <v>70.409065150000004</v>
      </c>
      <c r="Q1254" s="148">
        <v>0</v>
      </c>
      <c r="R1254" s="170">
        <f t="shared" si="789"/>
        <v>0</v>
      </c>
      <c r="S1254" s="110">
        <f t="shared" si="790"/>
        <v>0</v>
      </c>
      <c r="T1254" s="92">
        <v>0</v>
      </c>
      <c r="U1254" s="180">
        <f t="shared" si="791"/>
        <v>0</v>
      </c>
      <c r="V1254" s="120">
        <f t="shared" si="798"/>
        <v>0.12</v>
      </c>
      <c r="W1254" s="118">
        <f t="shared" si="792"/>
        <v>13</v>
      </c>
      <c r="X1254" s="118">
        <v>252</v>
      </c>
      <c r="Y1254" s="117">
        <f t="shared" si="793"/>
        <v>1.0058634440000001</v>
      </c>
      <c r="Z1254" s="110">
        <f t="shared" si="794"/>
        <v>0.41283961000000002</v>
      </c>
      <c r="AA1254" s="110">
        <f t="shared" si="795"/>
        <v>0</v>
      </c>
      <c r="AB1254" s="244" t="s">
        <v>76</v>
      </c>
      <c r="AC1254" s="115">
        <v>45715</v>
      </c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109">
        <f t="shared" si="797"/>
        <v>45668</v>
      </c>
      <c r="B1255" s="110">
        <f t="shared" si="821"/>
        <v>70.873546210000001</v>
      </c>
      <c r="C1255" s="183">
        <f t="shared" ref="C1255:C1258" si="842">C1254-((S1254+T1254)/O1254)</f>
        <v>57.727565856591127</v>
      </c>
      <c r="D1255" s="111">
        <f t="shared" ref="D1255:D1258" si="843">IF(E1255=E1254,D1254,E1254)</f>
        <v>6997.15</v>
      </c>
      <c r="E1255" s="111">
        <f t="shared" ref="E1255:E1258" si="844">IF($K1255=1,VLOOKUP($A1254,AQ$11:AU$131,5),E1254)</f>
        <v>7036.33</v>
      </c>
      <c r="F1255" s="161">
        <f t="shared" si="748"/>
        <v>45566</v>
      </c>
      <c r="G1255" s="114">
        <f t="shared" ref="G1255:G1258" si="845">(E1255/D1255)-1</f>
        <v>5.5994226220676957E-3</v>
      </c>
      <c r="H1255" s="115">
        <f t="shared" ref="H1255:H1258" si="846">IF(Q1254&gt;0,VLOOKUP(A1255,AJ$119:AP$451,4),H1254)</f>
        <v>45672</v>
      </c>
      <c r="I1255" s="115">
        <f t="shared" ref="I1255:I1258" si="847">IF(A1255&gt;I1254,H1255,I1254)</f>
        <v>45672</v>
      </c>
      <c r="J1255" s="116">
        <f t="shared" ref="J1255:J1258" si="848">IF(I1255=I1254,J1254,NETWORKDAYS(I1254,I1255,$AF$149:$AF$503)-1)</f>
        <v>20</v>
      </c>
      <c r="K1255" s="116">
        <f t="shared" ref="K1255:K1258" si="849">(J1255-(NETWORKDAYS(A1255,I1255,AF$149:AF$503)-1))</f>
        <v>18</v>
      </c>
      <c r="L1255" s="8">
        <f t="shared" ref="L1255:L1258" si="850">TRUNC((E1255/D1255)^TRUNC((K1255/J1255),9),8)</f>
        <v>1.0050380699999999</v>
      </c>
      <c r="M1255" s="117">
        <f t="shared" ref="M1255:M1258" si="851">IF(I1255&gt;I1254,L1254,M1254)</f>
        <v>1.00439962</v>
      </c>
      <c r="N1255" s="117">
        <f t="shared" ref="N1255:N1258" si="852">IF(I1255&gt;I1254,N1254*M1255,N1254)</f>
        <v>1.2139032432801296</v>
      </c>
      <c r="O1255" s="110">
        <f t="shared" ref="O1255:O1258" si="853">TRUNC(TRUNC((L1255*N1255),15),8)</f>
        <v>1.2200189699999999</v>
      </c>
      <c r="P1255" s="110">
        <f t="shared" ref="P1255:P1258" si="854">TRUNC(C1255*O1255,8)</f>
        <v>70.42872543</v>
      </c>
      <c r="Q1255" s="148">
        <v>0</v>
      </c>
      <c r="R1255" s="170">
        <f t="shared" ref="R1255:R1258" si="855">IF(Q1255&gt;0,VLOOKUP($A1255,$AF$11:$AK$141,6),0)</f>
        <v>0</v>
      </c>
      <c r="S1255" s="110">
        <f t="shared" ref="S1255:S1258" si="856">IF(R1255&gt;0,TRUNC(R1255*P1255,8),0)</f>
        <v>0</v>
      </c>
      <c r="T1255" s="92">
        <v>0</v>
      </c>
      <c r="U1255" s="180">
        <f t="shared" ref="U1255:U1258" si="857">IF(Q1255&gt;0,(S1255+T1255)/P1255,0)</f>
        <v>0</v>
      </c>
      <c r="V1255" s="120">
        <f t="shared" si="798"/>
        <v>0.12</v>
      </c>
      <c r="W1255" s="118">
        <f t="shared" ref="W1255:W1258" si="858">IF(A1254&lt;K$2,0,IF(Q1254&gt;0,1,IF(K1255=K1254,W1254,W1254+1)))</f>
        <v>14</v>
      </c>
      <c r="X1255" s="118">
        <v>252</v>
      </c>
      <c r="Y1255" s="117">
        <f t="shared" ref="Y1255:Y1258" si="859">ROUND((1+V1255)^TRUNC((W1255/X1255),9),9)</f>
        <v>1.0063158999999999</v>
      </c>
      <c r="Z1255" s="110">
        <f t="shared" ref="Z1255:Z1258" si="860">TRUNC((P1255*(Y1255-1)),8)</f>
        <v>0.44482078000000003</v>
      </c>
      <c r="AA1255" s="110">
        <f t="shared" ref="AA1255:AA1258" si="861">IF(Q1255&gt;0,S1255+Z1255,0)</f>
        <v>0</v>
      </c>
      <c r="AB1255" s="244" t="s">
        <v>76</v>
      </c>
      <c r="AC1255" s="115">
        <v>45715</v>
      </c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109">
        <f t="shared" si="797"/>
        <v>45669</v>
      </c>
      <c r="B1256" s="110">
        <f t="shared" si="821"/>
        <v>70.873546210000001</v>
      </c>
      <c r="C1256" s="183">
        <f t="shared" si="842"/>
        <v>57.727565856591127</v>
      </c>
      <c r="D1256" s="111">
        <f t="shared" si="843"/>
        <v>6997.15</v>
      </c>
      <c r="E1256" s="111">
        <f t="shared" si="844"/>
        <v>7036.33</v>
      </c>
      <c r="F1256" s="161">
        <f t="shared" si="748"/>
        <v>45566</v>
      </c>
      <c r="G1256" s="114">
        <f t="shared" si="845"/>
        <v>5.5994226220676957E-3</v>
      </c>
      <c r="H1256" s="115">
        <f t="shared" si="846"/>
        <v>45672</v>
      </c>
      <c r="I1256" s="115">
        <f t="shared" si="847"/>
        <v>45672</v>
      </c>
      <c r="J1256" s="116">
        <f t="shared" si="848"/>
        <v>20</v>
      </c>
      <c r="K1256" s="116">
        <f t="shared" si="849"/>
        <v>18</v>
      </c>
      <c r="L1256" s="8">
        <f t="shared" si="850"/>
        <v>1.0050380699999999</v>
      </c>
      <c r="M1256" s="117">
        <f t="shared" si="851"/>
        <v>1.00439962</v>
      </c>
      <c r="N1256" s="117">
        <f t="shared" si="852"/>
        <v>1.2139032432801296</v>
      </c>
      <c r="O1256" s="110">
        <f t="shared" si="853"/>
        <v>1.2200189699999999</v>
      </c>
      <c r="P1256" s="110">
        <f t="shared" si="854"/>
        <v>70.42872543</v>
      </c>
      <c r="Q1256" s="148">
        <v>0</v>
      </c>
      <c r="R1256" s="170">
        <f t="shared" si="855"/>
        <v>0</v>
      </c>
      <c r="S1256" s="110">
        <f t="shared" si="856"/>
        <v>0</v>
      </c>
      <c r="T1256" s="92">
        <v>0</v>
      </c>
      <c r="U1256" s="180">
        <f t="shared" si="857"/>
        <v>0</v>
      </c>
      <c r="V1256" s="120">
        <f t="shared" si="798"/>
        <v>0.12</v>
      </c>
      <c r="W1256" s="118">
        <f t="shared" si="858"/>
        <v>14</v>
      </c>
      <c r="X1256" s="118">
        <v>252</v>
      </c>
      <c r="Y1256" s="117">
        <f t="shared" si="859"/>
        <v>1.0063158999999999</v>
      </c>
      <c r="Z1256" s="110">
        <f t="shared" si="860"/>
        <v>0.44482078000000003</v>
      </c>
      <c r="AA1256" s="110">
        <f t="shared" si="861"/>
        <v>0</v>
      </c>
      <c r="AB1256" s="244" t="s">
        <v>76</v>
      </c>
      <c r="AC1256" s="115">
        <v>45715</v>
      </c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109">
        <f t="shared" si="797"/>
        <v>45670</v>
      </c>
      <c r="B1257" s="110">
        <f t="shared" si="821"/>
        <v>70.873546210000001</v>
      </c>
      <c r="C1257" s="183">
        <f t="shared" si="842"/>
        <v>57.727565856591127</v>
      </c>
      <c r="D1257" s="111">
        <f t="shared" si="843"/>
        <v>6997.15</v>
      </c>
      <c r="E1257" s="111">
        <f t="shared" si="844"/>
        <v>7036.33</v>
      </c>
      <c r="F1257" s="161">
        <f t="shared" si="748"/>
        <v>45566</v>
      </c>
      <c r="G1257" s="114">
        <f t="shared" si="845"/>
        <v>5.5994226220676957E-3</v>
      </c>
      <c r="H1257" s="115">
        <f t="shared" si="846"/>
        <v>45672</v>
      </c>
      <c r="I1257" s="115">
        <f t="shared" si="847"/>
        <v>45672</v>
      </c>
      <c r="J1257" s="116">
        <f t="shared" si="848"/>
        <v>20</v>
      </c>
      <c r="K1257" s="116">
        <f t="shared" si="849"/>
        <v>18</v>
      </c>
      <c r="L1257" s="8">
        <f t="shared" si="850"/>
        <v>1.0050380699999999</v>
      </c>
      <c r="M1257" s="117">
        <f t="shared" si="851"/>
        <v>1.00439962</v>
      </c>
      <c r="N1257" s="117">
        <f t="shared" si="852"/>
        <v>1.2139032432801296</v>
      </c>
      <c r="O1257" s="110">
        <f t="shared" si="853"/>
        <v>1.2200189699999999</v>
      </c>
      <c r="P1257" s="110">
        <f t="shared" si="854"/>
        <v>70.42872543</v>
      </c>
      <c r="Q1257" s="148">
        <v>0</v>
      </c>
      <c r="R1257" s="170">
        <f t="shared" si="855"/>
        <v>0</v>
      </c>
      <c r="S1257" s="110">
        <f t="shared" si="856"/>
        <v>0</v>
      </c>
      <c r="T1257" s="92">
        <v>0</v>
      </c>
      <c r="U1257" s="180">
        <f t="shared" si="857"/>
        <v>0</v>
      </c>
      <c r="V1257" s="120">
        <f t="shared" si="798"/>
        <v>0.12</v>
      </c>
      <c r="W1257" s="118">
        <f t="shared" si="858"/>
        <v>14</v>
      </c>
      <c r="X1257" s="118">
        <v>252</v>
      </c>
      <c r="Y1257" s="117">
        <f t="shared" si="859"/>
        <v>1.0063158999999999</v>
      </c>
      <c r="Z1257" s="110">
        <f t="shared" si="860"/>
        <v>0.44482078000000003</v>
      </c>
      <c r="AA1257" s="110">
        <f t="shared" si="861"/>
        <v>0</v>
      </c>
      <c r="AB1257" s="244" t="s">
        <v>76</v>
      </c>
      <c r="AC1257" s="115">
        <v>45715</v>
      </c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109">
        <f t="shared" si="797"/>
        <v>45671</v>
      </c>
      <c r="B1258" s="110">
        <f t="shared" si="821"/>
        <v>70.925224990000004</v>
      </c>
      <c r="C1258" s="183">
        <f t="shared" si="842"/>
        <v>57.727565856591127</v>
      </c>
      <c r="D1258" s="111">
        <f t="shared" si="843"/>
        <v>6997.15</v>
      </c>
      <c r="E1258" s="111">
        <f t="shared" si="844"/>
        <v>7036.33</v>
      </c>
      <c r="F1258" s="161">
        <f t="shared" si="748"/>
        <v>45566</v>
      </c>
      <c r="G1258" s="114">
        <f t="shared" si="845"/>
        <v>5.5994226220676957E-3</v>
      </c>
      <c r="H1258" s="115">
        <f t="shared" si="846"/>
        <v>45672</v>
      </c>
      <c r="I1258" s="115">
        <f t="shared" si="847"/>
        <v>45672</v>
      </c>
      <c r="J1258" s="116">
        <f t="shared" si="848"/>
        <v>20</v>
      </c>
      <c r="K1258" s="116">
        <f t="shared" si="849"/>
        <v>19</v>
      </c>
      <c r="L1258" s="8">
        <f t="shared" si="850"/>
        <v>1.0053186999999999</v>
      </c>
      <c r="M1258" s="117">
        <f t="shared" si="851"/>
        <v>1.00439962</v>
      </c>
      <c r="N1258" s="117">
        <f t="shared" si="852"/>
        <v>1.2139032432801296</v>
      </c>
      <c r="O1258" s="110">
        <f t="shared" si="853"/>
        <v>1.2203596299999999</v>
      </c>
      <c r="P1258" s="110">
        <f t="shared" si="854"/>
        <v>70.448390900000007</v>
      </c>
      <c r="Q1258" s="148">
        <v>0</v>
      </c>
      <c r="R1258" s="170">
        <f t="shared" si="855"/>
        <v>0</v>
      </c>
      <c r="S1258" s="110">
        <f t="shared" si="856"/>
        <v>0</v>
      </c>
      <c r="T1258" s="92">
        <v>0</v>
      </c>
      <c r="U1258" s="180">
        <f t="shared" si="857"/>
        <v>0</v>
      </c>
      <c r="V1258" s="120">
        <f t="shared" si="798"/>
        <v>0.12</v>
      </c>
      <c r="W1258" s="118">
        <f t="shared" si="858"/>
        <v>15</v>
      </c>
      <c r="X1258" s="118">
        <v>252</v>
      </c>
      <c r="Y1258" s="117">
        <f t="shared" si="859"/>
        <v>1.006768559</v>
      </c>
      <c r="Z1258" s="110">
        <f t="shared" si="860"/>
        <v>0.47683408999999999</v>
      </c>
      <c r="AA1258" s="110">
        <f t="shared" si="861"/>
        <v>0</v>
      </c>
      <c r="AB1258" s="244" t="s">
        <v>76</v>
      </c>
      <c r="AC1258" s="115">
        <v>45715</v>
      </c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226">
        <f t="shared" si="797"/>
        <v>45672</v>
      </c>
      <c r="B1259" s="110">
        <f t="shared" si="821"/>
        <v>70.976941759999988</v>
      </c>
      <c r="C1259" s="241">
        <f t="shared" ref="C1259:C1279" si="862">C1258-((S1258+T1258)/O1258)</f>
        <v>57.727565856591127</v>
      </c>
      <c r="D1259" s="228">
        <f t="shared" ref="D1259:D1279" si="863">IF(E1259=E1258,D1258,E1258)</f>
        <v>6997.15</v>
      </c>
      <c r="E1259" s="228">
        <f t="shared" ref="E1259:E1279" si="864">IF($K1259=1,VLOOKUP($A1258,AQ$11:AU$131,5),E1258)</f>
        <v>7036.33</v>
      </c>
      <c r="F1259" s="229">
        <f t="shared" si="748"/>
        <v>45566</v>
      </c>
      <c r="G1259" s="230">
        <f t="shared" ref="G1259:G1279" si="865">(E1259/D1259)-1</f>
        <v>5.5994226220676957E-3</v>
      </c>
      <c r="H1259" s="231">
        <f t="shared" ref="H1259:H1279" si="866">IF(Q1258&gt;0,VLOOKUP(A1259,AJ$119:AP$451,4),H1258)</f>
        <v>45672</v>
      </c>
      <c r="I1259" s="231">
        <f t="shared" ref="I1259:I1279" si="867">IF(A1259&gt;I1258,H1259,I1258)</f>
        <v>45672</v>
      </c>
      <c r="J1259" s="232">
        <f t="shared" ref="J1259:J1279" si="868">IF(I1259=I1258,J1258,NETWORKDAYS(I1258,I1259,$AF$149:$AF$503)-1)</f>
        <v>20</v>
      </c>
      <c r="K1259" s="232">
        <f t="shared" ref="K1259:K1279" si="869">(J1259-(NETWORKDAYS(A1259,I1259,AF$149:AF$503)-1))</f>
        <v>20</v>
      </c>
      <c r="L1259" s="233">
        <f t="shared" ref="L1259:L1279" si="870">TRUNC((E1259/D1259)^TRUNC((K1259/J1259),9),8)</f>
        <v>1.00559942</v>
      </c>
      <c r="M1259" s="234">
        <f t="shared" ref="M1259:M1279" si="871">IF(I1259&gt;I1258,L1258,M1258)</f>
        <v>1.00439962</v>
      </c>
      <c r="N1259" s="234">
        <f t="shared" ref="N1259:N1279" si="872">IF(I1259&gt;I1258,N1258*M1259,N1258)</f>
        <v>1.2139032432801296</v>
      </c>
      <c r="O1259" s="227">
        <f t="shared" ref="O1259:O1279" si="873">TRUNC(TRUNC((L1259*N1259),15),8)</f>
        <v>1.22070039</v>
      </c>
      <c r="P1259" s="227">
        <f t="shared" ref="P1259:P1279" si="874">TRUNC(C1259*O1259,8)</f>
        <v>70.468062149999994</v>
      </c>
      <c r="Q1259" s="235">
        <v>0</v>
      </c>
      <c r="R1259" s="236">
        <f t="shared" ref="R1259:R1278" si="875">IF(Q1259&gt;0,VLOOKUP($A1259,$AF$11:$AK$141,6),0)</f>
        <v>0</v>
      </c>
      <c r="S1259" s="227">
        <f t="shared" ref="S1259:S1279" si="876">IF(R1259&gt;0,TRUNC(R1259*P1259,8),0)</f>
        <v>0</v>
      </c>
      <c r="T1259" s="237">
        <v>0</v>
      </c>
      <c r="U1259" s="238">
        <f t="shared" ref="U1259:U1279" si="877">IF(Q1259&gt;0,(S1259+T1259)/P1259,0)</f>
        <v>0</v>
      </c>
      <c r="V1259" s="239">
        <f t="shared" si="798"/>
        <v>0.12</v>
      </c>
      <c r="W1259" s="240">
        <f t="shared" ref="W1259:W1279" si="878">IF(A1258&lt;K$2,0,IF(Q1258&gt;0,1,IF(K1259=K1258,W1258,W1258+1)))</f>
        <v>16</v>
      </c>
      <c r="X1259" s="240">
        <v>252</v>
      </c>
      <c r="Y1259" s="234">
        <f t="shared" ref="Y1259:Y1279" si="879">ROUND((1+V1259)^TRUNC((W1259/X1259),9),9)</f>
        <v>1.007221422</v>
      </c>
      <c r="Z1259" s="227">
        <f t="shared" ref="Z1259:Z1279" si="880">TRUNC((P1259*(Y1259-1)),8)</f>
        <v>0.50887961000000004</v>
      </c>
      <c r="AA1259" s="227">
        <f t="shared" ref="AA1259:AA1279" si="881">IF(Q1259&gt;0,S1259+Z1259,0)</f>
        <v>0</v>
      </c>
      <c r="AB1259" s="244" t="s">
        <v>76</v>
      </c>
      <c r="AC1259" s="115">
        <v>45715</v>
      </c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5" x14ac:dyDescent="0.25">
      <c r="A1260" s="109">
        <f t="shared" si="797"/>
        <v>45673</v>
      </c>
      <c r="B1260" s="110">
        <f t="shared" si="821"/>
        <v>71.020885320000005</v>
      </c>
      <c r="C1260" s="183">
        <f t="shared" si="862"/>
        <v>57.727565856591127</v>
      </c>
      <c r="D1260" s="111">
        <f t="shared" si="863"/>
        <v>7036.33</v>
      </c>
      <c r="E1260" s="205">
        <v>7063.77</v>
      </c>
      <c r="F1260" s="161">
        <f t="shared" si="748"/>
        <v>45613</v>
      </c>
      <c r="G1260" s="114">
        <f t="shared" si="865"/>
        <v>3.8997602443320289E-3</v>
      </c>
      <c r="H1260" s="115">
        <v>45705</v>
      </c>
      <c r="I1260" s="115">
        <f t="shared" si="867"/>
        <v>45705</v>
      </c>
      <c r="J1260" s="116">
        <f t="shared" si="868"/>
        <v>23</v>
      </c>
      <c r="K1260" s="116">
        <f t="shared" si="869"/>
        <v>1</v>
      </c>
      <c r="L1260" s="8">
        <f t="shared" si="870"/>
        <v>1.00016923</v>
      </c>
      <c r="M1260" s="117">
        <f t="shared" si="871"/>
        <v>1.00559942</v>
      </c>
      <c r="N1260" s="117">
        <f t="shared" si="872"/>
        <v>1.2207003973786172</v>
      </c>
      <c r="O1260" s="110">
        <f t="shared" si="873"/>
        <v>1.2209069699999999</v>
      </c>
      <c r="P1260" s="110">
        <f t="shared" si="874"/>
        <v>70.479987510000001</v>
      </c>
      <c r="Q1260" s="148">
        <v>0</v>
      </c>
      <c r="R1260" s="170">
        <f t="shared" si="875"/>
        <v>0</v>
      </c>
      <c r="S1260" s="110">
        <f t="shared" si="876"/>
        <v>0</v>
      </c>
      <c r="T1260" s="92">
        <v>0</v>
      </c>
      <c r="U1260" s="180">
        <f t="shared" si="877"/>
        <v>0</v>
      </c>
      <c r="V1260" s="120">
        <f t="shared" si="798"/>
        <v>0.12</v>
      </c>
      <c r="W1260" s="118">
        <f t="shared" si="878"/>
        <v>17</v>
      </c>
      <c r="X1260" s="118">
        <v>252</v>
      </c>
      <c r="Y1260" s="117">
        <f t="shared" si="879"/>
        <v>1.0076744879999999</v>
      </c>
      <c r="Z1260" s="110">
        <f t="shared" si="880"/>
        <v>0.54089781000000003</v>
      </c>
      <c r="AA1260" s="110">
        <f t="shared" si="881"/>
        <v>0</v>
      </c>
      <c r="AB1260" s="244" t="s">
        <v>76</v>
      </c>
      <c r="AC1260" s="115">
        <v>45715</v>
      </c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109">
        <f t="shared" si="797"/>
        <v>45674</v>
      </c>
      <c r="B1261" s="110">
        <f t="shared" si="821"/>
        <v>71.064856989999996</v>
      </c>
      <c r="C1261" s="183">
        <f t="shared" si="862"/>
        <v>57.727565856591127</v>
      </c>
      <c r="D1261" s="111">
        <f t="shared" si="863"/>
        <v>7036.33</v>
      </c>
      <c r="E1261" s="111">
        <f t="shared" si="864"/>
        <v>7063.77</v>
      </c>
      <c r="F1261" s="161">
        <f t="shared" si="748"/>
        <v>45613</v>
      </c>
      <c r="G1261" s="114">
        <f t="shared" si="865"/>
        <v>3.8997602443320289E-3</v>
      </c>
      <c r="H1261" s="115">
        <f t="shared" si="866"/>
        <v>45705</v>
      </c>
      <c r="I1261" s="115">
        <f t="shared" si="867"/>
        <v>45705</v>
      </c>
      <c r="J1261" s="116">
        <f t="shared" si="868"/>
        <v>23</v>
      </c>
      <c r="K1261" s="116">
        <f t="shared" si="869"/>
        <v>2</v>
      </c>
      <c r="L1261" s="8">
        <f t="shared" si="870"/>
        <v>1.0003385</v>
      </c>
      <c r="M1261" s="117">
        <f t="shared" si="871"/>
        <v>1.00559942</v>
      </c>
      <c r="N1261" s="117">
        <f t="shared" si="872"/>
        <v>1.2207003973786172</v>
      </c>
      <c r="O1261" s="110">
        <f t="shared" si="873"/>
        <v>1.2211136</v>
      </c>
      <c r="P1261" s="110">
        <f t="shared" si="874"/>
        <v>70.491915759999998</v>
      </c>
      <c r="Q1261" s="148">
        <v>0</v>
      </c>
      <c r="R1261" s="170">
        <f t="shared" si="875"/>
        <v>0</v>
      </c>
      <c r="S1261" s="110">
        <f t="shared" si="876"/>
        <v>0</v>
      </c>
      <c r="T1261" s="92">
        <v>0</v>
      </c>
      <c r="U1261" s="180">
        <f t="shared" si="877"/>
        <v>0</v>
      </c>
      <c r="V1261" s="120">
        <f t="shared" si="798"/>
        <v>0.12</v>
      </c>
      <c r="W1261" s="118">
        <f t="shared" si="878"/>
        <v>18</v>
      </c>
      <c r="X1261" s="118">
        <v>252</v>
      </c>
      <c r="Y1261" s="117">
        <f t="shared" si="879"/>
        <v>1.0081277580000001</v>
      </c>
      <c r="Z1261" s="110">
        <f t="shared" si="880"/>
        <v>0.57294122999999997</v>
      </c>
      <c r="AA1261" s="110">
        <f t="shared" si="881"/>
        <v>0</v>
      </c>
      <c r="AB1261" s="244" t="s">
        <v>76</v>
      </c>
      <c r="AC1261" s="115">
        <v>45715</v>
      </c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109">
        <f t="shared" si="797"/>
        <v>45675</v>
      </c>
      <c r="B1262" s="110">
        <f t="shared" si="821"/>
        <v>71.108855660000003</v>
      </c>
      <c r="C1262" s="183">
        <f t="shared" si="862"/>
        <v>57.727565856591127</v>
      </c>
      <c r="D1262" s="111">
        <f t="shared" si="863"/>
        <v>7036.33</v>
      </c>
      <c r="E1262" s="111">
        <f t="shared" si="864"/>
        <v>7063.77</v>
      </c>
      <c r="F1262" s="161">
        <f t="shared" si="748"/>
        <v>45613</v>
      </c>
      <c r="G1262" s="114">
        <f t="shared" si="865"/>
        <v>3.8997602443320289E-3</v>
      </c>
      <c r="H1262" s="115">
        <f t="shared" si="866"/>
        <v>45705</v>
      </c>
      <c r="I1262" s="115">
        <f t="shared" si="867"/>
        <v>45705</v>
      </c>
      <c r="J1262" s="116">
        <f t="shared" si="868"/>
        <v>23</v>
      </c>
      <c r="K1262" s="116">
        <f t="shared" si="869"/>
        <v>3</v>
      </c>
      <c r="L1262" s="8">
        <f t="shared" si="870"/>
        <v>1.0005078000000001</v>
      </c>
      <c r="M1262" s="117">
        <f t="shared" si="871"/>
        <v>1.00559942</v>
      </c>
      <c r="N1262" s="117">
        <f t="shared" si="872"/>
        <v>1.2207003973786172</v>
      </c>
      <c r="O1262" s="110">
        <f t="shared" si="873"/>
        <v>1.2213202599999999</v>
      </c>
      <c r="P1262" s="110">
        <f t="shared" si="874"/>
        <v>70.503845740000003</v>
      </c>
      <c r="Q1262" s="148">
        <v>0</v>
      </c>
      <c r="R1262" s="170">
        <f t="shared" si="875"/>
        <v>0</v>
      </c>
      <c r="S1262" s="110">
        <f t="shared" si="876"/>
        <v>0</v>
      </c>
      <c r="T1262" s="92">
        <v>0</v>
      </c>
      <c r="U1262" s="180">
        <f t="shared" si="877"/>
        <v>0</v>
      </c>
      <c r="V1262" s="120">
        <f t="shared" si="798"/>
        <v>0.12</v>
      </c>
      <c r="W1262" s="118">
        <f t="shared" si="878"/>
        <v>19</v>
      </c>
      <c r="X1262" s="118">
        <v>252</v>
      </c>
      <c r="Y1262" s="117">
        <f t="shared" si="879"/>
        <v>1.0085812329999999</v>
      </c>
      <c r="Z1262" s="110">
        <f t="shared" si="880"/>
        <v>0.60500991999999998</v>
      </c>
      <c r="AA1262" s="110">
        <f t="shared" si="881"/>
        <v>0</v>
      </c>
      <c r="AB1262" s="244" t="s">
        <v>76</v>
      </c>
      <c r="AC1262" s="115">
        <v>45715</v>
      </c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109">
        <f t="shared" si="797"/>
        <v>45676</v>
      </c>
      <c r="B1263" s="110">
        <f t="shared" si="821"/>
        <v>71.108855660000003</v>
      </c>
      <c r="C1263" s="183">
        <f t="shared" si="862"/>
        <v>57.727565856591127</v>
      </c>
      <c r="D1263" s="111">
        <f t="shared" si="863"/>
        <v>7036.33</v>
      </c>
      <c r="E1263" s="111">
        <f t="shared" si="864"/>
        <v>7063.77</v>
      </c>
      <c r="F1263" s="161">
        <f t="shared" si="748"/>
        <v>45613</v>
      </c>
      <c r="G1263" s="114">
        <f t="shared" si="865"/>
        <v>3.8997602443320289E-3</v>
      </c>
      <c r="H1263" s="115">
        <f t="shared" si="866"/>
        <v>45705</v>
      </c>
      <c r="I1263" s="115">
        <f t="shared" si="867"/>
        <v>45705</v>
      </c>
      <c r="J1263" s="116">
        <f t="shared" si="868"/>
        <v>23</v>
      </c>
      <c r="K1263" s="116">
        <f t="shared" si="869"/>
        <v>3</v>
      </c>
      <c r="L1263" s="8">
        <f t="shared" si="870"/>
        <v>1.0005078000000001</v>
      </c>
      <c r="M1263" s="117">
        <f t="shared" si="871"/>
        <v>1.00559942</v>
      </c>
      <c r="N1263" s="117">
        <f t="shared" si="872"/>
        <v>1.2207003973786172</v>
      </c>
      <c r="O1263" s="110">
        <f t="shared" si="873"/>
        <v>1.2213202599999999</v>
      </c>
      <c r="P1263" s="110">
        <f t="shared" si="874"/>
        <v>70.503845740000003</v>
      </c>
      <c r="Q1263" s="148">
        <v>0</v>
      </c>
      <c r="R1263" s="170">
        <f t="shared" si="875"/>
        <v>0</v>
      </c>
      <c r="S1263" s="110">
        <f t="shared" si="876"/>
        <v>0</v>
      </c>
      <c r="T1263" s="92">
        <v>0</v>
      </c>
      <c r="U1263" s="180">
        <f t="shared" si="877"/>
        <v>0</v>
      </c>
      <c r="V1263" s="120">
        <f t="shared" si="798"/>
        <v>0.12</v>
      </c>
      <c r="W1263" s="118">
        <f t="shared" si="878"/>
        <v>19</v>
      </c>
      <c r="X1263" s="118">
        <v>252</v>
      </c>
      <c r="Y1263" s="117">
        <f t="shared" si="879"/>
        <v>1.0085812329999999</v>
      </c>
      <c r="Z1263" s="110">
        <f t="shared" si="880"/>
        <v>0.60500991999999998</v>
      </c>
      <c r="AA1263" s="110">
        <f t="shared" si="881"/>
        <v>0</v>
      </c>
      <c r="AB1263" s="244" t="s">
        <v>76</v>
      </c>
      <c r="AC1263" s="115">
        <v>45715</v>
      </c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109">
        <f t="shared" si="797"/>
        <v>45677</v>
      </c>
      <c r="B1264" s="110">
        <f t="shared" si="821"/>
        <v>71.108855660000003</v>
      </c>
      <c r="C1264" s="183">
        <f t="shared" si="862"/>
        <v>57.727565856591127</v>
      </c>
      <c r="D1264" s="111">
        <f t="shared" si="863"/>
        <v>7036.33</v>
      </c>
      <c r="E1264" s="111">
        <f t="shared" si="864"/>
        <v>7063.77</v>
      </c>
      <c r="F1264" s="161">
        <f t="shared" si="748"/>
        <v>45613</v>
      </c>
      <c r="G1264" s="114">
        <f t="shared" si="865"/>
        <v>3.8997602443320289E-3</v>
      </c>
      <c r="H1264" s="115">
        <f t="shared" si="866"/>
        <v>45705</v>
      </c>
      <c r="I1264" s="115">
        <f t="shared" si="867"/>
        <v>45705</v>
      </c>
      <c r="J1264" s="116">
        <f t="shared" si="868"/>
        <v>23</v>
      </c>
      <c r="K1264" s="116">
        <f t="shared" si="869"/>
        <v>3</v>
      </c>
      <c r="L1264" s="8">
        <f t="shared" si="870"/>
        <v>1.0005078000000001</v>
      </c>
      <c r="M1264" s="117">
        <f t="shared" si="871"/>
        <v>1.00559942</v>
      </c>
      <c r="N1264" s="117">
        <f t="shared" si="872"/>
        <v>1.2207003973786172</v>
      </c>
      <c r="O1264" s="110">
        <f t="shared" si="873"/>
        <v>1.2213202599999999</v>
      </c>
      <c r="P1264" s="110">
        <f t="shared" si="874"/>
        <v>70.503845740000003</v>
      </c>
      <c r="Q1264" s="148">
        <v>0</v>
      </c>
      <c r="R1264" s="170">
        <f t="shared" si="875"/>
        <v>0</v>
      </c>
      <c r="S1264" s="110">
        <f t="shared" si="876"/>
        <v>0</v>
      </c>
      <c r="T1264" s="92">
        <v>0</v>
      </c>
      <c r="U1264" s="180">
        <f t="shared" si="877"/>
        <v>0</v>
      </c>
      <c r="V1264" s="120">
        <f t="shared" si="798"/>
        <v>0.12</v>
      </c>
      <c r="W1264" s="118">
        <f t="shared" si="878"/>
        <v>19</v>
      </c>
      <c r="X1264" s="118">
        <v>252</v>
      </c>
      <c r="Y1264" s="117">
        <f t="shared" si="879"/>
        <v>1.0085812329999999</v>
      </c>
      <c r="Z1264" s="110">
        <f t="shared" si="880"/>
        <v>0.60500991999999998</v>
      </c>
      <c r="AA1264" s="110">
        <f t="shared" si="881"/>
        <v>0</v>
      </c>
      <c r="AB1264" s="244" t="s">
        <v>76</v>
      </c>
      <c r="AC1264" s="115">
        <v>45715</v>
      </c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109">
        <f t="shared" si="797"/>
        <v>45678</v>
      </c>
      <c r="B1265" s="110">
        <f t="shared" si="821"/>
        <v>71.152881219999998</v>
      </c>
      <c r="C1265" s="183">
        <f t="shared" si="862"/>
        <v>57.727565856591127</v>
      </c>
      <c r="D1265" s="111">
        <f t="shared" si="863"/>
        <v>7036.33</v>
      </c>
      <c r="E1265" s="111">
        <f t="shared" si="864"/>
        <v>7063.77</v>
      </c>
      <c r="F1265" s="161">
        <f t="shared" si="748"/>
        <v>45613</v>
      </c>
      <c r="G1265" s="114">
        <f t="shared" si="865"/>
        <v>3.8997602443320289E-3</v>
      </c>
      <c r="H1265" s="115">
        <f t="shared" si="866"/>
        <v>45705</v>
      </c>
      <c r="I1265" s="115">
        <f t="shared" si="867"/>
        <v>45705</v>
      </c>
      <c r="J1265" s="116">
        <f t="shared" si="868"/>
        <v>23</v>
      </c>
      <c r="K1265" s="116">
        <f t="shared" si="869"/>
        <v>4</v>
      </c>
      <c r="L1265" s="8">
        <f t="shared" si="870"/>
        <v>1.00067712</v>
      </c>
      <c r="M1265" s="117">
        <f t="shared" si="871"/>
        <v>1.00559942</v>
      </c>
      <c r="N1265" s="117">
        <f t="shared" si="872"/>
        <v>1.2207003973786172</v>
      </c>
      <c r="O1265" s="110">
        <f t="shared" si="873"/>
        <v>1.2215269499999999</v>
      </c>
      <c r="P1265" s="110">
        <f t="shared" si="874"/>
        <v>70.515777450000002</v>
      </c>
      <c r="Q1265" s="148">
        <v>0</v>
      </c>
      <c r="R1265" s="170">
        <f t="shared" si="875"/>
        <v>0</v>
      </c>
      <c r="S1265" s="110">
        <f t="shared" si="876"/>
        <v>0</v>
      </c>
      <c r="T1265" s="92">
        <v>0</v>
      </c>
      <c r="U1265" s="180">
        <f t="shared" si="877"/>
        <v>0</v>
      </c>
      <c r="V1265" s="120">
        <f t="shared" si="798"/>
        <v>0.12</v>
      </c>
      <c r="W1265" s="118">
        <f t="shared" si="878"/>
        <v>20</v>
      </c>
      <c r="X1265" s="118">
        <v>252</v>
      </c>
      <c r="Y1265" s="117">
        <f t="shared" si="879"/>
        <v>1.0090349110000001</v>
      </c>
      <c r="Z1265" s="110">
        <f t="shared" si="880"/>
        <v>0.63710376999999996</v>
      </c>
      <c r="AA1265" s="110">
        <f t="shared" si="881"/>
        <v>0</v>
      </c>
      <c r="AB1265" s="244" t="s">
        <v>76</v>
      </c>
      <c r="AC1265" s="115">
        <v>45715</v>
      </c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109">
        <f t="shared" si="797"/>
        <v>45679</v>
      </c>
      <c r="B1266" s="110">
        <f t="shared" si="821"/>
        <v>71.196934900000002</v>
      </c>
      <c r="C1266" s="183">
        <f t="shared" si="862"/>
        <v>57.727565856591127</v>
      </c>
      <c r="D1266" s="111">
        <f t="shared" si="863"/>
        <v>7036.33</v>
      </c>
      <c r="E1266" s="111">
        <f t="shared" si="864"/>
        <v>7063.77</v>
      </c>
      <c r="F1266" s="161">
        <f t="shared" si="748"/>
        <v>45613</v>
      </c>
      <c r="G1266" s="114">
        <f t="shared" si="865"/>
        <v>3.8997602443320289E-3</v>
      </c>
      <c r="H1266" s="115">
        <f t="shared" si="866"/>
        <v>45705</v>
      </c>
      <c r="I1266" s="115">
        <f t="shared" si="867"/>
        <v>45705</v>
      </c>
      <c r="J1266" s="116">
        <f t="shared" si="868"/>
        <v>23</v>
      </c>
      <c r="K1266" s="116">
        <f t="shared" si="869"/>
        <v>5</v>
      </c>
      <c r="L1266" s="8">
        <f t="shared" si="870"/>
        <v>1.0008464800000001</v>
      </c>
      <c r="M1266" s="117">
        <f t="shared" si="871"/>
        <v>1.00559942</v>
      </c>
      <c r="N1266" s="117">
        <f t="shared" si="872"/>
        <v>1.2207003973786172</v>
      </c>
      <c r="O1266" s="110">
        <f t="shared" si="873"/>
        <v>1.22173369</v>
      </c>
      <c r="P1266" s="110">
        <f t="shared" si="874"/>
        <v>70.527712039999997</v>
      </c>
      <c r="Q1266" s="148">
        <v>0</v>
      </c>
      <c r="R1266" s="170">
        <f t="shared" si="875"/>
        <v>0</v>
      </c>
      <c r="S1266" s="110">
        <f t="shared" si="876"/>
        <v>0</v>
      </c>
      <c r="T1266" s="92">
        <v>0</v>
      </c>
      <c r="U1266" s="180">
        <f t="shared" si="877"/>
        <v>0</v>
      </c>
      <c r="V1266" s="120">
        <f t="shared" si="798"/>
        <v>0.12</v>
      </c>
      <c r="W1266" s="118">
        <f t="shared" si="878"/>
        <v>21</v>
      </c>
      <c r="X1266" s="118">
        <v>252</v>
      </c>
      <c r="Y1266" s="117">
        <f t="shared" si="879"/>
        <v>1.0094887930000001</v>
      </c>
      <c r="Z1266" s="110">
        <f t="shared" si="880"/>
        <v>0.66922285999999997</v>
      </c>
      <c r="AA1266" s="110">
        <f t="shared" si="881"/>
        <v>0</v>
      </c>
      <c r="AB1266" s="244" t="s">
        <v>76</v>
      </c>
      <c r="AC1266" s="115">
        <v>45715</v>
      </c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109">
        <f t="shared" si="797"/>
        <v>45680</v>
      </c>
      <c r="B1267" s="110">
        <f t="shared" si="821"/>
        <v>71.241014980000003</v>
      </c>
      <c r="C1267" s="183">
        <f t="shared" si="862"/>
        <v>57.727565856591127</v>
      </c>
      <c r="D1267" s="111">
        <f t="shared" si="863"/>
        <v>7036.33</v>
      </c>
      <c r="E1267" s="111">
        <f t="shared" si="864"/>
        <v>7063.77</v>
      </c>
      <c r="F1267" s="161">
        <f t="shared" si="748"/>
        <v>45613</v>
      </c>
      <c r="G1267" s="114">
        <f t="shared" si="865"/>
        <v>3.8997602443320289E-3</v>
      </c>
      <c r="H1267" s="115">
        <f t="shared" si="866"/>
        <v>45705</v>
      </c>
      <c r="I1267" s="115">
        <f t="shared" si="867"/>
        <v>45705</v>
      </c>
      <c r="J1267" s="116">
        <f t="shared" si="868"/>
        <v>23</v>
      </c>
      <c r="K1267" s="116">
        <f t="shared" si="869"/>
        <v>6</v>
      </c>
      <c r="L1267" s="8">
        <f t="shared" si="870"/>
        <v>1.0010158600000001</v>
      </c>
      <c r="M1267" s="117">
        <f t="shared" si="871"/>
        <v>1.00559942</v>
      </c>
      <c r="N1267" s="117">
        <f t="shared" si="872"/>
        <v>1.2207003973786172</v>
      </c>
      <c r="O1267" s="110">
        <f t="shared" si="873"/>
        <v>1.22194045</v>
      </c>
      <c r="P1267" s="110">
        <f t="shared" si="874"/>
        <v>70.539647799999997</v>
      </c>
      <c r="Q1267" s="148">
        <v>0</v>
      </c>
      <c r="R1267" s="170">
        <f t="shared" si="875"/>
        <v>0</v>
      </c>
      <c r="S1267" s="110">
        <f t="shared" si="876"/>
        <v>0</v>
      </c>
      <c r="T1267" s="92">
        <v>0</v>
      </c>
      <c r="U1267" s="180">
        <f t="shared" si="877"/>
        <v>0</v>
      </c>
      <c r="V1267" s="120">
        <f t="shared" si="798"/>
        <v>0.12</v>
      </c>
      <c r="W1267" s="118">
        <f t="shared" si="878"/>
        <v>22</v>
      </c>
      <c r="X1267" s="118">
        <v>252</v>
      </c>
      <c r="Y1267" s="117">
        <f t="shared" si="879"/>
        <v>1.009942879</v>
      </c>
      <c r="Z1267" s="110">
        <f t="shared" si="880"/>
        <v>0.70136717999999998</v>
      </c>
      <c r="AA1267" s="110">
        <f t="shared" si="881"/>
        <v>0</v>
      </c>
      <c r="AB1267" s="244" t="s">
        <v>76</v>
      </c>
      <c r="AC1267" s="115">
        <v>45715</v>
      </c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109">
        <f t="shared" si="797"/>
        <v>45681</v>
      </c>
      <c r="B1268" s="110">
        <f t="shared" si="821"/>
        <v>71.285122690000009</v>
      </c>
      <c r="C1268" s="183">
        <f t="shared" si="862"/>
        <v>57.727565856591127</v>
      </c>
      <c r="D1268" s="111">
        <f t="shared" si="863"/>
        <v>7036.33</v>
      </c>
      <c r="E1268" s="111">
        <f t="shared" si="864"/>
        <v>7063.77</v>
      </c>
      <c r="F1268" s="161">
        <f t="shared" ref="F1268:F1279" si="882">IF($K1268=1,VLOOKUP($A1267,$AQ$11:$AV$60,6),F1267)</f>
        <v>45613</v>
      </c>
      <c r="G1268" s="114">
        <f t="shared" si="865"/>
        <v>3.8997602443320289E-3</v>
      </c>
      <c r="H1268" s="115">
        <f t="shared" si="866"/>
        <v>45705</v>
      </c>
      <c r="I1268" s="115">
        <f t="shared" si="867"/>
        <v>45705</v>
      </c>
      <c r="J1268" s="116">
        <f t="shared" si="868"/>
        <v>23</v>
      </c>
      <c r="K1268" s="116">
        <f t="shared" si="869"/>
        <v>7</v>
      </c>
      <c r="L1268" s="8">
        <f t="shared" si="870"/>
        <v>1.0011852699999999</v>
      </c>
      <c r="M1268" s="117">
        <f t="shared" si="871"/>
        <v>1.00559942</v>
      </c>
      <c r="N1268" s="117">
        <f t="shared" si="872"/>
        <v>1.2207003973786172</v>
      </c>
      <c r="O1268" s="110">
        <f t="shared" si="873"/>
        <v>1.2221472499999999</v>
      </c>
      <c r="P1268" s="110">
        <f t="shared" si="874"/>
        <v>70.551585860000003</v>
      </c>
      <c r="Q1268" s="148">
        <v>0</v>
      </c>
      <c r="R1268" s="170">
        <f t="shared" si="875"/>
        <v>0</v>
      </c>
      <c r="S1268" s="110">
        <f t="shared" si="876"/>
        <v>0</v>
      </c>
      <c r="T1268" s="92">
        <v>0</v>
      </c>
      <c r="U1268" s="180">
        <f t="shared" si="877"/>
        <v>0</v>
      </c>
      <c r="V1268" s="120">
        <f t="shared" si="798"/>
        <v>0.12</v>
      </c>
      <c r="W1268" s="118">
        <f t="shared" si="878"/>
        <v>23</v>
      </c>
      <c r="X1268" s="118">
        <v>252</v>
      </c>
      <c r="Y1268" s="117">
        <f t="shared" si="879"/>
        <v>1.0103971700000001</v>
      </c>
      <c r="Z1268" s="110">
        <f t="shared" si="880"/>
        <v>0.73353683000000003</v>
      </c>
      <c r="AA1268" s="110">
        <f t="shared" si="881"/>
        <v>0</v>
      </c>
      <c r="AB1268" s="244" t="s">
        <v>76</v>
      </c>
      <c r="AC1268" s="115">
        <v>45715</v>
      </c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109">
        <f t="shared" si="797"/>
        <v>45682</v>
      </c>
      <c r="B1269" s="110">
        <f t="shared" si="821"/>
        <v>71.32925797</v>
      </c>
      <c r="C1269" s="183">
        <f t="shared" si="862"/>
        <v>57.727565856591127</v>
      </c>
      <c r="D1269" s="111">
        <f t="shared" si="863"/>
        <v>7036.33</v>
      </c>
      <c r="E1269" s="111">
        <f t="shared" si="864"/>
        <v>7063.77</v>
      </c>
      <c r="F1269" s="161">
        <f t="shared" si="882"/>
        <v>45613</v>
      </c>
      <c r="G1269" s="114">
        <f t="shared" si="865"/>
        <v>3.8997602443320289E-3</v>
      </c>
      <c r="H1269" s="115">
        <f t="shared" si="866"/>
        <v>45705</v>
      </c>
      <c r="I1269" s="115">
        <f t="shared" si="867"/>
        <v>45705</v>
      </c>
      <c r="J1269" s="116">
        <f t="shared" si="868"/>
        <v>23</v>
      </c>
      <c r="K1269" s="116">
        <f t="shared" si="869"/>
        <v>8</v>
      </c>
      <c r="L1269" s="8">
        <f t="shared" si="870"/>
        <v>1.00135471</v>
      </c>
      <c r="M1269" s="117">
        <f t="shared" si="871"/>
        <v>1.00559942</v>
      </c>
      <c r="N1269" s="117">
        <f t="shared" si="872"/>
        <v>1.2207003973786172</v>
      </c>
      <c r="O1269" s="110">
        <f t="shared" si="873"/>
        <v>1.2223540900000001</v>
      </c>
      <c r="P1269" s="110">
        <f t="shared" si="874"/>
        <v>70.563526229999994</v>
      </c>
      <c r="Q1269" s="148">
        <v>0</v>
      </c>
      <c r="R1269" s="170">
        <f t="shared" si="875"/>
        <v>0</v>
      </c>
      <c r="S1269" s="110">
        <f t="shared" si="876"/>
        <v>0</v>
      </c>
      <c r="T1269" s="92">
        <v>0</v>
      </c>
      <c r="U1269" s="180">
        <f t="shared" si="877"/>
        <v>0</v>
      </c>
      <c r="V1269" s="120">
        <f t="shared" si="798"/>
        <v>0.12</v>
      </c>
      <c r="W1269" s="118">
        <f t="shared" si="878"/>
        <v>24</v>
      </c>
      <c r="X1269" s="118">
        <v>252</v>
      </c>
      <c r="Y1269" s="117">
        <f t="shared" si="879"/>
        <v>1.0108516649999999</v>
      </c>
      <c r="Z1269" s="110">
        <f t="shared" si="880"/>
        <v>0.76573173999999999</v>
      </c>
      <c r="AA1269" s="110">
        <f t="shared" si="881"/>
        <v>0</v>
      </c>
      <c r="AB1269" s="244" t="s">
        <v>76</v>
      </c>
      <c r="AC1269" s="115">
        <v>45715</v>
      </c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109">
        <f t="shared" si="797"/>
        <v>45683</v>
      </c>
      <c r="B1270" s="110">
        <f t="shared" si="821"/>
        <v>71.32925797</v>
      </c>
      <c r="C1270" s="183">
        <f t="shared" si="862"/>
        <v>57.727565856591127</v>
      </c>
      <c r="D1270" s="111">
        <f t="shared" si="863"/>
        <v>7036.33</v>
      </c>
      <c r="E1270" s="111">
        <f t="shared" si="864"/>
        <v>7063.77</v>
      </c>
      <c r="F1270" s="161">
        <f t="shared" si="882"/>
        <v>45613</v>
      </c>
      <c r="G1270" s="114">
        <f t="shared" si="865"/>
        <v>3.8997602443320289E-3</v>
      </c>
      <c r="H1270" s="115">
        <f t="shared" si="866"/>
        <v>45705</v>
      </c>
      <c r="I1270" s="115">
        <f t="shared" si="867"/>
        <v>45705</v>
      </c>
      <c r="J1270" s="116">
        <f t="shared" si="868"/>
        <v>23</v>
      </c>
      <c r="K1270" s="116">
        <f t="shared" si="869"/>
        <v>8</v>
      </c>
      <c r="L1270" s="8">
        <f t="shared" si="870"/>
        <v>1.00135471</v>
      </c>
      <c r="M1270" s="117">
        <f t="shared" si="871"/>
        <v>1.00559942</v>
      </c>
      <c r="N1270" s="117">
        <f t="shared" si="872"/>
        <v>1.2207003973786172</v>
      </c>
      <c r="O1270" s="110">
        <f t="shared" si="873"/>
        <v>1.2223540900000001</v>
      </c>
      <c r="P1270" s="110">
        <f t="shared" si="874"/>
        <v>70.563526229999994</v>
      </c>
      <c r="Q1270" s="148">
        <v>0</v>
      </c>
      <c r="R1270" s="170">
        <f t="shared" si="875"/>
        <v>0</v>
      </c>
      <c r="S1270" s="110">
        <f t="shared" si="876"/>
        <v>0</v>
      </c>
      <c r="T1270" s="92">
        <v>0</v>
      </c>
      <c r="U1270" s="180">
        <f t="shared" si="877"/>
        <v>0</v>
      </c>
      <c r="V1270" s="120">
        <f t="shared" si="798"/>
        <v>0.12</v>
      </c>
      <c r="W1270" s="118">
        <f t="shared" si="878"/>
        <v>24</v>
      </c>
      <c r="X1270" s="118">
        <v>252</v>
      </c>
      <c r="Y1270" s="117">
        <f t="shared" si="879"/>
        <v>1.0108516649999999</v>
      </c>
      <c r="Z1270" s="110">
        <f t="shared" si="880"/>
        <v>0.76573173999999999</v>
      </c>
      <c r="AA1270" s="110">
        <f t="shared" si="881"/>
        <v>0</v>
      </c>
      <c r="AB1270" s="244" t="s">
        <v>76</v>
      </c>
      <c r="AC1270" s="115">
        <v>45715</v>
      </c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109">
        <f t="shared" si="797"/>
        <v>45684</v>
      </c>
      <c r="B1271" s="110">
        <f t="shared" si="821"/>
        <v>71.32925797</v>
      </c>
      <c r="C1271" s="183">
        <f t="shared" si="862"/>
        <v>57.727565856591127</v>
      </c>
      <c r="D1271" s="111">
        <f t="shared" si="863"/>
        <v>7036.33</v>
      </c>
      <c r="E1271" s="111">
        <f t="shared" si="864"/>
        <v>7063.77</v>
      </c>
      <c r="F1271" s="161">
        <f t="shared" si="882"/>
        <v>45613</v>
      </c>
      <c r="G1271" s="114">
        <f t="shared" si="865"/>
        <v>3.8997602443320289E-3</v>
      </c>
      <c r="H1271" s="115">
        <f t="shared" si="866"/>
        <v>45705</v>
      </c>
      <c r="I1271" s="115">
        <f t="shared" si="867"/>
        <v>45705</v>
      </c>
      <c r="J1271" s="116">
        <f t="shared" si="868"/>
        <v>23</v>
      </c>
      <c r="K1271" s="116">
        <f t="shared" si="869"/>
        <v>8</v>
      </c>
      <c r="L1271" s="8">
        <f t="shared" si="870"/>
        <v>1.00135471</v>
      </c>
      <c r="M1271" s="117">
        <f t="shared" si="871"/>
        <v>1.00559942</v>
      </c>
      <c r="N1271" s="117">
        <f t="shared" si="872"/>
        <v>1.2207003973786172</v>
      </c>
      <c r="O1271" s="110">
        <f t="shared" si="873"/>
        <v>1.2223540900000001</v>
      </c>
      <c r="P1271" s="110">
        <f t="shared" si="874"/>
        <v>70.563526229999994</v>
      </c>
      <c r="Q1271" s="148">
        <v>0</v>
      </c>
      <c r="R1271" s="170">
        <f t="shared" si="875"/>
        <v>0</v>
      </c>
      <c r="S1271" s="110">
        <f t="shared" si="876"/>
        <v>0</v>
      </c>
      <c r="T1271" s="92">
        <v>0</v>
      </c>
      <c r="U1271" s="180">
        <f t="shared" si="877"/>
        <v>0</v>
      </c>
      <c r="V1271" s="120">
        <f t="shared" si="798"/>
        <v>0.12</v>
      </c>
      <c r="W1271" s="118">
        <f t="shared" si="878"/>
        <v>24</v>
      </c>
      <c r="X1271" s="118">
        <v>252</v>
      </c>
      <c r="Y1271" s="117">
        <f t="shared" si="879"/>
        <v>1.0108516649999999</v>
      </c>
      <c r="Z1271" s="110">
        <f t="shared" si="880"/>
        <v>0.76573173999999999</v>
      </c>
      <c r="AA1271" s="110">
        <f t="shared" si="881"/>
        <v>0</v>
      </c>
      <c r="AB1271" s="244" t="s">
        <v>76</v>
      </c>
      <c r="AC1271" s="115">
        <v>45715</v>
      </c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109">
        <f t="shared" si="797"/>
        <v>45685</v>
      </c>
      <c r="B1272" s="110">
        <f t="shared" si="821"/>
        <v>71.373420260000003</v>
      </c>
      <c r="C1272" s="183">
        <f t="shared" si="862"/>
        <v>57.727565856591127</v>
      </c>
      <c r="D1272" s="111">
        <f t="shared" si="863"/>
        <v>7036.33</v>
      </c>
      <c r="E1272" s="111">
        <f t="shared" si="864"/>
        <v>7063.77</v>
      </c>
      <c r="F1272" s="161">
        <f t="shared" si="882"/>
        <v>45613</v>
      </c>
      <c r="G1272" s="114">
        <f t="shared" si="865"/>
        <v>3.8997602443320289E-3</v>
      </c>
      <c r="H1272" s="115">
        <f t="shared" si="866"/>
        <v>45705</v>
      </c>
      <c r="I1272" s="115">
        <f t="shared" si="867"/>
        <v>45705</v>
      </c>
      <c r="J1272" s="116">
        <f t="shared" si="868"/>
        <v>23</v>
      </c>
      <c r="K1272" s="116">
        <f t="shared" si="869"/>
        <v>9</v>
      </c>
      <c r="L1272" s="8">
        <f t="shared" si="870"/>
        <v>1.0015241800000001</v>
      </c>
      <c r="M1272" s="117">
        <f t="shared" si="871"/>
        <v>1.00559942</v>
      </c>
      <c r="N1272" s="117">
        <f t="shared" si="872"/>
        <v>1.2207003973786172</v>
      </c>
      <c r="O1272" s="110">
        <f t="shared" si="873"/>
        <v>1.22256096</v>
      </c>
      <c r="P1272" s="110">
        <f t="shared" si="874"/>
        <v>70.575468330000007</v>
      </c>
      <c r="Q1272" s="148">
        <v>0</v>
      </c>
      <c r="R1272" s="170">
        <f t="shared" si="875"/>
        <v>0</v>
      </c>
      <c r="S1272" s="110">
        <f t="shared" si="876"/>
        <v>0</v>
      </c>
      <c r="T1272" s="92">
        <v>0</v>
      </c>
      <c r="U1272" s="180">
        <f t="shared" si="877"/>
        <v>0</v>
      </c>
      <c r="V1272" s="120">
        <f t="shared" si="798"/>
        <v>0.12</v>
      </c>
      <c r="W1272" s="118">
        <f t="shared" si="878"/>
        <v>25</v>
      </c>
      <c r="X1272" s="118">
        <v>252</v>
      </c>
      <c r="Y1272" s="117">
        <f t="shared" si="879"/>
        <v>1.011306364</v>
      </c>
      <c r="Z1272" s="110">
        <f t="shared" si="880"/>
        <v>0.79795192999999998</v>
      </c>
      <c r="AA1272" s="110">
        <f t="shared" si="881"/>
        <v>0</v>
      </c>
      <c r="AB1272" s="244" t="s">
        <v>76</v>
      </c>
      <c r="AC1272" s="115">
        <v>45715</v>
      </c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109">
        <f t="shared" si="797"/>
        <v>45686</v>
      </c>
      <c r="B1273" s="110">
        <f t="shared" si="821"/>
        <v>71.417610210000007</v>
      </c>
      <c r="C1273" s="183">
        <f t="shared" si="862"/>
        <v>57.727565856591127</v>
      </c>
      <c r="D1273" s="111">
        <f t="shared" si="863"/>
        <v>7036.33</v>
      </c>
      <c r="E1273" s="111">
        <f t="shared" si="864"/>
        <v>7063.77</v>
      </c>
      <c r="F1273" s="161">
        <f t="shared" si="882"/>
        <v>45613</v>
      </c>
      <c r="G1273" s="114">
        <f t="shared" si="865"/>
        <v>3.8997602443320289E-3</v>
      </c>
      <c r="H1273" s="115">
        <f t="shared" si="866"/>
        <v>45705</v>
      </c>
      <c r="I1273" s="115">
        <f t="shared" si="867"/>
        <v>45705</v>
      </c>
      <c r="J1273" s="116">
        <f t="shared" si="868"/>
        <v>23</v>
      </c>
      <c r="K1273" s="116">
        <f t="shared" si="869"/>
        <v>10</v>
      </c>
      <c r="L1273" s="8">
        <f t="shared" si="870"/>
        <v>1.00169368</v>
      </c>
      <c r="M1273" s="117">
        <f t="shared" si="871"/>
        <v>1.00559942</v>
      </c>
      <c r="N1273" s="117">
        <f t="shared" si="872"/>
        <v>1.2207003973786172</v>
      </c>
      <c r="O1273" s="110">
        <f t="shared" si="873"/>
        <v>1.22276787</v>
      </c>
      <c r="P1273" s="110">
        <f t="shared" si="874"/>
        <v>70.587412740000005</v>
      </c>
      <c r="Q1273" s="148">
        <v>0</v>
      </c>
      <c r="R1273" s="170">
        <f t="shared" si="875"/>
        <v>0</v>
      </c>
      <c r="S1273" s="110">
        <f t="shared" si="876"/>
        <v>0</v>
      </c>
      <c r="T1273" s="92">
        <v>0</v>
      </c>
      <c r="U1273" s="180">
        <f t="shared" si="877"/>
        <v>0</v>
      </c>
      <c r="V1273" s="120">
        <f t="shared" si="798"/>
        <v>0.12</v>
      </c>
      <c r="W1273" s="118">
        <f t="shared" si="878"/>
        <v>26</v>
      </c>
      <c r="X1273" s="118">
        <v>252</v>
      </c>
      <c r="Y1273" s="117">
        <f t="shared" si="879"/>
        <v>1.0117612680000001</v>
      </c>
      <c r="Z1273" s="110">
        <f t="shared" si="880"/>
        <v>0.83019746999999999</v>
      </c>
      <c r="AA1273" s="110">
        <f t="shared" si="881"/>
        <v>0</v>
      </c>
      <c r="AB1273" s="244" t="s">
        <v>76</v>
      </c>
      <c r="AC1273" s="115">
        <v>45715</v>
      </c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109">
        <f t="shared" si="797"/>
        <v>45687</v>
      </c>
      <c r="B1274" s="110">
        <f t="shared" si="821"/>
        <v>71.461826670000008</v>
      </c>
      <c r="C1274" s="183">
        <f t="shared" si="862"/>
        <v>57.727565856591127</v>
      </c>
      <c r="D1274" s="111">
        <f t="shared" si="863"/>
        <v>7036.33</v>
      </c>
      <c r="E1274" s="111">
        <f t="shared" si="864"/>
        <v>7063.77</v>
      </c>
      <c r="F1274" s="161">
        <f t="shared" si="882"/>
        <v>45613</v>
      </c>
      <c r="G1274" s="114">
        <f t="shared" si="865"/>
        <v>3.8997602443320289E-3</v>
      </c>
      <c r="H1274" s="115">
        <f t="shared" si="866"/>
        <v>45705</v>
      </c>
      <c r="I1274" s="115">
        <f t="shared" si="867"/>
        <v>45705</v>
      </c>
      <c r="J1274" s="116">
        <f t="shared" si="868"/>
        <v>23</v>
      </c>
      <c r="K1274" s="116">
        <f t="shared" si="869"/>
        <v>11</v>
      </c>
      <c r="L1274" s="8">
        <f t="shared" si="870"/>
        <v>1.0018632000000001</v>
      </c>
      <c r="M1274" s="117">
        <f t="shared" si="871"/>
        <v>1.00559942</v>
      </c>
      <c r="N1274" s="117">
        <f t="shared" si="872"/>
        <v>1.2207003973786172</v>
      </c>
      <c r="O1274" s="110">
        <f t="shared" si="873"/>
        <v>1.2229748</v>
      </c>
      <c r="P1274" s="110">
        <f t="shared" si="874"/>
        <v>70.599358300000006</v>
      </c>
      <c r="Q1274" s="148">
        <v>0</v>
      </c>
      <c r="R1274" s="170">
        <f t="shared" si="875"/>
        <v>0</v>
      </c>
      <c r="S1274" s="110">
        <f t="shared" si="876"/>
        <v>0</v>
      </c>
      <c r="T1274" s="92">
        <v>0</v>
      </c>
      <c r="U1274" s="180">
        <f t="shared" si="877"/>
        <v>0</v>
      </c>
      <c r="V1274" s="120">
        <f t="shared" si="798"/>
        <v>0.12</v>
      </c>
      <c r="W1274" s="118">
        <f t="shared" si="878"/>
        <v>27</v>
      </c>
      <c r="X1274" s="118">
        <v>252</v>
      </c>
      <c r="Y1274" s="117">
        <f t="shared" si="879"/>
        <v>1.0122163769999999</v>
      </c>
      <c r="Z1274" s="110">
        <f t="shared" si="880"/>
        <v>0.86246836999999998</v>
      </c>
      <c r="AA1274" s="110">
        <f t="shared" si="881"/>
        <v>0</v>
      </c>
      <c r="AB1274" s="244" t="s">
        <v>76</v>
      </c>
      <c r="AC1274" s="115">
        <v>45715</v>
      </c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109">
        <f t="shared" si="797"/>
        <v>45688</v>
      </c>
      <c r="B1275" s="110">
        <f t="shared" si="821"/>
        <v>71.506071329999997</v>
      </c>
      <c r="C1275" s="183">
        <f t="shared" si="862"/>
        <v>57.727565856591127</v>
      </c>
      <c r="D1275" s="111">
        <f t="shared" si="863"/>
        <v>7036.33</v>
      </c>
      <c r="E1275" s="111">
        <f t="shared" si="864"/>
        <v>7063.77</v>
      </c>
      <c r="F1275" s="161">
        <f t="shared" si="882"/>
        <v>45613</v>
      </c>
      <c r="G1275" s="114">
        <f t="shared" si="865"/>
        <v>3.8997602443320289E-3</v>
      </c>
      <c r="H1275" s="115">
        <f t="shared" si="866"/>
        <v>45705</v>
      </c>
      <c r="I1275" s="115">
        <f t="shared" si="867"/>
        <v>45705</v>
      </c>
      <c r="J1275" s="116">
        <f t="shared" si="868"/>
        <v>23</v>
      </c>
      <c r="K1275" s="116">
        <f t="shared" si="869"/>
        <v>12</v>
      </c>
      <c r="L1275" s="8">
        <f t="shared" si="870"/>
        <v>1.0020327600000001</v>
      </c>
      <c r="M1275" s="117">
        <f t="shared" si="871"/>
        <v>1.00559942</v>
      </c>
      <c r="N1275" s="117">
        <f t="shared" si="872"/>
        <v>1.2207003973786172</v>
      </c>
      <c r="O1275" s="110">
        <f t="shared" si="873"/>
        <v>1.22318178</v>
      </c>
      <c r="P1275" s="110">
        <f t="shared" si="874"/>
        <v>70.611306749999997</v>
      </c>
      <c r="Q1275" s="148">
        <v>0</v>
      </c>
      <c r="R1275" s="170">
        <f t="shared" si="875"/>
        <v>0</v>
      </c>
      <c r="S1275" s="110">
        <f t="shared" si="876"/>
        <v>0</v>
      </c>
      <c r="T1275" s="92">
        <v>0</v>
      </c>
      <c r="U1275" s="180">
        <f t="shared" si="877"/>
        <v>0</v>
      </c>
      <c r="V1275" s="120">
        <f t="shared" si="798"/>
        <v>0.12</v>
      </c>
      <c r="W1275" s="118">
        <f t="shared" si="878"/>
        <v>28</v>
      </c>
      <c r="X1275" s="118">
        <v>252</v>
      </c>
      <c r="Y1275" s="117">
        <f t="shared" si="879"/>
        <v>1.0126716899999999</v>
      </c>
      <c r="Z1275" s="110">
        <f t="shared" si="880"/>
        <v>0.89476458000000003</v>
      </c>
      <c r="AA1275" s="110">
        <f t="shared" si="881"/>
        <v>0</v>
      </c>
      <c r="AB1275" s="244" t="s">
        <v>76</v>
      </c>
      <c r="AC1275" s="115">
        <v>45715</v>
      </c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109">
        <f t="shared" si="797"/>
        <v>45689</v>
      </c>
      <c r="B1276" s="110">
        <f t="shared" si="821"/>
        <v>71.550343120000008</v>
      </c>
      <c r="C1276" s="183">
        <f t="shared" si="862"/>
        <v>57.727565856591127</v>
      </c>
      <c r="D1276" s="111">
        <f t="shared" si="863"/>
        <v>7036.33</v>
      </c>
      <c r="E1276" s="111">
        <f t="shared" si="864"/>
        <v>7063.77</v>
      </c>
      <c r="F1276" s="161">
        <f t="shared" si="882"/>
        <v>45613</v>
      </c>
      <c r="G1276" s="114">
        <f t="shared" si="865"/>
        <v>3.8997602443320289E-3</v>
      </c>
      <c r="H1276" s="115">
        <f t="shared" si="866"/>
        <v>45705</v>
      </c>
      <c r="I1276" s="115">
        <f t="shared" si="867"/>
        <v>45705</v>
      </c>
      <c r="J1276" s="116">
        <f t="shared" si="868"/>
        <v>23</v>
      </c>
      <c r="K1276" s="116">
        <f t="shared" si="869"/>
        <v>13</v>
      </c>
      <c r="L1276" s="8">
        <f t="shared" si="870"/>
        <v>1.00220234</v>
      </c>
      <c r="M1276" s="117">
        <f t="shared" si="871"/>
        <v>1.00559942</v>
      </c>
      <c r="N1276" s="117">
        <f t="shared" si="872"/>
        <v>1.2207003973786172</v>
      </c>
      <c r="O1276" s="110">
        <f t="shared" si="873"/>
        <v>1.22338879</v>
      </c>
      <c r="P1276" s="110">
        <f t="shared" si="874"/>
        <v>70.623256940000005</v>
      </c>
      <c r="Q1276" s="148">
        <v>0</v>
      </c>
      <c r="R1276" s="170">
        <f t="shared" si="875"/>
        <v>0</v>
      </c>
      <c r="S1276" s="110">
        <f t="shared" si="876"/>
        <v>0</v>
      </c>
      <c r="T1276" s="92">
        <v>0</v>
      </c>
      <c r="U1276" s="180">
        <f t="shared" si="877"/>
        <v>0</v>
      </c>
      <c r="V1276" s="120">
        <f t="shared" si="798"/>
        <v>0.12</v>
      </c>
      <c r="W1276" s="118">
        <f t="shared" si="878"/>
        <v>29</v>
      </c>
      <c r="X1276" s="118">
        <v>252</v>
      </c>
      <c r="Y1276" s="117">
        <f t="shared" si="879"/>
        <v>1.013127208</v>
      </c>
      <c r="Z1276" s="110">
        <f t="shared" si="880"/>
        <v>0.92708617999999998</v>
      </c>
      <c r="AA1276" s="110">
        <f t="shared" si="881"/>
        <v>0</v>
      </c>
      <c r="AB1276" s="244" t="s">
        <v>76</v>
      </c>
      <c r="AC1276" s="115">
        <v>45715</v>
      </c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109">
        <f t="shared" si="797"/>
        <v>45690</v>
      </c>
      <c r="B1277" s="110">
        <f t="shared" si="821"/>
        <v>71.550343120000008</v>
      </c>
      <c r="C1277" s="183">
        <f t="shared" si="862"/>
        <v>57.727565856591127</v>
      </c>
      <c r="D1277" s="111">
        <f t="shared" si="863"/>
        <v>7036.33</v>
      </c>
      <c r="E1277" s="111">
        <f t="shared" si="864"/>
        <v>7063.77</v>
      </c>
      <c r="F1277" s="161">
        <f t="shared" si="882"/>
        <v>45613</v>
      </c>
      <c r="G1277" s="114">
        <f t="shared" si="865"/>
        <v>3.8997602443320289E-3</v>
      </c>
      <c r="H1277" s="115">
        <f t="shared" si="866"/>
        <v>45705</v>
      </c>
      <c r="I1277" s="115">
        <f t="shared" si="867"/>
        <v>45705</v>
      </c>
      <c r="J1277" s="116">
        <f t="shared" si="868"/>
        <v>23</v>
      </c>
      <c r="K1277" s="116">
        <f t="shared" si="869"/>
        <v>13</v>
      </c>
      <c r="L1277" s="8">
        <f t="shared" si="870"/>
        <v>1.00220234</v>
      </c>
      <c r="M1277" s="117">
        <f t="shared" si="871"/>
        <v>1.00559942</v>
      </c>
      <c r="N1277" s="117">
        <f t="shared" si="872"/>
        <v>1.2207003973786172</v>
      </c>
      <c r="O1277" s="110">
        <f t="shared" si="873"/>
        <v>1.22338879</v>
      </c>
      <c r="P1277" s="110">
        <f t="shared" si="874"/>
        <v>70.623256940000005</v>
      </c>
      <c r="Q1277" s="148">
        <v>0</v>
      </c>
      <c r="R1277" s="170">
        <f t="shared" si="875"/>
        <v>0</v>
      </c>
      <c r="S1277" s="110">
        <f t="shared" si="876"/>
        <v>0</v>
      </c>
      <c r="T1277" s="92">
        <v>0</v>
      </c>
      <c r="U1277" s="180">
        <f t="shared" si="877"/>
        <v>0</v>
      </c>
      <c r="V1277" s="120">
        <f t="shared" si="798"/>
        <v>0.12</v>
      </c>
      <c r="W1277" s="118">
        <f t="shared" si="878"/>
        <v>29</v>
      </c>
      <c r="X1277" s="118">
        <v>252</v>
      </c>
      <c r="Y1277" s="117">
        <f t="shared" si="879"/>
        <v>1.013127208</v>
      </c>
      <c r="Z1277" s="110">
        <f t="shared" si="880"/>
        <v>0.92708617999999998</v>
      </c>
      <c r="AA1277" s="110">
        <f t="shared" si="881"/>
        <v>0</v>
      </c>
      <c r="AB1277" s="244" t="s">
        <v>76</v>
      </c>
      <c r="AC1277" s="115">
        <v>45715</v>
      </c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109">
        <f t="shared" si="797"/>
        <v>45691</v>
      </c>
      <c r="B1278" s="110">
        <f t="shared" si="821"/>
        <v>71.550343120000008</v>
      </c>
      <c r="C1278" s="183">
        <f t="shared" si="862"/>
        <v>57.727565856591127</v>
      </c>
      <c r="D1278" s="111">
        <f t="shared" si="863"/>
        <v>7036.33</v>
      </c>
      <c r="E1278" s="111">
        <f t="shared" si="864"/>
        <v>7063.77</v>
      </c>
      <c r="F1278" s="161">
        <f t="shared" si="882"/>
        <v>45613</v>
      </c>
      <c r="G1278" s="114">
        <f t="shared" si="865"/>
        <v>3.8997602443320289E-3</v>
      </c>
      <c r="H1278" s="115">
        <f t="shared" si="866"/>
        <v>45705</v>
      </c>
      <c r="I1278" s="115">
        <f t="shared" si="867"/>
        <v>45705</v>
      </c>
      <c r="J1278" s="116">
        <f t="shared" si="868"/>
        <v>23</v>
      </c>
      <c r="K1278" s="116">
        <f t="shared" si="869"/>
        <v>13</v>
      </c>
      <c r="L1278" s="8">
        <f t="shared" si="870"/>
        <v>1.00220234</v>
      </c>
      <c r="M1278" s="117">
        <f t="shared" si="871"/>
        <v>1.00559942</v>
      </c>
      <c r="N1278" s="117">
        <f t="shared" si="872"/>
        <v>1.2207003973786172</v>
      </c>
      <c r="O1278" s="110">
        <f t="shared" si="873"/>
        <v>1.22338879</v>
      </c>
      <c r="P1278" s="110">
        <f t="shared" si="874"/>
        <v>70.623256940000005</v>
      </c>
      <c r="Q1278" s="148">
        <v>0</v>
      </c>
      <c r="R1278" s="170">
        <f t="shared" si="875"/>
        <v>0</v>
      </c>
      <c r="S1278" s="110">
        <f t="shared" si="876"/>
        <v>0</v>
      </c>
      <c r="T1278" s="92">
        <v>0</v>
      </c>
      <c r="U1278" s="180">
        <f t="shared" si="877"/>
        <v>0</v>
      </c>
      <c r="V1278" s="120">
        <f t="shared" si="798"/>
        <v>0.12</v>
      </c>
      <c r="W1278" s="118">
        <f t="shared" si="878"/>
        <v>29</v>
      </c>
      <c r="X1278" s="118">
        <v>252</v>
      </c>
      <c r="Y1278" s="117">
        <f t="shared" si="879"/>
        <v>1.013127208</v>
      </c>
      <c r="Z1278" s="110">
        <f t="shared" si="880"/>
        <v>0.92708617999999998</v>
      </c>
      <c r="AA1278" s="110">
        <f t="shared" si="881"/>
        <v>0</v>
      </c>
      <c r="AB1278" s="244" t="s">
        <v>76</v>
      </c>
      <c r="AC1278" s="115">
        <v>45715</v>
      </c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109">
        <f t="shared" si="797"/>
        <v>45692</v>
      </c>
      <c r="B1279" s="110">
        <f t="shared" si="821"/>
        <v>71.594642010000001</v>
      </c>
      <c r="C1279" s="183">
        <f t="shared" si="862"/>
        <v>57.727565856591127</v>
      </c>
      <c r="D1279" s="111">
        <f t="shared" si="863"/>
        <v>7036.33</v>
      </c>
      <c r="E1279" s="111">
        <f t="shared" si="864"/>
        <v>7063.77</v>
      </c>
      <c r="F1279" s="161">
        <f t="shared" si="882"/>
        <v>45613</v>
      </c>
      <c r="G1279" s="114">
        <f t="shared" si="865"/>
        <v>3.8997602443320289E-3</v>
      </c>
      <c r="H1279" s="115">
        <f t="shared" si="866"/>
        <v>45705</v>
      </c>
      <c r="I1279" s="115">
        <f t="shared" si="867"/>
        <v>45705</v>
      </c>
      <c r="J1279" s="116">
        <f t="shared" si="868"/>
        <v>23</v>
      </c>
      <c r="K1279" s="116">
        <f t="shared" si="869"/>
        <v>14</v>
      </c>
      <c r="L1279" s="8">
        <f t="shared" si="870"/>
        <v>1.0023719499999999</v>
      </c>
      <c r="M1279" s="117">
        <f t="shared" si="871"/>
        <v>1.00559942</v>
      </c>
      <c r="N1279" s="117">
        <f t="shared" si="872"/>
        <v>1.2207003973786172</v>
      </c>
      <c r="O1279" s="110">
        <f t="shared" si="873"/>
        <v>1.2235958300000001</v>
      </c>
      <c r="P1279" s="110">
        <f t="shared" si="874"/>
        <v>70.635208849999998</v>
      </c>
      <c r="Q1279" s="148">
        <v>0</v>
      </c>
      <c r="R1279" s="170">
        <v>1</v>
      </c>
      <c r="S1279" s="110">
        <f t="shared" si="876"/>
        <v>70.635208849999998</v>
      </c>
      <c r="T1279" s="92">
        <v>0</v>
      </c>
      <c r="U1279" s="180">
        <f t="shared" si="877"/>
        <v>0</v>
      </c>
      <c r="V1279" s="120">
        <f t="shared" si="798"/>
        <v>0.12</v>
      </c>
      <c r="W1279" s="118">
        <f t="shared" si="878"/>
        <v>30</v>
      </c>
      <c r="X1279" s="118">
        <v>252</v>
      </c>
      <c r="Y1279" s="117">
        <f t="shared" si="879"/>
        <v>1.013582931</v>
      </c>
      <c r="Z1279" s="110">
        <f t="shared" si="880"/>
        <v>0.95943316000000001</v>
      </c>
      <c r="AA1279" s="110">
        <f t="shared" si="881"/>
        <v>0</v>
      </c>
      <c r="AB1279" s="244" t="s">
        <v>76</v>
      </c>
      <c r="AC1279" s="115">
        <v>45715</v>
      </c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109"/>
      <c r="B1280" s="110"/>
      <c r="C1280" s="183"/>
      <c r="D1280" s="111"/>
      <c r="E1280" s="111"/>
      <c r="F1280" s="161"/>
      <c r="G1280" s="114"/>
      <c r="H1280" s="115"/>
      <c r="I1280" s="115"/>
      <c r="J1280" s="116"/>
      <c r="K1280" s="116"/>
      <c r="L1280" s="8"/>
      <c r="M1280" s="117"/>
      <c r="N1280" s="117"/>
      <c r="O1280" s="110"/>
      <c r="P1280" s="110"/>
      <c r="Q1280" s="148"/>
      <c r="R1280" s="170"/>
      <c r="S1280" s="110"/>
      <c r="T1280" s="92"/>
      <c r="U1280" s="180"/>
      <c r="V1280" s="120"/>
      <c r="W1280" s="118"/>
      <c r="X1280" s="118"/>
      <c r="Y1280" s="117"/>
      <c r="Z1280" s="110"/>
      <c r="AA1280" s="110"/>
      <c r="AB1280" s="244"/>
      <c r="AC1280" s="115"/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109"/>
      <c r="B1281" s="110"/>
      <c r="C1281" s="183"/>
      <c r="D1281" s="111"/>
      <c r="E1281" s="111"/>
      <c r="F1281" s="161"/>
      <c r="G1281" s="114"/>
      <c r="H1281" s="115"/>
      <c r="I1281" s="115"/>
      <c r="J1281" s="116"/>
      <c r="K1281" s="116"/>
      <c r="L1281" s="8"/>
      <c r="M1281" s="117"/>
      <c r="N1281" s="117"/>
      <c r="O1281" s="110"/>
      <c r="P1281" s="110"/>
      <c r="Q1281" s="148"/>
      <c r="R1281" s="170"/>
      <c r="S1281" s="110"/>
      <c r="T1281" s="92"/>
      <c r="U1281" s="180"/>
      <c r="V1281" s="120"/>
      <c r="W1281" s="118"/>
      <c r="X1281" s="118"/>
      <c r="Y1281" s="117"/>
      <c r="Z1281" s="110"/>
      <c r="AA1281" s="110"/>
      <c r="AB1281" s="244"/>
      <c r="AC1281" s="115"/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109"/>
      <c r="B1282" s="110"/>
      <c r="C1282" s="183"/>
      <c r="D1282" s="111"/>
      <c r="E1282" s="111"/>
      <c r="F1282" s="161"/>
      <c r="G1282" s="114"/>
      <c r="H1282" s="115"/>
      <c r="I1282" s="115"/>
      <c r="J1282" s="116"/>
      <c r="K1282" s="116"/>
      <c r="L1282" s="8"/>
      <c r="M1282" s="117"/>
      <c r="N1282" s="117"/>
      <c r="O1282" s="110"/>
      <c r="P1282" s="110"/>
      <c r="Q1282" s="148"/>
      <c r="R1282" s="170"/>
      <c r="S1282" s="110"/>
      <c r="T1282" s="92"/>
      <c r="U1282" s="180"/>
      <c r="V1282" s="120"/>
      <c r="W1282" s="118"/>
      <c r="X1282" s="118"/>
      <c r="Y1282" s="117"/>
      <c r="Z1282" s="110"/>
      <c r="AA1282" s="110"/>
      <c r="AB1282" s="244"/>
      <c r="AC1282" s="115"/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109"/>
      <c r="B1283" s="110"/>
      <c r="C1283" s="183"/>
      <c r="D1283" s="111"/>
      <c r="E1283" s="111"/>
      <c r="F1283" s="161"/>
      <c r="G1283" s="114"/>
      <c r="H1283" s="115"/>
      <c r="I1283" s="115"/>
      <c r="J1283" s="116"/>
      <c r="K1283" s="116"/>
      <c r="L1283" s="8"/>
      <c r="M1283" s="117"/>
      <c r="N1283" s="117"/>
      <c r="O1283" s="110"/>
      <c r="P1283" s="110"/>
      <c r="Q1283" s="148"/>
      <c r="R1283" s="170"/>
      <c r="S1283" s="110"/>
      <c r="T1283" s="92"/>
      <c r="U1283" s="180"/>
      <c r="V1283" s="120"/>
      <c r="W1283" s="118"/>
      <c r="X1283" s="118"/>
      <c r="Y1283" s="117"/>
      <c r="Z1283" s="110"/>
      <c r="AA1283" s="110"/>
      <c r="AB1283" s="244"/>
      <c r="AC1283" s="115"/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109"/>
      <c r="B1284" s="110"/>
      <c r="C1284" s="183"/>
      <c r="D1284" s="111"/>
      <c r="E1284" s="111"/>
      <c r="F1284" s="161"/>
      <c r="G1284" s="114"/>
      <c r="H1284" s="115"/>
      <c r="I1284" s="115"/>
      <c r="J1284" s="116"/>
      <c r="K1284" s="116"/>
      <c r="L1284" s="8"/>
      <c r="M1284" s="117"/>
      <c r="N1284" s="117"/>
      <c r="O1284" s="110"/>
      <c r="P1284" s="110"/>
      <c r="Q1284" s="148"/>
      <c r="R1284" s="170"/>
      <c r="S1284" s="110"/>
      <c r="T1284" s="92"/>
      <c r="U1284" s="180"/>
      <c r="V1284" s="120"/>
      <c r="W1284" s="118"/>
      <c r="X1284" s="118"/>
      <c r="Y1284" s="117"/>
      <c r="Z1284" s="110"/>
      <c r="AA1284" s="110"/>
      <c r="AB1284" s="244"/>
      <c r="AC1284" s="115"/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109"/>
      <c r="B1285" s="110"/>
      <c r="C1285" s="183"/>
      <c r="D1285" s="111"/>
      <c r="E1285" s="111"/>
      <c r="F1285" s="161"/>
      <c r="G1285" s="114"/>
      <c r="H1285" s="115"/>
      <c r="I1285" s="115"/>
      <c r="J1285" s="116"/>
      <c r="K1285" s="116"/>
      <c r="L1285" s="8"/>
      <c r="M1285" s="117"/>
      <c r="N1285" s="117"/>
      <c r="O1285" s="110"/>
      <c r="P1285" s="110"/>
      <c r="Q1285" s="148"/>
      <c r="R1285" s="170"/>
      <c r="S1285" s="110"/>
      <c r="T1285" s="92"/>
      <c r="U1285" s="180"/>
      <c r="V1285" s="120"/>
      <c r="W1285" s="118"/>
      <c r="X1285" s="118"/>
      <c r="Y1285" s="117"/>
      <c r="Z1285" s="110"/>
      <c r="AA1285" s="110"/>
      <c r="AB1285" s="244"/>
      <c r="AC1285" s="115"/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109"/>
      <c r="B1286" s="110"/>
      <c r="C1286" s="183"/>
      <c r="D1286" s="111"/>
      <c r="E1286" s="111"/>
      <c r="F1286" s="161"/>
      <c r="G1286" s="114"/>
      <c r="H1286" s="115"/>
      <c r="I1286" s="115"/>
      <c r="J1286" s="116"/>
      <c r="K1286" s="116"/>
      <c r="L1286" s="8"/>
      <c r="M1286" s="117"/>
      <c r="N1286" s="117"/>
      <c r="O1286" s="110"/>
      <c r="P1286" s="110"/>
      <c r="Q1286" s="148"/>
      <c r="R1286" s="170"/>
      <c r="S1286" s="110"/>
      <c r="T1286" s="92"/>
      <c r="U1286" s="180"/>
      <c r="V1286" s="120"/>
      <c r="W1286" s="118"/>
      <c r="X1286" s="118"/>
      <c r="Y1286" s="117"/>
      <c r="Z1286" s="110"/>
      <c r="AA1286" s="110"/>
      <c r="AB1286" s="244"/>
      <c r="AC1286" s="115"/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109"/>
      <c r="B1287" s="110"/>
      <c r="C1287" s="183"/>
      <c r="D1287" s="111"/>
      <c r="E1287" s="111"/>
      <c r="F1287" s="161"/>
      <c r="G1287" s="114"/>
      <c r="H1287" s="115"/>
      <c r="I1287" s="115"/>
      <c r="J1287" s="116"/>
      <c r="K1287" s="116"/>
      <c r="L1287" s="8"/>
      <c r="M1287" s="117"/>
      <c r="N1287" s="117"/>
      <c r="O1287" s="110"/>
      <c r="P1287" s="110"/>
      <c r="Q1287" s="148"/>
      <c r="R1287" s="170"/>
      <c r="S1287" s="110"/>
      <c r="T1287" s="92"/>
      <c r="U1287" s="180"/>
      <c r="V1287" s="120"/>
      <c r="W1287" s="118"/>
      <c r="X1287" s="118"/>
      <c r="Y1287" s="117"/>
      <c r="Z1287" s="110"/>
      <c r="AA1287" s="110"/>
      <c r="AB1287" s="244"/>
      <c r="AC1287" s="115"/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109"/>
      <c r="B1288" s="110"/>
      <c r="C1288" s="183"/>
      <c r="D1288" s="111"/>
      <c r="E1288" s="111"/>
      <c r="F1288" s="161"/>
      <c r="G1288" s="114"/>
      <c r="H1288" s="115"/>
      <c r="I1288" s="115"/>
      <c r="J1288" s="116"/>
      <c r="K1288" s="116"/>
      <c r="L1288" s="8"/>
      <c r="M1288" s="117"/>
      <c r="N1288" s="117"/>
      <c r="O1288" s="110"/>
      <c r="P1288" s="110"/>
      <c r="Q1288" s="148"/>
      <c r="R1288" s="170"/>
      <c r="S1288" s="110"/>
      <c r="T1288" s="92"/>
      <c r="U1288" s="180"/>
      <c r="V1288" s="120"/>
      <c r="W1288" s="118"/>
      <c r="X1288" s="118"/>
      <c r="Y1288" s="117"/>
      <c r="Z1288" s="110"/>
      <c r="AA1288" s="110"/>
      <c r="AB1288" s="244"/>
      <c r="AC1288" s="115"/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109"/>
      <c r="B1289" s="110"/>
      <c r="C1289" s="183"/>
      <c r="D1289" s="111"/>
      <c r="E1289" s="111"/>
      <c r="F1289" s="161"/>
      <c r="G1289" s="114"/>
      <c r="H1289" s="115"/>
      <c r="I1289" s="115"/>
      <c r="J1289" s="116"/>
      <c r="K1289" s="116"/>
      <c r="L1289" s="8"/>
      <c r="M1289" s="117"/>
      <c r="N1289" s="117"/>
      <c r="O1289" s="110"/>
      <c r="P1289" s="110"/>
      <c r="Q1289" s="148"/>
      <c r="R1289" s="170"/>
      <c r="S1289" s="110"/>
      <c r="T1289" s="92"/>
      <c r="U1289" s="180"/>
      <c r="V1289" s="120"/>
      <c r="W1289" s="118"/>
      <c r="X1289" s="118"/>
      <c r="Y1289" s="117"/>
      <c r="Z1289" s="110"/>
      <c r="AA1289" s="110"/>
      <c r="AB1289" s="244"/>
      <c r="AC1289" s="115"/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109"/>
      <c r="B1290" s="110"/>
      <c r="C1290" s="183"/>
      <c r="D1290" s="111"/>
      <c r="E1290" s="111"/>
      <c r="F1290" s="161"/>
      <c r="G1290" s="114"/>
      <c r="H1290" s="115"/>
      <c r="I1290" s="115"/>
      <c r="J1290" s="116"/>
      <c r="K1290" s="116"/>
      <c r="L1290" s="8"/>
      <c r="M1290" s="117"/>
      <c r="N1290" s="117"/>
      <c r="O1290" s="110"/>
      <c r="P1290" s="110"/>
      <c r="Q1290" s="148"/>
      <c r="R1290" s="170"/>
      <c r="S1290" s="110"/>
      <c r="T1290" s="92"/>
      <c r="U1290" s="180"/>
      <c r="V1290" s="120"/>
      <c r="W1290" s="118"/>
      <c r="X1290" s="118"/>
      <c r="Y1290" s="117"/>
      <c r="Z1290" s="110"/>
      <c r="AA1290" s="110"/>
      <c r="AB1290" s="244"/>
      <c r="AC1290" s="115"/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109"/>
      <c r="B1291" s="110"/>
      <c r="C1291" s="183"/>
      <c r="D1291" s="111"/>
      <c r="E1291" s="111"/>
      <c r="F1291" s="161"/>
      <c r="G1291" s="114"/>
      <c r="H1291" s="115"/>
      <c r="I1291" s="115"/>
      <c r="J1291" s="116"/>
      <c r="K1291" s="116"/>
      <c r="L1291" s="8"/>
      <c r="M1291" s="117"/>
      <c r="N1291" s="117"/>
      <c r="O1291" s="110"/>
      <c r="P1291" s="110"/>
      <c r="Q1291" s="148"/>
      <c r="R1291" s="170"/>
      <c r="S1291" s="110"/>
      <c r="T1291" s="92"/>
      <c r="U1291" s="180"/>
      <c r="V1291" s="120"/>
      <c r="W1291" s="118"/>
      <c r="X1291" s="118"/>
      <c r="Y1291" s="117"/>
      <c r="Z1291" s="110"/>
      <c r="AA1291" s="110"/>
      <c r="AB1291" s="244"/>
      <c r="AC1291" s="115"/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226"/>
      <c r="B1292" s="110"/>
      <c r="C1292" s="241"/>
      <c r="D1292" s="228"/>
      <c r="E1292" s="228"/>
      <c r="F1292" s="229"/>
      <c r="G1292" s="230"/>
      <c r="H1292" s="231"/>
      <c r="I1292" s="231"/>
      <c r="J1292" s="232"/>
      <c r="K1292" s="232"/>
      <c r="L1292" s="233"/>
      <c r="M1292" s="234"/>
      <c r="N1292" s="234"/>
      <c r="O1292" s="227"/>
      <c r="P1292" s="227"/>
      <c r="Q1292" s="235"/>
      <c r="R1292" s="236"/>
      <c r="S1292" s="227"/>
      <c r="T1292" s="237"/>
      <c r="U1292" s="238"/>
      <c r="V1292" s="239"/>
      <c r="W1292" s="240"/>
      <c r="X1292" s="240"/>
      <c r="Y1292" s="234"/>
      <c r="Z1292" s="227"/>
      <c r="AA1292" s="227"/>
      <c r="AB1292" s="244"/>
      <c r="AC1292" s="115"/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109"/>
      <c r="B1293" s="110"/>
      <c r="C1293" s="183"/>
      <c r="D1293" s="111"/>
      <c r="E1293" s="228"/>
      <c r="F1293" s="161"/>
      <c r="G1293" s="114"/>
      <c r="H1293" s="115"/>
      <c r="I1293" s="115"/>
      <c r="J1293" s="116"/>
      <c r="K1293" s="116"/>
      <c r="L1293" s="8"/>
      <c r="M1293" s="117"/>
      <c r="N1293" s="117"/>
      <c r="O1293" s="110"/>
      <c r="P1293" s="110"/>
      <c r="Q1293" s="148"/>
      <c r="R1293" s="170"/>
      <c r="S1293" s="110"/>
      <c r="T1293" s="92"/>
      <c r="U1293" s="180"/>
      <c r="V1293" s="120"/>
      <c r="W1293" s="118"/>
      <c r="X1293" s="118"/>
      <c r="Y1293" s="117"/>
      <c r="Z1293" s="110"/>
      <c r="AA1293" s="110"/>
      <c r="AB1293" s="244"/>
      <c r="AC1293" s="115"/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109"/>
      <c r="B1294" s="110"/>
      <c r="C1294" s="183"/>
      <c r="D1294" s="111"/>
      <c r="E1294" s="111"/>
      <c r="F1294" s="161"/>
      <c r="G1294" s="114"/>
      <c r="H1294" s="115"/>
      <c r="I1294" s="115"/>
      <c r="J1294" s="116"/>
      <c r="K1294" s="116"/>
      <c r="L1294" s="8"/>
      <c r="M1294" s="117"/>
      <c r="N1294" s="117"/>
      <c r="O1294" s="110"/>
      <c r="P1294" s="110"/>
      <c r="Q1294" s="148"/>
      <c r="R1294" s="170"/>
      <c r="S1294" s="110"/>
      <c r="T1294" s="92"/>
      <c r="U1294" s="180"/>
      <c r="V1294" s="120"/>
      <c r="W1294" s="118"/>
      <c r="X1294" s="118"/>
      <c r="Y1294" s="117"/>
      <c r="Z1294" s="110"/>
      <c r="AA1294" s="110"/>
      <c r="AB1294" s="244"/>
      <c r="AC1294" s="115"/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109"/>
      <c r="B1295" s="110"/>
      <c r="C1295" s="183"/>
      <c r="D1295" s="111"/>
      <c r="E1295" s="111"/>
      <c r="F1295" s="161"/>
      <c r="G1295" s="114"/>
      <c r="H1295" s="115"/>
      <c r="I1295" s="115"/>
      <c r="J1295" s="116"/>
      <c r="K1295" s="116"/>
      <c r="L1295" s="8"/>
      <c r="M1295" s="117"/>
      <c r="N1295" s="117"/>
      <c r="O1295" s="110"/>
      <c r="P1295" s="110"/>
      <c r="Q1295" s="148"/>
      <c r="R1295" s="170"/>
      <c r="S1295" s="110"/>
      <c r="T1295" s="92"/>
      <c r="U1295" s="180"/>
      <c r="V1295" s="120"/>
      <c r="W1295" s="118"/>
      <c r="X1295" s="118"/>
      <c r="Y1295" s="117"/>
      <c r="Z1295" s="110"/>
      <c r="AA1295" s="110"/>
      <c r="AB1295" s="244"/>
      <c r="AC1295" s="115"/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109"/>
      <c r="B1296" s="110"/>
      <c r="C1296" s="183"/>
      <c r="D1296" s="111"/>
      <c r="E1296" s="111"/>
      <c r="F1296" s="161"/>
      <c r="G1296" s="114"/>
      <c r="H1296" s="115"/>
      <c r="I1296" s="115"/>
      <c r="J1296" s="116"/>
      <c r="K1296" s="116"/>
      <c r="L1296" s="8"/>
      <c r="M1296" s="117"/>
      <c r="N1296" s="117"/>
      <c r="O1296" s="110"/>
      <c r="P1296" s="110"/>
      <c r="Q1296" s="148"/>
      <c r="R1296" s="170"/>
      <c r="S1296" s="110"/>
      <c r="T1296" s="92"/>
      <c r="U1296" s="180"/>
      <c r="V1296" s="120"/>
      <c r="W1296" s="118"/>
      <c r="X1296" s="118"/>
      <c r="Y1296" s="117"/>
      <c r="Z1296" s="110"/>
      <c r="AA1296" s="110"/>
      <c r="AB1296" s="244"/>
      <c r="AC1296" s="115"/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109"/>
      <c r="B1297" s="110"/>
      <c r="C1297" s="183"/>
      <c r="D1297" s="111"/>
      <c r="E1297" s="111"/>
      <c r="F1297" s="161"/>
      <c r="G1297" s="114"/>
      <c r="H1297" s="115"/>
      <c r="I1297" s="115"/>
      <c r="J1297" s="116"/>
      <c r="K1297" s="116"/>
      <c r="L1297" s="8"/>
      <c r="M1297" s="117"/>
      <c r="N1297" s="117"/>
      <c r="O1297" s="110"/>
      <c r="P1297" s="110"/>
      <c r="Q1297" s="148"/>
      <c r="R1297" s="170"/>
      <c r="S1297" s="110"/>
      <c r="T1297" s="92"/>
      <c r="U1297" s="180"/>
      <c r="V1297" s="120"/>
      <c r="W1297" s="118"/>
      <c r="X1297" s="118"/>
      <c r="Y1297" s="117"/>
      <c r="Z1297" s="110"/>
      <c r="AA1297" s="110"/>
      <c r="AB1297" s="244"/>
      <c r="AC1297" s="115"/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109"/>
      <c r="B1298" s="110"/>
      <c r="C1298" s="183"/>
      <c r="D1298" s="111"/>
      <c r="E1298" s="111"/>
      <c r="F1298" s="161"/>
      <c r="G1298" s="114"/>
      <c r="H1298" s="115"/>
      <c r="I1298" s="115"/>
      <c r="J1298" s="116"/>
      <c r="K1298" s="116"/>
      <c r="L1298" s="8"/>
      <c r="M1298" s="117"/>
      <c r="N1298" s="117"/>
      <c r="O1298" s="110"/>
      <c r="P1298" s="110"/>
      <c r="Q1298" s="148"/>
      <c r="R1298" s="170"/>
      <c r="S1298" s="110"/>
      <c r="T1298" s="92"/>
      <c r="U1298" s="180"/>
      <c r="V1298" s="120"/>
      <c r="W1298" s="118"/>
      <c r="X1298" s="118"/>
      <c r="Y1298" s="117"/>
      <c r="Z1298" s="110"/>
      <c r="AA1298" s="110"/>
      <c r="AB1298" s="244"/>
      <c r="AC1298" s="115"/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109"/>
      <c r="B1299" s="110"/>
      <c r="C1299" s="183"/>
      <c r="D1299" s="111"/>
      <c r="E1299" s="111"/>
      <c r="F1299" s="161"/>
      <c r="G1299" s="114"/>
      <c r="H1299" s="115"/>
      <c r="I1299" s="115"/>
      <c r="J1299" s="116"/>
      <c r="K1299" s="116"/>
      <c r="L1299" s="8"/>
      <c r="M1299" s="117"/>
      <c r="N1299" s="117"/>
      <c r="O1299" s="110"/>
      <c r="P1299" s="110"/>
      <c r="Q1299" s="148"/>
      <c r="R1299" s="170"/>
      <c r="S1299" s="110"/>
      <c r="T1299" s="92"/>
      <c r="U1299" s="180"/>
      <c r="V1299" s="120"/>
      <c r="W1299" s="118"/>
      <c r="X1299" s="118"/>
      <c r="Y1299" s="117"/>
      <c r="Z1299" s="110"/>
      <c r="AA1299" s="110"/>
      <c r="AB1299" s="244"/>
      <c r="AC1299" s="115"/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109"/>
      <c r="B1300" s="110"/>
      <c r="C1300" s="183"/>
      <c r="D1300" s="111"/>
      <c r="E1300" s="111"/>
      <c r="F1300" s="161"/>
      <c r="G1300" s="114"/>
      <c r="H1300" s="115"/>
      <c r="I1300" s="115"/>
      <c r="J1300" s="116"/>
      <c r="K1300" s="116"/>
      <c r="L1300" s="8"/>
      <c r="M1300" s="117"/>
      <c r="N1300" s="117"/>
      <c r="O1300" s="110"/>
      <c r="P1300" s="110"/>
      <c r="Q1300" s="148"/>
      <c r="R1300" s="170"/>
      <c r="S1300" s="110"/>
      <c r="T1300" s="92"/>
      <c r="U1300" s="180"/>
      <c r="V1300" s="120"/>
      <c r="W1300" s="118"/>
      <c r="X1300" s="118"/>
      <c r="Y1300" s="117"/>
      <c r="Z1300" s="110"/>
      <c r="AA1300" s="110"/>
      <c r="AB1300" s="244"/>
      <c r="AC1300" s="115"/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109"/>
      <c r="B1301" s="110"/>
      <c r="C1301" s="183"/>
      <c r="D1301" s="111"/>
      <c r="E1301" s="111"/>
      <c r="F1301" s="161"/>
      <c r="G1301" s="114"/>
      <c r="H1301" s="115"/>
      <c r="I1301" s="115"/>
      <c r="J1301" s="116"/>
      <c r="K1301" s="116"/>
      <c r="L1301" s="8"/>
      <c r="M1301" s="117"/>
      <c r="N1301" s="117"/>
      <c r="O1301" s="110"/>
      <c r="P1301" s="110"/>
      <c r="Q1301" s="148"/>
      <c r="R1301" s="170"/>
      <c r="S1301" s="110"/>
      <c r="T1301" s="92"/>
      <c r="U1301" s="180"/>
      <c r="V1301" s="120"/>
      <c r="W1301" s="118"/>
      <c r="X1301" s="118"/>
      <c r="Y1301" s="117"/>
      <c r="Z1301" s="110"/>
      <c r="AA1301" s="110"/>
      <c r="AB1301" s="244"/>
      <c r="AC1301" s="115"/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109"/>
      <c r="B1302" s="110"/>
      <c r="C1302" s="183"/>
      <c r="D1302" s="111"/>
      <c r="E1302" s="111"/>
      <c r="F1302" s="161"/>
      <c r="G1302" s="114"/>
      <c r="H1302" s="115"/>
      <c r="I1302" s="115"/>
      <c r="J1302" s="116"/>
      <c r="K1302" s="116"/>
      <c r="L1302" s="8"/>
      <c r="M1302" s="117"/>
      <c r="N1302" s="117"/>
      <c r="O1302" s="110"/>
      <c r="P1302" s="110"/>
      <c r="Q1302" s="148"/>
      <c r="R1302" s="170"/>
      <c r="S1302" s="110"/>
      <c r="T1302" s="92"/>
      <c r="U1302" s="180"/>
      <c r="V1302" s="120"/>
      <c r="W1302" s="118"/>
      <c r="X1302" s="118"/>
      <c r="Y1302" s="117"/>
      <c r="Z1302" s="110"/>
      <c r="AA1302" s="110"/>
      <c r="AB1302" s="244"/>
      <c r="AC1302" s="115"/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109"/>
      <c r="B1303" s="110"/>
      <c r="C1303" s="183"/>
      <c r="D1303" s="111"/>
      <c r="E1303" s="111"/>
      <c r="F1303" s="161"/>
      <c r="G1303" s="114"/>
      <c r="H1303" s="115"/>
      <c r="I1303" s="115"/>
      <c r="J1303" s="116"/>
      <c r="K1303" s="116"/>
      <c r="L1303" s="8"/>
      <c r="M1303" s="117"/>
      <c r="N1303" s="117"/>
      <c r="O1303" s="110"/>
      <c r="P1303" s="110"/>
      <c r="Q1303" s="148"/>
      <c r="R1303" s="170"/>
      <c r="S1303" s="110"/>
      <c r="T1303" s="92"/>
      <c r="U1303" s="180"/>
      <c r="V1303" s="120"/>
      <c r="W1303" s="118"/>
      <c r="X1303" s="118"/>
      <c r="Y1303" s="117"/>
      <c r="Z1303" s="110"/>
      <c r="AA1303" s="110"/>
      <c r="AB1303" s="121"/>
      <c r="AC1303" s="115"/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109"/>
      <c r="B1304" s="110"/>
      <c r="C1304" s="183"/>
      <c r="D1304" s="111"/>
      <c r="E1304" s="111"/>
      <c r="F1304" s="161"/>
      <c r="G1304" s="114"/>
      <c r="H1304" s="115"/>
      <c r="I1304" s="115"/>
      <c r="J1304" s="116"/>
      <c r="K1304" s="116"/>
      <c r="L1304" s="8"/>
      <c r="M1304" s="117"/>
      <c r="N1304" s="117"/>
      <c r="O1304" s="110"/>
      <c r="P1304" s="110"/>
      <c r="Q1304" s="148"/>
      <c r="R1304" s="170"/>
      <c r="S1304" s="110"/>
      <c r="T1304" s="92"/>
      <c r="U1304" s="180"/>
      <c r="V1304" s="120"/>
      <c r="W1304" s="118"/>
      <c r="X1304" s="118"/>
      <c r="Y1304" s="117"/>
      <c r="Z1304" s="110"/>
      <c r="AA1304" s="110"/>
      <c r="AB1304" s="121"/>
      <c r="AC1304" s="115"/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109"/>
      <c r="B1305" s="110"/>
      <c r="C1305" s="183"/>
      <c r="D1305" s="111"/>
      <c r="E1305" s="111"/>
      <c r="F1305" s="161"/>
      <c r="G1305" s="114"/>
      <c r="H1305" s="115"/>
      <c r="I1305" s="115"/>
      <c r="J1305" s="116"/>
      <c r="K1305" s="116"/>
      <c r="L1305" s="8"/>
      <c r="M1305" s="117"/>
      <c r="N1305" s="117"/>
      <c r="O1305" s="110"/>
      <c r="P1305" s="110"/>
      <c r="Q1305" s="148"/>
      <c r="R1305" s="170"/>
      <c r="S1305" s="110"/>
      <c r="T1305" s="92"/>
      <c r="U1305" s="180"/>
      <c r="V1305" s="120"/>
      <c r="W1305" s="118"/>
      <c r="X1305" s="118"/>
      <c r="Y1305" s="117"/>
      <c r="Z1305" s="110"/>
      <c r="AA1305" s="110"/>
      <c r="AB1305" s="121"/>
      <c r="AC1305" s="115"/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109"/>
      <c r="B1306" s="110"/>
      <c r="C1306" s="183"/>
      <c r="D1306" s="111"/>
      <c r="E1306" s="111"/>
      <c r="F1306" s="161"/>
      <c r="G1306" s="114"/>
      <c r="H1306" s="115"/>
      <c r="I1306" s="115"/>
      <c r="J1306" s="116"/>
      <c r="K1306" s="116"/>
      <c r="L1306" s="8"/>
      <c r="M1306" s="117"/>
      <c r="N1306" s="117"/>
      <c r="O1306" s="110"/>
      <c r="P1306" s="110"/>
      <c r="Q1306" s="148"/>
      <c r="R1306" s="170"/>
      <c r="S1306" s="110"/>
      <c r="T1306" s="92"/>
      <c r="U1306" s="180"/>
      <c r="V1306" s="120"/>
      <c r="W1306" s="118"/>
      <c r="X1306" s="118"/>
      <c r="Y1306" s="117"/>
      <c r="Z1306" s="110"/>
      <c r="AA1306" s="110"/>
      <c r="AB1306" s="121"/>
      <c r="AC1306" s="115"/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109"/>
      <c r="B1307" s="110"/>
      <c r="C1307" s="183"/>
      <c r="D1307" s="111"/>
      <c r="E1307" s="111"/>
      <c r="F1307" s="161"/>
      <c r="G1307" s="114"/>
      <c r="H1307" s="115"/>
      <c r="I1307" s="115"/>
      <c r="J1307" s="116"/>
      <c r="K1307" s="116"/>
      <c r="L1307" s="8"/>
      <c r="M1307" s="117"/>
      <c r="N1307" s="117"/>
      <c r="O1307" s="110"/>
      <c r="P1307" s="110"/>
      <c r="Q1307" s="148"/>
      <c r="R1307" s="170"/>
      <c r="S1307" s="110"/>
      <c r="T1307" s="92"/>
      <c r="U1307" s="180"/>
      <c r="V1307" s="120"/>
      <c r="W1307" s="118"/>
      <c r="X1307" s="118"/>
      <c r="Y1307" s="117"/>
      <c r="Z1307" s="110"/>
      <c r="AA1307" s="110"/>
      <c r="AB1307" s="121"/>
      <c r="AC1307" s="115"/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109"/>
      <c r="B1308" s="110"/>
      <c r="C1308" s="183"/>
      <c r="D1308" s="111"/>
      <c r="E1308" s="111"/>
      <c r="F1308" s="161"/>
      <c r="G1308" s="114"/>
      <c r="H1308" s="115"/>
      <c r="I1308" s="115"/>
      <c r="J1308" s="116"/>
      <c r="K1308" s="116"/>
      <c r="L1308" s="8"/>
      <c r="M1308" s="117"/>
      <c r="N1308" s="117"/>
      <c r="O1308" s="110"/>
      <c r="P1308" s="110"/>
      <c r="Q1308" s="148"/>
      <c r="R1308" s="170"/>
      <c r="S1308" s="110"/>
      <c r="T1308" s="92"/>
      <c r="U1308" s="180"/>
      <c r="V1308" s="120"/>
      <c r="W1308" s="118"/>
      <c r="X1308" s="118"/>
      <c r="Y1308" s="117"/>
      <c r="Z1308" s="110"/>
      <c r="AA1308" s="110"/>
      <c r="AB1308" s="121"/>
      <c r="AC1308" s="115"/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109"/>
      <c r="B1309" s="110"/>
      <c r="C1309" s="183"/>
      <c r="D1309" s="111"/>
      <c r="E1309" s="111"/>
      <c r="F1309" s="161"/>
      <c r="G1309" s="114"/>
      <c r="H1309" s="115"/>
      <c r="I1309" s="115"/>
      <c r="J1309" s="116"/>
      <c r="K1309" s="116"/>
      <c r="L1309" s="8"/>
      <c r="M1309" s="117"/>
      <c r="N1309" s="117"/>
      <c r="O1309" s="110"/>
      <c r="P1309" s="110"/>
      <c r="Q1309" s="148"/>
      <c r="R1309" s="170"/>
      <c r="S1309" s="110"/>
      <c r="T1309" s="92"/>
      <c r="U1309" s="180"/>
      <c r="V1309" s="120"/>
      <c r="W1309" s="118"/>
      <c r="X1309" s="118"/>
      <c r="Y1309" s="117"/>
      <c r="Z1309" s="110"/>
      <c r="AA1309" s="110"/>
      <c r="AB1309" s="121"/>
      <c r="AC1309" s="115"/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109"/>
      <c r="B1310" s="110"/>
      <c r="C1310" s="183"/>
      <c r="D1310" s="111"/>
      <c r="E1310" s="111"/>
      <c r="F1310" s="161"/>
      <c r="G1310" s="114"/>
      <c r="H1310" s="115"/>
      <c r="I1310" s="115"/>
      <c r="J1310" s="116"/>
      <c r="K1310" s="116"/>
      <c r="L1310" s="8"/>
      <c r="M1310" s="117"/>
      <c r="N1310" s="117"/>
      <c r="O1310" s="110"/>
      <c r="P1310" s="110"/>
      <c r="Q1310" s="148"/>
      <c r="R1310" s="170"/>
      <c r="S1310" s="110"/>
      <c r="T1310" s="92"/>
      <c r="U1310" s="180"/>
      <c r="V1310" s="120"/>
      <c r="W1310" s="118"/>
      <c r="X1310" s="118"/>
      <c r="Y1310" s="117"/>
      <c r="Z1310" s="110"/>
      <c r="AA1310" s="110"/>
      <c r="AB1310" s="121"/>
      <c r="AC1310" s="115"/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109"/>
      <c r="B1311" s="110"/>
      <c r="C1311" s="183"/>
      <c r="D1311" s="111"/>
      <c r="E1311" s="111"/>
      <c r="F1311" s="161"/>
      <c r="G1311" s="114"/>
      <c r="H1311" s="115"/>
      <c r="I1311" s="115"/>
      <c r="J1311" s="116"/>
      <c r="K1311" s="116"/>
      <c r="L1311" s="8"/>
      <c r="M1311" s="117"/>
      <c r="N1311" s="117"/>
      <c r="O1311" s="110"/>
      <c r="P1311" s="110"/>
      <c r="Q1311" s="148"/>
      <c r="R1311" s="170"/>
      <c r="S1311" s="110"/>
      <c r="T1311" s="92"/>
      <c r="U1311" s="180"/>
      <c r="V1311" s="120"/>
      <c r="W1311" s="118"/>
      <c r="X1311" s="118"/>
      <c r="Y1311" s="117"/>
      <c r="Z1311" s="110"/>
      <c r="AA1311" s="110"/>
      <c r="AB1311" s="121"/>
      <c r="AC1311" s="115"/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109"/>
      <c r="B1312" s="110"/>
      <c r="C1312" s="183"/>
      <c r="D1312" s="111"/>
      <c r="E1312" s="111"/>
      <c r="F1312" s="161"/>
      <c r="G1312" s="114"/>
      <c r="H1312" s="115"/>
      <c r="I1312" s="115"/>
      <c r="J1312" s="116"/>
      <c r="K1312" s="116"/>
      <c r="L1312" s="8"/>
      <c r="M1312" s="117"/>
      <c r="N1312" s="117"/>
      <c r="O1312" s="110"/>
      <c r="P1312" s="110"/>
      <c r="Q1312" s="148"/>
      <c r="R1312" s="170"/>
      <c r="S1312" s="110"/>
      <c r="T1312" s="92"/>
      <c r="U1312" s="180"/>
      <c r="V1312" s="120"/>
      <c r="W1312" s="118"/>
      <c r="X1312" s="118"/>
      <c r="Y1312" s="117"/>
      <c r="Z1312" s="110"/>
      <c r="AA1312" s="110"/>
      <c r="AB1312" s="121"/>
      <c r="AC1312" s="115"/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109"/>
      <c r="B1313" s="110"/>
      <c r="C1313" s="183"/>
      <c r="D1313" s="111"/>
      <c r="E1313" s="111"/>
      <c r="F1313" s="161"/>
      <c r="G1313" s="114"/>
      <c r="H1313" s="115"/>
      <c r="I1313" s="115"/>
      <c r="J1313" s="116"/>
      <c r="K1313" s="116"/>
      <c r="L1313" s="8"/>
      <c r="M1313" s="117"/>
      <c r="N1313" s="117"/>
      <c r="O1313" s="110"/>
      <c r="P1313" s="110"/>
      <c r="Q1313" s="148"/>
      <c r="R1313" s="170"/>
      <c r="S1313" s="110"/>
      <c r="T1313" s="92"/>
      <c r="U1313" s="180"/>
      <c r="V1313" s="120"/>
      <c r="W1313" s="118"/>
      <c r="X1313" s="118"/>
      <c r="Y1313" s="117"/>
      <c r="Z1313" s="110"/>
      <c r="AA1313" s="110"/>
      <c r="AB1313" s="121"/>
      <c r="AC1313" s="115"/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109"/>
      <c r="B1314" s="110"/>
      <c r="C1314" s="183"/>
      <c r="D1314" s="111"/>
      <c r="E1314" s="111"/>
      <c r="F1314" s="161"/>
      <c r="G1314" s="114"/>
      <c r="H1314" s="115"/>
      <c r="I1314" s="115"/>
      <c r="J1314" s="116"/>
      <c r="K1314" s="116"/>
      <c r="L1314" s="8"/>
      <c r="M1314" s="117"/>
      <c r="N1314" s="117"/>
      <c r="O1314" s="110"/>
      <c r="P1314" s="110"/>
      <c r="Q1314" s="148"/>
      <c r="R1314" s="170"/>
      <c r="S1314" s="110"/>
      <c r="T1314" s="92"/>
      <c r="U1314" s="180"/>
      <c r="V1314" s="120"/>
      <c r="W1314" s="118"/>
      <c r="X1314" s="118"/>
      <c r="Y1314" s="117"/>
      <c r="Z1314" s="110"/>
      <c r="AA1314" s="110"/>
      <c r="AB1314" s="121"/>
      <c r="AC1314" s="115"/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109"/>
      <c r="B1315" s="110"/>
      <c r="C1315" s="183"/>
      <c r="D1315" s="111"/>
      <c r="E1315" s="111"/>
      <c r="F1315" s="161"/>
      <c r="G1315" s="114"/>
      <c r="H1315" s="115"/>
      <c r="I1315" s="115"/>
      <c r="J1315" s="116"/>
      <c r="K1315" s="116"/>
      <c r="L1315" s="8"/>
      <c r="M1315" s="117"/>
      <c r="N1315" s="117"/>
      <c r="O1315" s="110"/>
      <c r="P1315" s="110"/>
      <c r="Q1315" s="148"/>
      <c r="R1315" s="170"/>
      <c r="S1315" s="110"/>
      <c r="T1315" s="92"/>
      <c r="U1315" s="180"/>
      <c r="V1315" s="120"/>
      <c r="W1315" s="118"/>
      <c r="X1315" s="118"/>
      <c r="Y1315" s="117"/>
      <c r="Z1315" s="110"/>
      <c r="AA1315" s="110"/>
      <c r="AB1315" s="121"/>
      <c r="AC1315" s="115"/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109"/>
      <c r="B1316" s="110"/>
      <c r="C1316" s="183"/>
      <c r="D1316" s="111"/>
      <c r="E1316" s="111"/>
      <c r="F1316" s="161"/>
      <c r="G1316" s="114"/>
      <c r="H1316" s="115"/>
      <c r="I1316" s="115"/>
      <c r="J1316" s="116"/>
      <c r="K1316" s="116"/>
      <c r="L1316" s="8"/>
      <c r="M1316" s="117"/>
      <c r="N1316" s="117"/>
      <c r="O1316" s="110"/>
      <c r="P1316" s="110"/>
      <c r="Q1316" s="148"/>
      <c r="R1316" s="170"/>
      <c r="S1316" s="110"/>
      <c r="T1316" s="92"/>
      <c r="U1316" s="180"/>
      <c r="V1316" s="120"/>
      <c r="W1316" s="118"/>
      <c r="X1316" s="118"/>
      <c r="Y1316" s="117"/>
      <c r="Z1316" s="110"/>
      <c r="AA1316" s="110"/>
      <c r="AB1316" s="121"/>
      <c r="AC1316" s="115"/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109"/>
      <c r="B1317" s="110"/>
      <c r="C1317" s="183"/>
      <c r="D1317" s="111"/>
      <c r="E1317" s="111"/>
      <c r="F1317" s="161"/>
      <c r="G1317" s="114"/>
      <c r="H1317" s="115"/>
      <c r="I1317" s="115"/>
      <c r="J1317" s="116"/>
      <c r="K1317" s="116"/>
      <c r="L1317" s="8"/>
      <c r="M1317" s="117"/>
      <c r="N1317" s="117"/>
      <c r="O1317" s="110"/>
      <c r="P1317" s="110"/>
      <c r="Q1317" s="148"/>
      <c r="R1317" s="170"/>
      <c r="S1317" s="110"/>
      <c r="T1317" s="92"/>
      <c r="U1317" s="180"/>
      <c r="V1317" s="120"/>
      <c r="W1317" s="118"/>
      <c r="X1317" s="118"/>
      <c r="Y1317" s="117"/>
      <c r="Z1317" s="110"/>
      <c r="AA1317" s="110"/>
      <c r="AB1317" s="121"/>
      <c r="AC1317" s="115"/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109"/>
      <c r="B1318" s="110"/>
      <c r="C1318" s="183"/>
      <c r="D1318" s="111"/>
      <c r="E1318" s="111"/>
      <c r="F1318" s="161"/>
      <c r="G1318" s="114"/>
      <c r="H1318" s="115"/>
      <c r="I1318" s="115"/>
      <c r="J1318" s="116"/>
      <c r="K1318" s="116"/>
      <c r="L1318" s="8"/>
      <c r="M1318" s="117"/>
      <c r="N1318" s="117"/>
      <c r="O1318" s="110"/>
      <c r="P1318" s="110"/>
      <c r="Q1318" s="148"/>
      <c r="R1318" s="170"/>
      <c r="S1318" s="110"/>
      <c r="T1318" s="92"/>
      <c r="U1318" s="180"/>
      <c r="V1318" s="120"/>
      <c r="W1318" s="118"/>
      <c r="X1318" s="118"/>
      <c r="Y1318" s="117"/>
      <c r="Z1318" s="110"/>
      <c r="AA1318" s="110"/>
      <c r="AB1318" s="121"/>
      <c r="AC1318" s="115"/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109"/>
      <c r="B1319" s="110"/>
      <c r="C1319" s="183"/>
      <c r="D1319" s="111"/>
      <c r="E1319" s="111"/>
      <c r="F1319" s="161"/>
      <c r="G1319" s="114"/>
      <c r="H1319" s="115"/>
      <c r="I1319" s="115"/>
      <c r="J1319" s="116"/>
      <c r="K1319" s="116"/>
      <c r="L1319" s="8"/>
      <c r="M1319" s="117"/>
      <c r="N1319" s="117"/>
      <c r="O1319" s="110"/>
      <c r="P1319" s="110"/>
      <c r="Q1319" s="148"/>
      <c r="R1319" s="170"/>
      <c r="S1319" s="110"/>
      <c r="T1319" s="92"/>
      <c r="U1319" s="180"/>
      <c r="V1319" s="120"/>
      <c r="W1319" s="118"/>
      <c r="X1319" s="118"/>
      <c r="Y1319" s="117"/>
      <c r="Z1319" s="110"/>
      <c r="AA1319" s="110"/>
      <c r="AB1319" s="121"/>
      <c r="AC1319" s="115"/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109"/>
      <c r="B1320" s="110"/>
      <c r="C1320" s="183"/>
      <c r="D1320" s="111"/>
      <c r="E1320" s="111"/>
      <c r="F1320" s="161"/>
      <c r="G1320" s="114"/>
      <c r="H1320" s="115"/>
      <c r="I1320" s="115"/>
      <c r="J1320" s="116"/>
      <c r="K1320" s="116"/>
      <c r="L1320" s="8"/>
      <c r="M1320" s="117"/>
      <c r="N1320" s="117"/>
      <c r="O1320" s="110"/>
      <c r="P1320" s="110"/>
      <c r="Q1320" s="148"/>
      <c r="R1320" s="170"/>
      <c r="S1320" s="110"/>
      <c r="T1320" s="92"/>
      <c r="U1320" s="180"/>
      <c r="V1320" s="120"/>
      <c r="W1320" s="118"/>
      <c r="X1320" s="118"/>
      <c r="Y1320" s="117"/>
      <c r="Z1320" s="110"/>
      <c r="AA1320" s="110"/>
      <c r="AB1320" s="121"/>
      <c r="AC1320" s="115"/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109"/>
      <c r="B1321" s="110"/>
      <c r="C1321" s="110"/>
      <c r="D1321" s="111"/>
      <c r="E1321" s="111"/>
      <c r="F1321" s="161"/>
      <c r="G1321" s="114"/>
      <c r="H1321" s="115"/>
      <c r="I1321" s="115"/>
      <c r="J1321" s="116"/>
      <c r="K1321" s="116"/>
      <c r="L1321" s="8"/>
      <c r="M1321" s="117"/>
      <c r="N1321" s="117"/>
      <c r="O1321" s="110"/>
      <c r="P1321" s="110"/>
      <c r="Q1321" s="148"/>
      <c r="R1321" s="170"/>
      <c r="S1321" s="110"/>
      <c r="T1321" s="92"/>
      <c r="U1321" s="180"/>
      <c r="V1321" s="120"/>
      <c r="W1321" s="118"/>
      <c r="X1321" s="118"/>
      <c r="Y1321" s="117"/>
      <c r="Z1321" s="110"/>
      <c r="AA1321" s="110"/>
      <c r="AB1321" s="121"/>
      <c r="AC1321" s="115"/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109"/>
      <c r="B1322" s="110"/>
      <c r="C1322" s="110"/>
      <c r="D1322" s="111"/>
      <c r="E1322" s="111"/>
      <c r="F1322" s="161"/>
      <c r="G1322" s="114"/>
      <c r="H1322" s="115"/>
      <c r="I1322" s="115"/>
      <c r="J1322" s="116"/>
      <c r="K1322" s="116"/>
      <c r="L1322" s="8"/>
      <c r="M1322" s="117"/>
      <c r="N1322" s="117"/>
      <c r="O1322" s="110"/>
      <c r="P1322" s="110"/>
      <c r="Q1322" s="148"/>
      <c r="R1322" s="170"/>
      <c r="S1322" s="110"/>
      <c r="T1322" s="92"/>
      <c r="U1322" s="180"/>
      <c r="V1322" s="120"/>
      <c r="W1322" s="118"/>
      <c r="X1322" s="118"/>
      <c r="Y1322" s="117"/>
      <c r="Z1322" s="110"/>
      <c r="AA1322" s="110"/>
      <c r="AB1322" s="121"/>
      <c r="AC1322" s="115"/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109"/>
      <c r="B1323" s="110"/>
      <c r="C1323" s="110"/>
      <c r="D1323" s="111"/>
      <c r="E1323" s="111"/>
      <c r="F1323" s="161"/>
      <c r="G1323" s="114"/>
      <c r="H1323" s="115"/>
      <c r="I1323" s="115"/>
      <c r="J1323" s="116"/>
      <c r="K1323" s="116"/>
      <c r="L1323" s="8"/>
      <c r="M1323" s="117"/>
      <c r="N1323" s="117"/>
      <c r="O1323" s="110"/>
      <c r="P1323" s="110"/>
      <c r="Q1323" s="148"/>
      <c r="R1323" s="170"/>
      <c r="S1323" s="110"/>
      <c r="T1323" s="92"/>
      <c r="U1323" s="180"/>
      <c r="V1323" s="120"/>
      <c r="W1323" s="118"/>
      <c r="X1323" s="118"/>
      <c r="Y1323" s="117"/>
      <c r="Z1323" s="110"/>
      <c r="AA1323" s="110"/>
      <c r="AB1323" s="121"/>
      <c r="AC1323" s="115"/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109"/>
      <c r="B1324" s="110"/>
      <c r="C1324" s="110"/>
      <c r="D1324" s="111"/>
      <c r="E1324" s="111"/>
      <c r="F1324" s="161"/>
      <c r="G1324" s="114"/>
      <c r="H1324" s="115"/>
      <c r="I1324" s="115"/>
      <c r="J1324" s="116"/>
      <c r="K1324" s="116"/>
      <c r="L1324" s="8"/>
      <c r="M1324" s="117"/>
      <c r="N1324" s="117"/>
      <c r="O1324" s="110"/>
      <c r="P1324" s="110"/>
      <c r="Q1324" s="148"/>
      <c r="R1324" s="170"/>
      <c r="S1324" s="110"/>
      <c r="T1324" s="92"/>
      <c r="U1324" s="180"/>
      <c r="V1324" s="120"/>
      <c r="W1324" s="118"/>
      <c r="X1324" s="118"/>
      <c r="Y1324" s="117"/>
      <c r="Z1324" s="110"/>
      <c r="AA1324" s="110"/>
      <c r="AB1324" s="121"/>
      <c r="AC1324" s="115"/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109"/>
      <c r="B1325" s="110"/>
      <c r="C1325" s="110"/>
      <c r="D1325" s="111"/>
      <c r="E1325" s="111"/>
      <c r="F1325" s="161"/>
      <c r="G1325" s="114"/>
      <c r="H1325" s="115"/>
      <c r="I1325" s="115"/>
      <c r="J1325" s="116"/>
      <c r="K1325" s="116"/>
      <c r="L1325" s="8"/>
      <c r="M1325" s="117"/>
      <c r="N1325" s="117"/>
      <c r="O1325" s="110"/>
      <c r="P1325" s="110"/>
      <c r="Q1325" s="148"/>
      <c r="R1325" s="170"/>
      <c r="S1325" s="110"/>
      <c r="T1325" s="92"/>
      <c r="U1325" s="180"/>
      <c r="V1325" s="120"/>
      <c r="W1325" s="118"/>
      <c r="X1325" s="118"/>
      <c r="Y1325" s="117"/>
      <c r="Z1325" s="110"/>
      <c r="AA1325" s="110"/>
      <c r="AB1325" s="121"/>
      <c r="AC1325" s="115"/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109"/>
      <c r="B1326" s="110"/>
      <c r="C1326" s="110"/>
      <c r="D1326" s="111"/>
      <c r="E1326" s="111"/>
      <c r="F1326" s="161"/>
      <c r="G1326" s="114"/>
      <c r="H1326" s="115"/>
      <c r="I1326" s="115"/>
      <c r="J1326" s="116"/>
      <c r="K1326" s="116"/>
      <c r="L1326" s="8"/>
      <c r="M1326" s="117"/>
      <c r="N1326" s="117"/>
      <c r="O1326" s="110"/>
      <c r="P1326" s="110"/>
      <c r="Q1326" s="148"/>
      <c r="R1326" s="170"/>
      <c r="S1326" s="110"/>
      <c r="T1326" s="92"/>
      <c r="U1326" s="180"/>
      <c r="V1326" s="120"/>
      <c r="W1326" s="118"/>
      <c r="X1326" s="118"/>
      <c r="Y1326" s="117"/>
      <c r="Z1326" s="110"/>
      <c r="AA1326" s="110"/>
      <c r="AB1326" s="121"/>
      <c r="AC1326" s="115"/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109"/>
      <c r="B1327" s="110"/>
      <c r="C1327" s="110"/>
      <c r="D1327" s="111"/>
      <c r="E1327" s="111"/>
      <c r="F1327" s="161"/>
      <c r="G1327" s="114"/>
      <c r="H1327" s="115"/>
      <c r="I1327" s="115"/>
      <c r="J1327" s="116"/>
      <c r="K1327" s="116"/>
      <c r="L1327" s="8"/>
      <c r="M1327" s="117"/>
      <c r="N1327" s="117"/>
      <c r="O1327" s="110"/>
      <c r="P1327" s="110"/>
      <c r="Q1327" s="148"/>
      <c r="R1327" s="170"/>
      <c r="S1327" s="110"/>
      <c r="T1327" s="92"/>
      <c r="U1327" s="180"/>
      <c r="V1327" s="120"/>
      <c r="W1327" s="118"/>
      <c r="X1327" s="118"/>
      <c r="Y1327" s="117"/>
      <c r="Z1327" s="110"/>
      <c r="AA1327" s="110"/>
      <c r="AB1327" s="121"/>
      <c r="AC1327" s="115"/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109"/>
      <c r="B1328" s="110"/>
      <c r="C1328" s="110"/>
      <c r="D1328" s="111"/>
      <c r="E1328" s="111"/>
      <c r="F1328" s="161"/>
      <c r="G1328" s="114"/>
      <c r="H1328" s="115"/>
      <c r="I1328" s="115"/>
      <c r="J1328" s="116"/>
      <c r="K1328" s="116"/>
      <c r="L1328" s="8"/>
      <c r="M1328" s="117"/>
      <c r="N1328" s="117"/>
      <c r="O1328" s="110"/>
      <c r="P1328" s="110"/>
      <c r="Q1328" s="148"/>
      <c r="R1328" s="170"/>
      <c r="S1328" s="110"/>
      <c r="T1328" s="92"/>
      <c r="U1328" s="180"/>
      <c r="V1328" s="120"/>
      <c r="W1328" s="118"/>
      <c r="X1328" s="118"/>
      <c r="Y1328" s="117"/>
      <c r="Z1328" s="110"/>
      <c r="AA1328" s="110"/>
      <c r="AB1328" s="121"/>
      <c r="AC1328" s="115"/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109"/>
      <c r="B1329" s="110"/>
      <c r="C1329" s="110"/>
      <c r="D1329" s="111"/>
      <c r="E1329" s="111"/>
      <c r="F1329" s="161"/>
      <c r="G1329" s="114"/>
      <c r="H1329" s="115"/>
      <c r="I1329" s="115"/>
      <c r="J1329" s="116"/>
      <c r="K1329" s="116"/>
      <c r="L1329" s="8"/>
      <c r="M1329" s="117"/>
      <c r="N1329" s="117"/>
      <c r="O1329" s="110"/>
      <c r="P1329" s="110"/>
      <c r="Q1329" s="148"/>
      <c r="R1329" s="170"/>
      <c r="S1329" s="110"/>
      <c r="T1329" s="92"/>
      <c r="U1329" s="180"/>
      <c r="V1329" s="120"/>
      <c r="W1329" s="118"/>
      <c r="X1329" s="118"/>
      <c r="Y1329" s="117"/>
      <c r="Z1329" s="110"/>
      <c r="AA1329" s="110"/>
      <c r="AB1329" s="121"/>
      <c r="AC1329" s="115"/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109"/>
      <c r="B1330" s="110"/>
      <c r="C1330" s="110"/>
      <c r="D1330" s="111"/>
      <c r="E1330" s="111"/>
      <c r="F1330" s="161"/>
      <c r="G1330" s="114"/>
      <c r="H1330" s="115"/>
      <c r="I1330" s="115"/>
      <c r="J1330" s="116"/>
      <c r="K1330" s="116"/>
      <c r="L1330" s="8"/>
      <c r="M1330" s="117"/>
      <c r="N1330" s="117"/>
      <c r="O1330" s="110"/>
      <c r="P1330" s="110"/>
      <c r="Q1330" s="148"/>
      <c r="R1330" s="170"/>
      <c r="S1330" s="110"/>
      <c r="T1330" s="92"/>
      <c r="U1330" s="180"/>
      <c r="V1330" s="120"/>
      <c r="W1330" s="118"/>
      <c r="X1330" s="118"/>
      <c r="Y1330" s="117"/>
      <c r="Z1330" s="110"/>
      <c r="AA1330" s="110"/>
      <c r="AB1330" s="121"/>
      <c r="AC1330" s="115"/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109"/>
      <c r="B1331" s="110"/>
      <c r="C1331" s="110"/>
      <c r="D1331" s="111"/>
      <c r="E1331" s="111"/>
      <c r="F1331" s="161"/>
      <c r="G1331" s="114"/>
      <c r="H1331" s="115"/>
      <c r="I1331" s="115"/>
      <c r="J1331" s="116"/>
      <c r="K1331" s="116"/>
      <c r="L1331" s="8"/>
      <c r="M1331" s="117"/>
      <c r="N1331" s="117"/>
      <c r="O1331" s="110"/>
      <c r="P1331" s="110"/>
      <c r="Q1331" s="148"/>
      <c r="R1331" s="170"/>
      <c r="S1331" s="110"/>
      <c r="T1331" s="92"/>
      <c r="U1331" s="180"/>
      <c r="V1331" s="120"/>
      <c r="W1331" s="118"/>
      <c r="X1331" s="118"/>
      <c r="Y1331" s="117"/>
      <c r="Z1331" s="110"/>
      <c r="AA1331" s="110"/>
      <c r="AB1331" s="121"/>
      <c r="AC1331" s="115"/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109"/>
      <c r="B1332" s="110"/>
      <c r="C1332" s="110"/>
      <c r="D1332" s="111"/>
      <c r="E1332" s="111"/>
      <c r="F1332" s="161"/>
      <c r="G1332" s="114"/>
      <c r="H1332" s="115"/>
      <c r="I1332" s="115"/>
      <c r="J1332" s="116"/>
      <c r="K1332" s="116"/>
      <c r="L1332" s="8"/>
      <c r="M1332" s="117"/>
      <c r="N1332" s="117"/>
      <c r="O1332" s="110"/>
      <c r="P1332" s="110"/>
      <c r="Q1332" s="148"/>
      <c r="R1332" s="170"/>
      <c r="S1332" s="110"/>
      <c r="T1332" s="92"/>
      <c r="U1332" s="180"/>
      <c r="V1332" s="120"/>
      <c r="W1332" s="118"/>
      <c r="X1332" s="118"/>
      <c r="Y1332" s="117"/>
      <c r="Z1332" s="110"/>
      <c r="AA1332" s="110"/>
      <c r="AB1332" s="121"/>
      <c r="AC1332" s="115"/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109"/>
      <c r="B1333" s="110"/>
      <c r="C1333" s="110"/>
      <c r="D1333" s="111"/>
      <c r="E1333" s="111"/>
      <c r="F1333" s="161"/>
      <c r="G1333" s="114"/>
      <c r="H1333" s="115"/>
      <c r="I1333" s="115"/>
      <c r="J1333" s="116"/>
      <c r="K1333" s="116"/>
      <c r="L1333" s="8"/>
      <c r="M1333" s="117"/>
      <c r="N1333" s="117"/>
      <c r="O1333" s="110"/>
      <c r="P1333" s="110"/>
      <c r="Q1333" s="148"/>
      <c r="R1333" s="170"/>
      <c r="S1333" s="110"/>
      <c r="T1333" s="92"/>
      <c r="U1333" s="180"/>
      <c r="V1333" s="120"/>
      <c r="W1333" s="118"/>
      <c r="X1333" s="118"/>
      <c r="Y1333" s="117"/>
      <c r="Z1333" s="110"/>
      <c r="AA1333" s="110"/>
      <c r="AB1333" s="121"/>
      <c r="AC1333" s="115"/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109"/>
      <c r="B1334" s="110"/>
      <c r="C1334" s="110"/>
      <c r="D1334" s="111"/>
      <c r="E1334" s="111"/>
      <c r="F1334" s="161"/>
      <c r="G1334" s="114"/>
      <c r="H1334" s="115"/>
      <c r="I1334" s="115"/>
      <c r="J1334" s="116"/>
      <c r="K1334" s="116"/>
      <c r="L1334" s="8"/>
      <c r="M1334" s="117"/>
      <c r="N1334" s="117"/>
      <c r="O1334" s="110"/>
      <c r="P1334" s="110"/>
      <c r="Q1334" s="148"/>
      <c r="R1334" s="170"/>
      <c r="S1334" s="110"/>
      <c r="T1334" s="92"/>
      <c r="U1334" s="180"/>
      <c r="V1334" s="120"/>
      <c r="W1334" s="118"/>
      <c r="X1334" s="118"/>
      <c r="Y1334" s="117"/>
      <c r="Z1334" s="110"/>
      <c r="AA1334" s="110"/>
      <c r="AB1334" s="121"/>
      <c r="AC1334" s="115"/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109"/>
      <c r="B1335" s="110"/>
      <c r="C1335" s="110"/>
      <c r="D1335" s="111"/>
      <c r="E1335" s="111"/>
      <c r="F1335" s="161"/>
      <c r="G1335" s="114"/>
      <c r="H1335" s="115"/>
      <c r="I1335" s="115"/>
      <c r="J1335" s="116"/>
      <c r="K1335" s="116"/>
      <c r="L1335" s="8"/>
      <c r="M1335" s="117"/>
      <c r="N1335" s="117"/>
      <c r="O1335" s="110"/>
      <c r="P1335" s="110"/>
      <c r="Q1335" s="148"/>
      <c r="R1335" s="170"/>
      <c r="S1335" s="110"/>
      <c r="T1335" s="92"/>
      <c r="U1335" s="180"/>
      <c r="V1335" s="120"/>
      <c r="W1335" s="118"/>
      <c r="X1335" s="118"/>
      <c r="Y1335" s="117"/>
      <c r="Z1335" s="110"/>
      <c r="AA1335" s="110"/>
      <c r="AB1335" s="121"/>
      <c r="AC1335" s="115"/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109"/>
      <c r="B1336" s="110"/>
      <c r="C1336" s="110"/>
      <c r="D1336" s="111"/>
      <c r="E1336" s="111"/>
      <c r="F1336" s="161"/>
      <c r="G1336" s="114"/>
      <c r="H1336" s="115"/>
      <c r="I1336" s="115"/>
      <c r="J1336" s="116"/>
      <c r="K1336" s="116"/>
      <c r="L1336" s="8"/>
      <c r="M1336" s="117"/>
      <c r="N1336" s="117"/>
      <c r="O1336" s="110"/>
      <c r="P1336" s="110"/>
      <c r="Q1336" s="148"/>
      <c r="R1336" s="170"/>
      <c r="S1336" s="110"/>
      <c r="T1336" s="92"/>
      <c r="U1336" s="180"/>
      <c r="V1336" s="120"/>
      <c r="W1336" s="118"/>
      <c r="X1336" s="118"/>
      <c r="Y1336" s="117"/>
      <c r="Z1336" s="110"/>
      <c r="AA1336" s="110"/>
      <c r="AB1336" s="121"/>
      <c r="AC1336" s="115"/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109"/>
      <c r="B1337" s="110"/>
      <c r="C1337" s="110"/>
      <c r="D1337" s="111"/>
      <c r="E1337" s="111"/>
      <c r="F1337" s="161"/>
      <c r="G1337" s="114"/>
      <c r="H1337" s="115"/>
      <c r="I1337" s="115"/>
      <c r="J1337" s="116"/>
      <c r="K1337" s="116"/>
      <c r="L1337" s="8"/>
      <c r="M1337" s="117"/>
      <c r="N1337" s="117"/>
      <c r="O1337" s="110"/>
      <c r="P1337" s="110"/>
      <c r="Q1337" s="148"/>
      <c r="R1337" s="170"/>
      <c r="S1337" s="110"/>
      <c r="T1337" s="92"/>
      <c r="U1337" s="180"/>
      <c r="V1337" s="120"/>
      <c r="W1337" s="118"/>
      <c r="X1337" s="118"/>
      <c r="Y1337" s="117"/>
      <c r="Z1337" s="110"/>
      <c r="AA1337" s="110"/>
      <c r="AB1337" s="121"/>
      <c r="AC1337" s="115"/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109"/>
      <c r="B1338" s="110"/>
      <c r="C1338" s="110"/>
      <c r="D1338" s="111"/>
      <c r="E1338" s="111"/>
      <c r="F1338" s="161"/>
      <c r="G1338" s="114"/>
      <c r="H1338" s="115"/>
      <c r="I1338" s="115"/>
      <c r="J1338" s="116"/>
      <c r="K1338" s="116"/>
      <c r="L1338" s="8"/>
      <c r="M1338" s="117"/>
      <c r="N1338" s="117"/>
      <c r="O1338" s="110"/>
      <c r="P1338" s="110"/>
      <c r="Q1338" s="148"/>
      <c r="R1338" s="170"/>
      <c r="S1338" s="110"/>
      <c r="T1338" s="92"/>
      <c r="U1338" s="180"/>
      <c r="V1338" s="120"/>
      <c r="W1338" s="118"/>
      <c r="X1338" s="118"/>
      <c r="Y1338" s="117"/>
      <c r="Z1338" s="110"/>
      <c r="AA1338" s="110"/>
      <c r="AB1338" s="121"/>
      <c r="AC1338" s="115"/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109"/>
      <c r="B1339" s="110"/>
      <c r="C1339" s="110"/>
      <c r="D1339" s="111"/>
      <c r="E1339" s="111"/>
      <c r="F1339" s="161"/>
      <c r="G1339" s="114"/>
      <c r="H1339" s="115"/>
      <c r="I1339" s="115"/>
      <c r="J1339" s="116"/>
      <c r="K1339" s="116"/>
      <c r="L1339" s="8"/>
      <c r="M1339" s="117"/>
      <c r="N1339" s="117"/>
      <c r="O1339" s="110"/>
      <c r="P1339" s="110"/>
      <c r="Q1339" s="148"/>
      <c r="R1339" s="170"/>
      <c r="S1339" s="110"/>
      <c r="T1339" s="92"/>
      <c r="U1339" s="180"/>
      <c r="V1339" s="120"/>
      <c r="W1339" s="118"/>
      <c r="X1339" s="118"/>
      <c r="Y1339" s="117"/>
      <c r="Z1339" s="110"/>
      <c r="AA1339" s="110"/>
      <c r="AB1339" s="121"/>
      <c r="AC1339" s="115"/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109"/>
      <c r="B1340" s="110"/>
      <c r="C1340" s="110"/>
      <c r="D1340" s="111"/>
      <c r="E1340" s="111"/>
      <c r="F1340" s="161"/>
      <c r="G1340" s="114"/>
      <c r="H1340" s="115"/>
      <c r="I1340" s="115"/>
      <c r="J1340" s="116"/>
      <c r="K1340" s="116"/>
      <c r="L1340" s="8"/>
      <c r="M1340" s="117"/>
      <c r="N1340" s="117"/>
      <c r="O1340" s="110"/>
      <c r="P1340" s="110"/>
      <c r="Q1340" s="148"/>
      <c r="R1340" s="170"/>
      <c r="S1340" s="110"/>
      <c r="T1340" s="92"/>
      <c r="U1340" s="180"/>
      <c r="V1340" s="120"/>
      <c r="W1340" s="118"/>
      <c r="X1340" s="118"/>
      <c r="Y1340" s="117"/>
      <c r="Z1340" s="110"/>
      <c r="AA1340" s="110"/>
      <c r="AB1340" s="121"/>
      <c r="AC1340" s="115"/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109"/>
      <c r="B1341" s="110"/>
      <c r="C1341" s="110"/>
      <c r="D1341" s="111"/>
      <c r="E1341" s="111"/>
      <c r="F1341" s="161"/>
      <c r="G1341" s="114"/>
      <c r="H1341" s="115"/>
      <c r="I1341" s="115"/>
      <c r="J1341" s="116"/>
      <c r="K1341" s="116"/>
      <c r="L1341" s="8"/>
      <c r="M1341" s="117"/>
      <c r="N1341" s="117"/>
      <c r="O1341" s="110"/>
      <c r="P1341" s="110"/>
      <c r="Q1341" s="148"/>
      <c r="R1341" s="170"/>
      <c r="S1341" s="110"/>
      <c r="T1341" s="92"/>
      <c r="U1341" s="180"/>
      <c r="V1341" s="120"/>
      <c r="W1341" s="118"/>
      <c r="X1341" s="118"/>
      <c r="Y1341" s="117"/>
      <c r="Z1341" s="110"/>
      <c r="AA1341" s="110"/>
      <c r="AB1341" s="121"/>
      <c r="AC1341" s="115"/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109"/>
      <c r="B1342" s="110"/>
      <c r="C1342" s="110"/>
      <c r="D1342" s="111"/>
      <c r="E1342" s="111"/>
      <c r="F1342" s="161"/>
      <c r="G1342" s="114"/>
      <c r="H1342" s="115"/>
      <c r="I1342" s="115"/>
      <c r="J1342" s="116"/>
      <c r="K1342" s="116"/>
      <c r="L1342" s="8"/>
      <c r="M1342" s="117"/>
      <c r="N1342" s="117"/>
      <c r="O1342" s="110"/>
      <c r="P1342" s="110"/>
      <c r="Q1342" s="148"/>
      <c r="R1342" s="170"/>
      <c r="S1342" s="110"/>
      <c r="T1342" s="92"/>
      <c r="U1342" s="180"/>
      <c r="V1342" s="120"/>
      <c r="W1342" s="118"/>
      <c r="X1342" s="118"/>
      <c r="Y1342" s="117"/>
      <c r="Z1342" s="110"/>
      <c r="AA1342" s="110"/>
      <c r="AB1342" s="121"/>
      <c r="AC1342" s="115"/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109"/>
      <c r="B1343" s="110"/>
      <c r="C1343" s="110"/>
      <c r="D1343" s="111"/>
      <c r="E1343" s="111"/>
      <c r="F1343" s="161"/>
      <c r="G1343" s="114"/>
      <c r="H1343" s="115"/>
      <c r="I1343" s="115"/>
      <c r="J1343" s="116"/>
      <c r="K1343" s="116"/>
      <c r="L1343" s="8"/>
      <c r="M1343" s="117"/>
      <c r="N1343" s="117"/>
      <c r="O1343" s="110"/>
      <c r="P1343" s="110"/>
      <c r="Q1343" s="148"/>
      <c r="R1343" s="170"/>
      <c r="S1343" s="110"/>
      <c r="T1343" s="92"/>
      <c r="U1343" s="180"/>
      <c r="V1343" s="120"/>
      <c r="W1343" s="118"/>
      <c r="X1343" s="118"/>
      <c r="Y1343" s="117"/>
      <c r="Z1343" s="110"/>
      <c r="AA1343" s="110"/>
      <c r="AB1343" s="121"/>
      <c r="AC1343" s="115"/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109"/>
      <c r="B1344" s="110"/>
      <c r="C1344" s="110"/>
      <c r="D1344" s="111"/>
      <c r="E1344" s="111"/>
      <c r="F1344" s="161"/>
      <c r="G1344" s="114"/>
      <c r="H1344" s="115"/>
      <c r="I1344" s="115"/>
      <c r="J1344" s="116"/>
      <c r="K1344" s="116"/>
      <c r="L1344" s="8"/>
      <c r="M1344" s="117"/>
      <c r="N1344" s="117"/>
      <c r="O1344" s="110"/>
      <c r="P1344" s="110"/>
      <c r="Q1344" s="148"/>
      <c r="R1344" s="170"/>
      <c r="S1344" s="110"/>
      <c r="T1344" s="92"/>
      <c r="U1344" s="180"/>
      <c r="V1344" s="120"/>
      <c r="W1344" s="118"/>
      <c r="X1344" s="118"/>
      <c r="Y1344" s="117"/>
      <c r="Z1344" s="110"/>
      <c r="AA1344" s="110"/>
      <c r="AB1344" s="121"/>
      <c r="AC1344" s="115"/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109"/>
      <c r="B1345" s="110"/>
      <c r="C1345" s="110"/>
      <c r="D1345" s="111"/>
      <c r="E1345" s="111"/>
      <c r="F1345" s="161"/>
      <c r="G1345" s="114"/>
      <c r="H1345" s="115"/>
      <c r="I1345" s="115"/>
      <c r="J1345" s="116"/>
      <c r="K1345" s="116"/>
      <c r="L1345" s="8"/>
      <c r="M1345" s="117"/>
      <c r="N1345" s="117"/>
      <c r="O1345" s="110"/>
      <c r="P1345" s="110"/>
      <c r="Q1345" s="148"/>
      <c r="R1345" s="170"/>
      <c r="S1345" s="110"/>
      <c r="T1345" s="92"/>
      <c r="U1345" s="180"/>
      <c r="V1345" s="120"/>
      <c r="W1345" s="118"/>
      <c r="X1345" s="118"/>
      <c r="Y1345" s="117"/>
      <c r="Z1345" s="110"/>
      <c r="AA1345" s="110"/>
      <c r="AB1345" s="121"/>
      <c r="AC1345" s="115"/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109"/>
      <c r="B1346" s="110"/>
      <c r="C1346" s="110"/>
      <c r="D1346" s="111"/>
      <c r="E1346" s="111"/>
      <c r="F1346" s="161"/>
      <c r="G1346" s="114"/>
      <c r="H1346" s="115"/>
      <c r="I1346" s="115"/>
      <c r="J1346" s="116"/>
      <c r="K1346" s="116"/>
      <c r="L1346" s="8"/>
      <c r="M1346" s="117"/>
      <c r="N1346" s="117"/>
      <c r="O1346" s="110"/>
      <c r="P1346" s="110"/>
      <c r="Q1346" s="148"/>
      <c r="R1346" s="170"/>
      <c r="S1346" s="110"/>
      <c r="T1346" s="92"/>
      <c r="U1346" s="180"/>
      <c r="V1346" s="120"/>
      <c r="W1346" s="118"/>
      <c r="X1346" s="118"/>
      <c r="Y1346" s="117"/>
      <c r="Z1346" s="110"/>
      <c r="AA1346" s="110"/>
      <c r="AB1346" s="121"/>
      <c r="AC1346" s="115"/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109"/>
      <c r="B1347" s="110"/>
      <c r="C1347" s="110"/>
      <c r="D1347" s="111"/>
      <c r="E1347" s="111"/>
      <c r="F1347" s="161"/>
      <c r="G1347" s="114"/>
      <c r="H1347" s="115"/>
      <c r="I1347" s="115"/>
      <c r="J1347" s="116"/>
      <c r="K1347" s="116"/>
      <c r="L1347" s="8"/>
      <c r="M1347" s="117"/>
      <c r="N1347" s="117"/>
      <c r="O1347" s="110"/>
      <c r="P1347" s="110"/>
      <c r="Q1347" s="148"/>
      <c r="R1347" s="170"/>
      <c r="S1347" s="110"/>
      <c r="T1347" s="92"/>
      <c r="U1347" s="180"/>
      <c r="V1347" s="120"/>
      <c r="W1347" s="118"/>
      <c r="X1347" s="118"/>
      <c r="Y1347" s="117"/>
      <c r="Z1347" s="110"/>
      <c r="AA1347" s="110"/>
      <c r="AB1347" s="121"/>
      <c r="AC1347" s="115"/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109"/>
      <c r="B1348" s="110"/>
      <c r="C1348" s="110"/>
      <c r="D1348" s="111"/>
      <c r="E1348" s="111"/>
      <c r="F1348" s="161"/>
      <c r="G1348" s="114"/>
      <c r="H1348" s="115"/>
      <c r="I1348" s="115"/>
      <c r="J1348" s="116"/>
      <c r="K1348" s="116"/>
      <c r="L1348" s="8"/>
      <c r="M1348" s="117"/>
      <c r="N1348" s="117"/>
      <c r="O1348" s="110"/>
      <c r="P1348" s="110"/>
      <c r="Q1348" s="148"/>
      <c r="R1348" s="170"/>
      <c r="S1348" s="110"/>
      <c r="T1348" s="92"/>
      <c r="U1348" s="180"/>
      <c r="V1348" s="120"/>
      <c r="W1348" s="118"/>
      <c r="X1348" s="118"/>
      <c r="Y1348" s="117"/>
      <c r="Z1348" s="110"/>
      <c r="AA1348" s="110"/>
      <c r="AB1348" s="121"/>
      <c r="AC1348" s="115"/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109"/>
      <c r="B1349" s="110"/>
      <c r="C1349" s="110"/>
      <c r="D1349" s="111"/>
      <c r="E1349" s="111"/>
      <c r="F1349" s="161"/>
      <c r="G1349" s="114"/>
      <c r="H1349" s="115"/>
      <c r="I1349" s="115"/>
      <c r="J1349" s="116"/>
      <c r="K1349" s="116"/>
      <c r="L1349" s="8"/>
      <c r="M1349" s="117"/>
      <c r="N1349" s="117"/>
      <c r="O1349" s="110"/>
      <c r="P1349" s="110"/>
      <c r="Q1349" s="148"/>
      <c r="R1349" s="170"/>
      <c r="S1349" s="110"/>
      <c r="T1349" s="92"/>
      <c r="U1349" s="180"/>
      <c r="V1349" s="120"/>
      <c r="W1349" s="118"/>
      <c r="X1349" s="118"/>
      <c r="Y1349" s="117"/>
      <c r="Z1349" s="110"/>
      <c r="AA1349" s="110"/>
      <c r="AB1349" s="121"/>
      <c r="AC1349" s="115"/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109"/>
      <c r="B1350" s="110"/>
      <c r="C1350" s="110"/>
      <c r="D1350" s="111"/>
      <c r="E1350" s="111"/>
      <c r="F1350" s="161"/>
      <c r="G1350" s="114"/>
      <c r="H1350" s="115"/>
      <c r="I1350" s="115"/>
      <c r="J1350" s="116"/>
      <c r="K1350" s="116"/>
      <c r="L1350" s="8"/>
      <c r="M1350" s="117"/>
      <c r="N1350" s="117"/>
      <c r="O1350" s="110"/>
      <c r="P1350" s="110"/>
      <c r="Q1350" s="148"/>
      <c r="R1350" s="170"/>
      <c r="S1350" s="110"/>
      <c r="T1350" s="92"/>
      <c r="U1350" s="180"/>
      <c r="V1350" s="120"/>
      <c r="W1350" s="118"/>
      <c r="X1350" s="118"/>
      <c r="Y1350" s="117"/>
      <c r="Z1350" s="110"/>
      <c r="AA1350" s="110"/>
      <c r="AB1350" s="121"/>
      <c r="AC1350" s="115"/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109"/>
      <c r="B1351" s="110"/>
      <c r="C1351" s="110"/>
      <c r="D1351" s="111"/>
      <c r="E1351" s="111"/>
      <c r="F1351" s="161"/>
      <c r="G1351" s="114"/>
      <c r="H1351" s="115"/>
      <c r="I1351" s="115"/>
      <c r="J1351" s="116"/>
      <c r="K1351" s="116"/>
      <c r="L1351" s="8"/>
      <c r="M1351" s="117"/>
      <c r="N1351" s="117"/>
      <c r="O1351" s="110"/>
      <c r="P1351" s="110"/>
      <c r="Q1351" s="148"/>
      <c r="R1351" s="170"/>
      <c r="S1351" s="110"/>
      <c r="T1351" s="92"/>
      <c r="U1351" s="180"/>
      <c r="V1351" s="120"/>
      <c r="W1351" s="118"/>
      <c r="X1351" s="118"/>
      <c r="Y1351" s="117"/>
      <c r="Z1351" s="110"/>
      <c r="AA1351" s="110"/>
      <c r="AB1351" s="121"/>
      <c r="AC1351" s="115"/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109"/>
      <c r="B1352" s="110"/>
      <c r="C1352" s="110"/>
      <c r="D1352" s="111"/>
      <c r="E1352" s="111"/>
      <c r="F1352" s="161"/>
      <c r="G1352" s="114"/>
      <c r="H1352" s="115"/>
      <c r="I1352" s="115"/>
      <c r="J1352" s="116"/>
      <c r="K1352" s="116"/>
      <c r="L1352" s="8"/>
      <c r="M1352" s="117"/>
      <c r="N1352" s="117"/>
      <c r="O1352" s="110"/>
      <c r="P1352" s="110"/>
      <c r="Q1352" s="148"/>
      <c r="R1352" s="170"/>
      <c r="S1352" s="110"/>
      <c r="T1352" s="92"/>
      <c r="U1352" s="180"/>
      <c r="V1352" s="120"/>
      <c r="W1352" s="118"/>
      <c r="X1352" s="118"/>
      <c r="Y1352" s="117"/>
      <c r="Z1352" s="110"/>
      <c r="AA1352" s="110"/>
      <c r="AB1352" s="121"/>
      <c r="AC1352" s="115"/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109"/>
      <c r="B1353" s="110"/>
      <c r="C1353" s="110"/>
      <c r="D1353" s="111"/>
      <c r="E1353" s="111"/>
      <c r="F1353" s="161"/>
      <c r="G1353" s="114"/>
      <c r="H1353" s="115"/>
      <c r="I1353" s="115"/>
      <c r="J1353" s="116"/>
      <c r="K1353" s="116"/>
      <c r="L1353" s="8"/>
      <c r="M1353" s="117"/>
      <c r="N1353" s="117"/>
      <c r="O1353" s="110"/>
      <c r="P1353" s="110"/>
      <c r="Q1353" s="148"/>
      <c r="R1353" s="170"/>
      <c r="S1353" s="110"/>
      <c r="T1353" s="92"/>
      <c r="U1353" s="180"/>
      <c r="V1353" s="120"/>
      <c r="W1353" s="118"/>
      <c r="X1353" s="118"/>
      <c r="Y1353" s="117"/>
      <c r="Z1353" s="110"/>
      <c r="AA1353" s="110"/>
      <c r="AB1353" s="121"/>
      <c r="AC1353" s="115"/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109"/>
      <c r="B1354" s="110"/>
      <c r="C1354" s="110"/>
      <c r="D1354" s="111"/>
      <c r="E1354" s="111"/>
      <c r="F1354" s="161"/>
      <c r="G1354" s="114"/>
      <c r="H1354" s="115"/>
      <c r="I1354" s="115"/>
      <c r="J1354" s="116"/>
      <c r="K1354" s="116"/>
      <c r="L1354" s="8"/>
      <c r="M1354" s="117"/>
      <c r="N1354" s="117"/>
      <c r="O1354" s="110"/>
      <c r="P1354" s="110"/>
      <c r="Q1354" s="148"/>
      <c r="R1354" s="170"/>
      <c r="S1354" s="110"/>
      <c r="T1354" s="92"/>
      <c r="U1354" s="180"/>
      <c r="V1354" s="120"/>
      <c r="W1354" s="118"/>
      <c r="X1354" s="118"/>
      <c r="Y1354" s="117"/>
      <c r="Z1354" s="110"/>
      <c r="AA1354" s="110"/>
      <c r="AB1354" s="121"/>
      <c r="AC1354" s="115"/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109"/>
      <c r="B1355" s="110"/>
      <c r="C1355" s="110"/>
      <c r="D1355" s="111"/>
      <c r="E1355" s="111"/>
      <c r="F1355" s="161"/>
      <c r="G1355" s="114"/>
      <c r="H1355" s="115"/>
      <c r="I1355" s="115"/>
      <c r="J1355" s="116"/>
      <c r="K1355" s="116"/>
      <c r="L1355" s="8"/>
      <c r="M1355" s="117"/>
      <c r="N1355" s="117"/>
      <c r="O1355" s="110"/>
      <c r="P1355" s="110"/>
      <c r="Q1355" s="148"/>
      <c r="R1355" s="170"/>
      <c r="S1355" s="110"/>
      <c r="T1355" s="92"/>
      <c r="U1355" s="180"/>
      <c r="V1355" s="120"/>
      <c r="W1355" s="118"/>
      <c r="X1355" s="118"/>
      <c r="Y1355" s="117"/>
      <c r="Z1355" s="110"/>
      <c r="AA1355" s="110"/>
      <c r="AB1355" s="121"/>
      <c r="AC1355" s="115"/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109"/>
      <c r="B1356" s="110"/>
      <c r="C1356" s="110"/>
      <c r="D1356" s="111"/>
      <c r="E1356" s="111"/>
      <c r="F1356" s="161"/>
      <c r="G1356" s="114"/>
      <c r="H1356" s="115"/>
      <c r="I1356" s="115"/>
      <c r="J1356" s="116"/>
      <c r="K1356" s="116"/>
      <c r="L1356" s="8"/>
      <c r="M1356" s="117"/>
      <c r="N1356" s="117"/>
      <c r="O1356" s="110"/>
      <c r="P1356" s="110"/>
      <c r="Q1356" s="148"/>
      <c r="R1356" s="170"/>
      <c r="S1356" s="110"/>
      <c r="T1356" s="92"/>
      <c r="U1356" s="180"/>
      <c r="V1356" s="120"/>
      <c r="W1356" s="118"/>
      <c r="X1356" s="118"/>
      <c r="Y1356" s="117"/>
      <c r="Z1356" s="110"/>
      <c r="AA1356" s="110"/>
      <c r="AB1356" s="121"/>
      <c r="AC1356" s="115"/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109"/>
      <c r="B1357" s="110"/>
      <c r="C1357" s="110"/>
      <c r="D1357" s="111"/>
      <c r="E1357" s="111"/>
      <c r="F1357" s="161"/>
      <c r="G1357" s="114"/>
      <c r="H1357" s="115"/>
      <c r="I1357" s="115"/>
      <c r="J1357" s="116"/>
      <c r="K1357" s="116"/>
      <c r="L1357" s="8"/>
      <c r="M1357" s="117"/>
      <c r="N1357" s="117"/>
      <c r="O1357" s="110"/>
      <c r="P1357" s="110"/>
      <c r="Q1357" s="148"/>
      <c r="R1357" s="170"/>
      <c r="S1357" s="110"/>
      <c r="T1357" s="92"/>
      <c r="U1357" s="180"/>
      <c r="V1357" s="120"/>
      <c r="W1357" s="118"/>
      <c r="X1357" s="118"/>
      <c r="Y1357" s="117"/>
      <c r="Z1357" s="110"/>
      <c r="AA1357" s="110"/>
      <c r="AB1357" s="121"/>
      <c r="AC1357" s="115"/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109"/>
      <c r="B1358" s="110"/>
      <c r="C1358" s="110"/>
      <c r="D1358" s="111"/>
      <c r="E1358" s="111"/>
      <c r="F1358" s="161"/>
      <c r="G1358" s="114"/>
      <c r="H1358" s="115"/>
      <c r="I1358" s="115"/>
      <c r="J1358" s="116"/>
      <c r="K1358" s="116"/>
      <c r="L1358" s="8"/>
      <c r="M1358" s="117"/>
      <c r="N1358" s="117"/>
      <c r="O1358" s="110"/>
      <c r="P1358" s="110"/>
      <c r="Q1358" s="148"/>
      <c r="R1358" s="170"/>
      <c r="S1358" s="110"/>
      <c r="T1358" s="92"/>
      <c r="U1358" s="180"/>
      <c r="V1358" s="120"/>
      <c r="W1358" s="118"/>
      <c r="X1358" s="118"/>
      <c r="Y1358" s="117"/>
      <c r="Z1358" s="110"/>
      <c r="AA1358" s="110"/>
      <c r="AB1358" s="121"/>
      <c r="AC1358" s="115"/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109"/>
      <c r="B1359" s="110"/>
      <c r="C1359" s="110"/>
      <c r="D1359" s="111"/>
      <c r="E1359" s="111"/>
      <c r="F1359" s="161"/>
      <c r="G1359" s="114"/>
      <c r="H1359" s="115"/>
      <c r="I1359" s="115"/>
      <c r="J1359" s="116"/>
      <c r="K1359" s="116"/>
      <c r="L1359" s="8"/>
      <c r="M1359" s="117"/>
      <c r="N1359" s="117"/>
      <c r="O1359" s="110"/>
      <c r="P1359" s="110"/>
      <c r="Q1359" s="148"/>
      <c r="R1359" s="170"/>
      <c r="S1359" s="110"/>
      <c r="T1359" s="92"/>
      <c r="U1359" s="180"/>
      <c r="V1359" s="120"/>
      <c r="W1359" s="118"/>
      <c r="X1359" s="118"/>
      <c r="Y1359" s="117"/>
      <c r="Z1359" s="110"/>
      <c r="AA1359" s="110"/>
      <c r="AB1359" s="121"/>
      <c r="AC1359" s="115"/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109"/>
      <c r="B1360" s="110"/>
      <c r="C1360" s="110"/>
      <c r="D1360" s="111"/>
      <c r="E1360" s="111"/>
      <c r="F1360" s="161"/>
      <c r="G1360" s="114"/>
      <c r="H1360" s="115"/>
      <c r="I1360" s="115"/>
      <c r="J1360" s="116"/>
      <c r="K1360" s="116"/>
      <c r="L1360" s="8"/>
      <c r="M1360" s="117"/>
      <c r="N1360" s="117"/>
      <c r="O1360" s="110"/>
      <c r="P1360" s="110"/>
      <c r="Q1360" s="148"/>
      <c r="R1360" s="170"/>
      <c r="S1360" s="110"/>
      <c r="T1360" s="92"/>
      <c r="U1360" s="180"/>
      <c r="V1360" s="120"/>
      <c r="W1360" s="118"/>
      <c r="X1360" s="118"/>
      <c r="Y1360" s="117"/>
      <c r="Z1360" s="110"/>
      <c r="AA1360" s="110"/>
      <c r="AB1360" s="121"/>
      <c r="AC1360" s="115"/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109"/>
      <c r="B1361" s="110"/>
      <c r="C1361" s="110"/>
      <c r="D1361" s="111"/>
      <c r="E1361" s="111"/>
      <c r="F1361" s="161"/>
      <c r="G1361" s="114"/>
      <c r="H1361" s="115"/>
      <c r="I1361" s="115"/>
      <c r="J1361" s="116"/>
      <c r="K1361" s="116"/>
      <c r="L1361" s="8"/>
      <c r="M1361" s="117"/>
      <c r="N1361" s="117"/>
      <c r="O1361" s="110"/>
      <c r="P1361" s="110"/>
      <c r="Q1361" s="148"/>
      <c r="R1361" s="170"/>
      <c r="S1361" s="110"/>
      <c r="T1361" s="92"/>
      <c r="U1361" s="180"/>
      <c r="V1361" s="120"/>
      <c r="W1361" s="118"/>
      <c r="X1361" s="118"/>
      <c r="Y1361" s="117"/>
      <c r="Z1361" s="110"/>
      <c r="AA1361" s="110"/>
      <c r="AB1361" s="121"/>
      <c r="AC1361" s="115"/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109"/>
      <c r="B1362" s="110"/>
      <c r="C1362" s="110"/>
      <c r="D1362" s="111"/>
      <c r="E1362" s="111"/>
      <c r="F1362" s="161"/>
      <c r="G1362" s="114"/>
      <c r="H1362" s="115"/>
      <c r="I1362" s="115"/>
      <c r="J1362" s="116"/>
      <c r="K1362" s="116"/>
      <c r="L1362" s="8"/>
      <c r="M1362" s="117"/>
      <c r="N1362" s="117"/>
      <c r="O1362" s="110"/>
      <c r="P1362" s="110"/>
      <c r="Q1362" s="148"/>
      <c r="R1362" s="170"/>
      <c r="S1362" s="110"/>
      <c r="T1362" s="92"/>
      <c r="U1362" s="180"/>
      <c r="V1362" s="120"/>
      <c r="W1362" s="118"/>
      <c r="X1362" s="118"/>
      <c r="Y1362" s="117"/>
      <c r="Z1362" s="110"/>
      <c r="AA1362" s="110"/>
      <c r="AB1362" s="121"/>
      <c r="AC1362" s="115"/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109"/>
      <c r="B1363" s="110"/>
      <c r="C1363" s="110"/>
      <c r="D1363" s="111"/>
      <c r="E1363" s="111"/>
      <c r="F1363" s="161"/>
      <c r="G1363" s="114"/>
      <c r="H1363" s="115"/>
      <c r="I1363" s="115"/>
      <c r="J1363" s="116"/>
      <c r="K1363" s="116"/>
      <c r="L1363" s="8"/>
      <c r="M1363" s="117"/>
      <c r="N1363" s="117"/>
      <c r="O1363" s="110"/>
      <c r="P1363" s="110"/>
      <c r="Q1363" s="148"/>
      <c r="R1363" s="170"/>
      <c r="S1363" s="110"/>
      <c r="T1363" s="92"/>
      <c r="U1363" s="180"/>
      <c r="V1363" s="120"/>
      <c r="W1363" s="118"/>
      <c r="X1363" s="118"/>
      <c r="Y1363" s="117"/>
      <c r="Z1363" s="110"/>
      <c r="AA1363" s="110"/>
      <c r="AB1363" s="121"/>
      <c r="AC1363" s="115"/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109"/>
      <c r="B1364" s="110"/>
      <c r="C1364" s="110"/>
      <c r="D1364" s="111"/>
      <c r="E1364" s="111"/>
      <c r="F1364" s="161"/>
      <c r="G1364" s="114"/>
      <c r="H1364" s="115"/>
      <c r="I1364" s="115"/>
      <c r="J1364" s="116"/>
      <c r="K1364" s="116"/>
      <c r="L1364" s="8"/>
      <c r="M1364" s="117"/>
      <c r="N1364" s="117"/>
      <c r="O1364" s="110"/>
      <c r="P1364" s="110"/>
      <c r="Q1364" s="148"/>
      <c r="R1364" s="170"/>
      <c r="S1364" s="110"/>
      <c r="T1364" s="92"/>
      <c r="U1364" s="180"/>
      <c r="V1364" s="120"/>
      <c r="W1364" s="118"/>
      <c r="X1364" s="118"/>
      <c r="Y1364" s="117"/>
      <c r="Z1364" s="110"/>
      <c r="AA1364" s="110"/>
      <c r="AB1364" s="121"/>
      <c r="AC1364" s="115"/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109"/>
      <c r="B1365" s="110"/>
      <c r="C1365" s="110"/>
      <c r="D1365" s="111"/>
      <c r="E1365" s="111"/>
      <c r="F1365" s="161"/>
      <c r="G1365" s="114"/>
      <c r="H1365" s="115"/>
      <c r="I1365" s="115"/>
      <c r="J1365" s="116"/>
      <c r="K1365" s="116"/>
      <c r="L1365" s="8"/>
      <c r="M1365" s="117"/>
      <c r="N1365" s="117"/>
      <c r="O1365" s="110"/>
      <c r="P1365" s="110"/>
      <c r="Q1365" s="148"/>
      <c r="R1365" s="170"/>
      <c r="S1365" s="110"/>
      <c r="T1365" s="92"/>
      <c r="U1365" s="180"/>
      <c r="V1365" s="120"/>
      <c r="W1365" s="118"/>
      <c r="X1365" s="118"/>
      <c r="Y1365" s="117"/>
      <c r="Z1365" s="110"/>
      <c r="AA1365" s="110"/>
      <c r="AB1365" s="121"/>
      <c r="AC1365" s="115"/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109"/>
      <c r="B1366" s="110"/>
      <c r="C1366" s="110"/>
      <c r="D1366" s="111"/>
      <c r="E1366" s="111"/>
      <c r="F1366" s="161"/>
      <c r="G1366" s="114"/>
      <c r="H1366" s="115"/>
      <c r="I1366" s="115"/>
      <c r="J1366" s="116"/>
      <c r="K1366" s="116"/>
      <c r="L1366" s="8"/>
      <c r="M1366" s="117"/>
      <c r="N1366" s="117"/>
      <c r="O1366" s="110"/>
      <c r="P1366" s="110"/>
      <c r="Q1366" s="148"/>
      <c r="R1366" s="170"/>
      <c r="S1366" s="110"/>
      <c r="T1366" s="92"/>
      <c r="U1366" s="180"/>
      <c r="V1366" s="120"/>
      <c r="W1366" s="118"/>
      <c r="X1366" s="118"/>
      <c r="Y1366" s="117"/>
      <c r="Z1366" s="110"/>
      <c r="AA1366" s="110"/>
      <c r="AB1366" s="121"/>
      <c r="AC1366" s="115"/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109"/>
      <c r="B1367" s="110"/>
      <c r="C1367" s="110"/>
      <c r="D1367" s="111"/>
      <c r="E1367" s="111"/>
      <c r="F1367" s="161"/>
      <c r="G1367" s="114"/>
      <c r="H1367" s="115"/>
      <c r="I1367" s="115"/>
      <c r="J1367" s="116"/>
      <c r="K1367" s="116"/>
      <c r="L1367" s="8"/>
      <c r="M1367" s="117"/>
      <c r="N1367" s="117"/>
      <c r="O1367" s="110"/>
      <c r="P1367" s="110"/>
      <c r="Q1367" s="148"/>
      <c r="R1367" s="170"/>
      <c r="S1367" s="110"/>
      <c r="T1367" s="92"/>
      <c r="U1367" s="180"/>
      <c r="V1367" s="120"/>
      <c r="W1367" s="118"/>
      <c r="X1367" s="118"/>
      <c r="Y1367" s="117"/>
      <c r="Z1367" s="110"/>
      <c r="AA1367" s="110"/>
      <c r="AB1367" s="121"/>
      <c r="AC1367" s="115"/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109"/>
      <c r="B1368" s="110"/>
      <c r="C1368" s="110"/>
      <c r="D1368" s="111"/>
      <c r="E1368" s="111"/>
      <c r="F1368" s="161"/>
      <c r="G1368" s="114"/>
      <c r="H1368" s="115"/>
      <c r="I1368" s="115"/>
      <c r="J1368" s="116"/>
      <c r="K1368" s="116"/>
      <c r="L1368" s="8"/>
      <c r="M1368" s="117"/>
      <c r="N1368" s="117"/>
      <c r="O1368" s="110"/>
      <c r="P1368" s="110"/>
      <c r="Q1368" s="148"/>
      <c r="R1368" s="170"/>
      <c r="S1368" s="110"/>
      <c r="T1368" s="92"/>
      <c r="U1368" s="180"/>
      <c r="V1368" s="120"/>
      <c r="W1368" s="118"/>
      <c r="X1368" s="118"/>
      <c r="Y1368" s="117"/>
      <c r="Z1368" s="110"/>
      <c r="AA1368" s="110"/>
      <c r="AB1368" s="121"/>
      <c r="AC1368" s="115"/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109"/>
      <c r="B1369" s="110"/>
      <c r="C1369" s="110"/>
      <c r="D1369" s="111"/>
      <c r="E1369" s="111"/>
      <c r="F1369" s="161"/>
      <c r="G1369" s="114"/>
      <c r="H1369" s="115"/>
      <c r="I1369" s="115"/>
      <c r="J1369" s="116"/>
      <c r="K1369" s="116"/>
      <c r="L1369" s="8"/>
      <c r="M1369" s="117"/>
      <c r="N1369" s="117"/>
      <c r="O1369" s="110"/>
      <c r="P1369" s="110"/>
      <c r="Q1369" s="148"/>
      <c r="R1369" s="170"/>
      <c r="S1369" s="110"/>
      <c r="T1369" s="92"/>
      <c r="U1369" s="180"/>
      <c r="V1369" s="120"/>
      <c r="W1369" s="118"/>
      <c r="X1369" s="118"/>
      <c r="Y1369" s="117"/>
      <c r="Z1369" s="110"/>
      <c r="AA1369" s="110"/>
      <c r="AB1369" s="121"/>
      <c r="AC1369" s="115"/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109"/>
      <c r="B1370" s="110"/>
      <c r="C1370" s="110"/>
      <c r="D1370" s="111"/>
      <c r="E1370" s="111"/>
      <c r="F1370" s="161"/>
      <c r="G1370" s="114"/>
      <c r="H1370" s="115"/>
      <c r="I1370" s="115"/>
      <c r="J1370" s="116"/>
      <c r="K1370" s="116"/>
      <c r="L1370" s="8"/>
      <c r="M1370" s="117"/>
      <c r="N1370" s="117"/>
      <c r="O1370" s="110"/>
      <c r="P1370" s="110"/>
      <c r="Q1370" s="148"/>
      <c r="R1370" s="170"/>
      <c r="S1370" s="110"/>
      <c r="T1370" s="92"/>
      <c r="U1370" s="180"/>
      <c r="V1370" s="120"/>
      <c r="W1370" s="118"/>
      <c r="X1370" s="118"/>
      <c r="Y1370" s="117"/>
      <c r="Z1370" s="110"/>
      <c r="AA1370" s="110"/>
      <c r="AB1370" s="121"/>
      <c r="AC1370" s="115"/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109"/>
      <c r="B1371" s="110"/>
      <c r="C1371" s="110"/>
      <c r="D1371" s="111"/>
      <c r="E1371" s="111"/>
      <c r="F1371" s="161"/>
      <c r="G1371" s="114"/>
      <c r="H1371" s="115"/>
      <c r="I1371" s="115"/>
      <c r="J1371" s="116"/>
      <c r="K1371" s="116"/>
      <c r="L1371" s="8"/>
      <c r="M1371" s="117"/>
      <c r="N1371" s="117"/>
      <c r="O1371" s="110"/>
      <c r="P1371" s="110"/>
      <c r="Q1371" s="148"/>
      <c r="R1371" s="170"/>
      <c r="S1371" s="110"/>
      <c r="T1371" s="92"/>
      <c r="U1371" s="180"/>
      <c r="V1371" s="120"/>
      <c r="W1371" s="118"/>
      <c r="X1371" s="118"/>
      <c r="Y1371" s="117"/>
      <c r="Z1371" s="110"/>
      <c r="AA1371" s="110"/>
      <c r="AB1371" s="121"/>
      <c r="AC1371" s="115"/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109"/>
      <c r="B1372" s="110"/>
      <c r="C1372" s="110"/>
      <c r="D1372" s="111"/>
      <c r="E1372" s="111"/>
      <c r="F1372" s="161"/>
      <c r="G1372" s="114"/>
      <c r="H1372" s="115"/>
      <c r="I1372" s="115"/>
      <c r="J1372" s="116"/>
      <c r="K1372" s="116"/>
      <c r="L1372" s="8"/>
      <c r="M1372" s="117"/>
      <c r="N1372" s="117"/>
      <c r="O1372" s="110"/>
      <c r="P1372" s="110"/>
      <c r="Q1372" s="148"/>
      <c r="R1372" s="170"/>
      <c r="S1372" s="110"/>
      <c r="T1372" s="92"/>
      <c r="U1372" s="180"/>
      <c r="V1372" s="120"/>
      <c r="W1372" s="118"/>
      <c r="X1372" s="118"/>
      <c r="Y1372" s="117"/>
      <c r="Z1372" s="110"/>
      <c r="AA1372" s="110"/>
      <c r="AB1372" s="121"/>
      <c r="AC1372" s="115"/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109"/>
      <c r="B1373" s="110"/>
      <c r="C1373" s="110"/>
      <c r="D1373" s="111"/>
      <c r="E1373" s="111"/>
      <c r="F1373" s="161"/>
      <c r="G1373" s="114"/>
      <c r="H1373" s="115"/>
      <c r="I1373" s="115"/>
      <c r="J1373" s="116"/>
      <c r="K1373" s="116"/>
      <c r="L1373" s="8"/>
      <c r="M1373" s="117"/>
      <c r="N1373" s="117"/>
      <c r="O1373" s="110"/>
      <c r="P1373" s="110"/>
      <c r="Q1373" s="148"/>
      <c r="R1373" s="170"/>
      <c r="S1373" s="110"/>
      <c r="T1373" s="92"/>
      <c r="U1373" s="180"/>
      <c r="V1373" s="120"/>
      <c r="W1373" s="118"/>
      <c r="X1373" s="118"/>
      <c r="Y1373" s="117"/>
      <c r="Z1373" s="110"/>
      <c r="AA1373" s="110"/>
      <c r="AB1373" s="121"/>
      <c r="AC1373" s="115"/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109"/>
      <c r="B1374" s="110"/>
      <c r="C1374" s="110"/>
      <c r="D1374" s="111"/>
      <c r="E1374" s="111"/>
      <c r="F1374" s="161"/>
      <c r="G1374" s="114"/>
      <c r="H1374" s="115"/>
      <c r="I1374" s="115"/>
      <c r="J1374" s="116"/>
      <c r="K1374" s="116"/>
      <c r="L1374" s="8"/>
      <c r="M1374" s="117"/>
      <c r="N1374" s="117"/>
      <c r="O1374" s="110"/>
      <c r="P1374" s="110"/>
      <c r="Q1374" s="148"/>
      <c r="R1374" s="170"/>
      <c r="S1374" s="110"/>
      <c r="T1374" s="92"/>
      <c r="U1374" s="180"/>
      <c r="V1374" s="120"/>
      <c r="W1374" s="118"/>
      <c r="X1374" s="118"/>
      <c r="Y1374" s="117"/>
      <c r="Z1374" s="110"/>
      <c r="AA1374" s="110"/>
      <c r="AB1374" s="121"/>
      <c r="AC1374" s="115"/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109"/>
      <c r="B1375" s="110"/>
      <c r="C1375" s="110"/>
      <c r="D1375" s="111"/>
      <c r="E1375" s="111"/>
      <c r="F1375" s="161"/>
      <c r="G1375" s="114"/>
      <c r="H1375" s="115"/>
      <c r="I1375" s="115"/>
      <c r="J1375" s="116"/>
      <c r="K1375" s="116"/>
      <c r="L1375" s="8"/>
      <c r="M1375" s="117"/>
      <c r="N1375" s="117"/>
      <c r="O1375" s="110"/>
      <c r="P1375" s="110"/>
      <c r="Q1375" s="148"/>
      <c r="R1375" s="170"/>
      <c r="S1375" s="110"/>
      <c r="T1375" s="92"/>
      <c r="U1375" s="180"/>
      <c r="V1375" s="120"/>
      <c r="W1375" s="118"/>
      <c r="X1375" s="118"/>
      <c r="Y1375" s="117"/>
      <c r="Z1375" s="110"/>
      <c r="AA1375" s="110"/>
      <c r="AB1375" s="121"/>
      <c r="AC1375" s="115"/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109"/>
      <c r="B1376" s="110"/>
      <c r="C1376" s="110"/>
      <c r="D1376" s="111"/>
      <c r="E1376" s="111"/>
      <c r="F1376" s="161"/>
      <c r="G1376" s="114"/>
      <c r="H1376" s="115"/>
      <c r="I1376" s="115"/>
      <c r="J1376" s="116"/>
      <c r="K1376" s="116"/>
      <c r="L1376" s="8"/>
      <c r="M1376" s="117"/>
      <c r="N1376" s="117"/>
      <c r="O1376" s="110"/>
      <c r="P1376" s="110"/>
      <c r="Q1376" s="148"/>
      <c r="R1376" s="170"/>
      <c r="S1376" s="110"/>
      <c r="T1376" s="92"/>
      <c r="U1376" s="180"/>
      <c r="V1376" s="120"/>
      <c r="W1376" s="118"/>
      <c r="X1376" s="118"/>
      <c r="Y1376" s="117"/>
      <c r="Z1376" s="110"/>
      <c r="AA1376" s="110"/>
      <c r="AB1376" s="121"/>
      <c r="AC1376" s="115"/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109"/>
      <c r="B1377" s="110"/>
      <c r="C1377" s="110"/>
      <c r="D1377" s="111"/>
      <c r="E1377" s="111"/>
      <c r="F1377" s="161"/>
      <c r="G1377" s="114"/>
      <c r="H1377" s="115"/>
      <c r="I1377" s="115"/>
      <c r="J1377" s="116"/>
      <c r="K1377" s="116"/>
      <c r="L1377" s="8"/>
      <c r="M1377" s="117"/>
      <c r="N1377" s="117"/>
      <c r="O1377" s="110"/>
      <c r="P1377" s="110"/>
      <c r="Q1377" s="148"/>
      <c r="R1377" s="170"/>
      <c r="S1377" s="110"/>
      <c r="T1377" s="92"/>
      <c r="U1377" s="180"/>
      <c r="V1377" s="120"/>
      <c r="W1377" s="118"/>
      <c r="X1377" s="118"/>
      <c r="Y1377" s="117"/>
      <c r="Z1377" s="110"/>
      <c r="AA1377" s="110"/>
      <c r="AB1377" s="121"/>
      <c r="AC1377" s="115"/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109"/>
      <c r="B1378" s="110"/>
      <c r="C1378" s="110"/>
      <c r="D1378" s="111"/>
      <c r="E1378" s="111"/>
      <c r="F1378" s="161"/>
      <c r="G1378" s="114"/>
      <c r="H1378" s="115"/>
      <c r="I1378" s="115"/>
      <c r="J1378" s="116"/>
      <c r="K1378" s="116"/>
      <c r="L1378" s="8"/>
      <c r="M1378" s="117"/>
      <c r="N1378" s="117"/>
      <c r="O1378" s="110"/>
      <c r="P1378" s="110"/>
      <c r="Q1378" s="148"/>
      <c r="R1378" s="170"/>
      <c r="S1378" s="110"/>
      <c r="T1378" s="92"/>
      <c r="U1378" s="180"/>
      <c r="V1378" s="120"/>
      <c r="W1378" s="118"/>
      <c r="X1378" s="118"/>
      <c r="Y1378" s="117"/>
      <c r="Z1378" s="110"/>
      <c r="AA1378" s="110"/>
      <c r="AB1378" s="121"/>
      <c r="AC1378" s="115"/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109"/>
      <c r="B1379" s="110"/>
      <c r="C1379" s="110"/>
      <c r="D1379" s="111"/>
      <c r="E1379" s="111"/>
      <c r="F1379" s="161"/>
      <c r="G1379" s="114"/>
      <c r="H1379" s="115"/>
      <c r="I1379" s="115"/>
      <c r="J1379" s="116"/>
      <c r="K1379" s="116"/>
      <c r="L1379" s="8"/>
      <c r="M1379" s="117"/>
      <c r="N1379" s="117"/>
      <c r="O1379" s="110"/>
      <c r="P1379" s="110"/>
      <c r="Q1379" s="148"/>
      <c r="R1379" s="170"/>
      <c r="S1379" s="110"/>
      <c r="T1379" s="92"/>
      <c r="U1379" s="180"/>
      <c r="V1379" s="120"/>
      <c r="W1379" s="118"/>
      <c r="X1379" s="118"/>
      <c r="Y1379" s="117"/>
      <c r="Z1379" s="110"/>
      <c r="AA1379" s="110"/>
      <c r="AB1379" s="121"/>
      <c r="AC1379" s="115"/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109"/>
      <c r="B1380" s="110"/>
      <c r="C1380" s="110"/>
      <c r="D1380" s="111"/>
      <c r="E1380" s="111"/>
      <c r="F1380" s="161"/>
      <c r="G1380" s="114"/>
      <c r="H1380" s="115"/>
      <c r="I1380" s="115"/>
      <c r="J1380" s="116"/>
      <c r="K1380" s="116"/>
      <c r="L1380" s="8"/>
      <c r="M1380" s="117"/>
      <c r="N1380" s="117"/>
      <c r="O1380" s="110"/>
      <c r="P1380" s="110"/>
      <c r="Q1380" s="148"/>
      <c r="R1380" s="170"/>
      <c r="S1380" s="110"/>
      <c r="T1380" s="92"/>
      <c r="U1380" s="180"/>
      <c r="V1380" s="120"/>
      <c r="W1380" s="118"/>
      <c r="X1380" s="118"/>
      <c r="Y1380" s="117"/>
      <c r="Z1380" s="110"/>
      <c r="AA1380" s="110"/>
      <c r="AB1380" s="121"/>
      <c r="AC1380" s="115"/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109"/>
      <c r="B1381" s="110"/>
      <c r="C1381" s="110"/>
      <c r="D1381" s="111"/>
      <c r="E1381" s="111"/>
      <c r="F1381" s="161"/>
      <c r="G1381" s="114"/>
      <c r="H1381" s="115"/>
      <c r="I1381" s="115"/>
      <c r="J1381" s="116"/>
      <c r="K1381" s="116"/>
      <c r="L1381" s="8"/>
      <c r="M1381" s="117"/>
      <c r="N1381" s="117"/>
      <c r="O1381" s="110"/>
      <c r="P1381" s="110"/>
      <c r="Q1381" s="148"/>
      <c r="R1381" s="170"/>
      <c r="S1381" s="110"/>
      <c r="T1381" s="92"/>
      <c r="U1381" s="180"/>
      <c r="V1381" s="120"/>
      <c r="W1381" s="118"/>
      <c r="X1381" s="118"/>
      <c r="Y1381" s="117"/>
      <c r="Z1381" s="110"/>
      <c r="AA1381" s="110"/>
      <c r="AB1381" s="121"/>
      <c r="AC1381" s="115"/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109"/>
      <c r="B1382" s="110"/>
      <c r="C1382" s="110"/>
      <c r="D1382" s="111"/>
      <c r="E1382" s="111"/>
      <c r="F1382" s="161"/>
      <c r="G1382" s="114"/>
      <c r="H1382" s="115"/>
      <c r="I1382" s="115"/>
      <c r="J1382" s="116"/>
      <c r="K1382" s="116"/>
      <c r="L1382" s="8"/>
      <c r="M1382" s="117"/>
      <c r="N1382" s="117"/>
      <c r="O1382" s="110"/>
      <c r="P1382" s="110"/>
      <c r="Q1382" s="148"/>
      <c r="R1382" s="170"/>
      <c r="S1382" s="110"/>
      <c r="T1382" s="92"/>
      <c r="U1382" s="180"/>
      <c r="V1382" s="120"/>
      <c r="W1382" s="118"/>
      <c r="X1382" s="118"/>
      <c r="Y1382" s="117"/>
      <c r="Z1382" s="110"/>
      <c r="AA1382" s="110"/>
      <c r="AB1382" s="121"/>
      <c r="AC1382" s="115"/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109"/>
      <c r="B1383" s="110"/>
      <c r="C1383" s="110"/>
      <c r="D1383" s="111"/>
      <c r="E1383" s="111"/>
      <c r="F1383" s="161"/>
      <c r="G1383" s="114"/>
      <c r="H1383" s="115"/>
      <c r="I1383" s="115"/>
      <c r="J1383" s="116"/>
      <c r="K1383" s="116"/>
      <c r="L1383" s="8"/>
      <c r="M1383" s="117"/>
      <c r="N1383" s="117"/>
      <c r="O1383" s="110"/>
      <c r="P1383" s="110"/>
      <c r="Q1383" s="148"/>
      <c r="R1383" s="170"/>
      <c r="S1383" s="110"/>
      <c r="T1383" s="92"/>
      <c r="U1383" s="180"/>
      <c r="V1383" s="120"/>
      <c r="W1383" s="118"/>
      <c r="X1383" s="118"/>
      <c r="Y1383" s="117"/>
      <c r="Z1383" s="110"/>
      <c r="AA1383" s="110"/>
      <c r="AB1383" s="121"/>
      <c r="AC1383" s="115"/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109"/>
      <c r="B1384" s="110"/>
      <c r="C1384" s="110"/>
      <c r="D1384" s="111"/>
      <c r="E1384" s="111"/>
      <c r="F1384" s="161"/>
      <c r="G1384" s="114"/>
      <c r="H1384" s="115"/>
      <c r="I1384" s="115"/>
      <c r="J1384" s="116"/>
      <c r="K1384" s="116"/>
      <c r="L1384" s="8"/>
      <c r="M1384" s="117"/>
      <c r="N1384" s="117"/>
      <c r="O1384" s="110"/>
      <c r="P1384" s="110"/>
      <c r="Q1384" s="148"/>
      <c r="R1384" s="170"/>
      <c r="S1384" s="110"/>
      <c r="T1384" s="92"/>
      <c r="U1384" s="180"/>
      <c r="V1384" s="120"/>
      <c r="W1384" s="118"/>
      <c r="X1384" s="118"/>
      <c r="Y1384" s="117"/>
      <c r="Z1384" s="110"/>
      <c r="AA1384" s="110"/>
      <c r="AB1384" s="121"/>
      <c r="AC1384" s="115"/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109"/>
      <c r="B1385" s="110"/>
      <c r="C1385" s="110"/>
      <c r="D1385" s="111"/>
      <c r="E1385" s="111"/>
      <c r="F1385" s="161"/>
      <c r="G1385" s="114"/>
      <c r="H1385" s="115"/>
      <c r="I1385" s="115"/>
      <c r="J1385" s="116"/>
      <c r="K1385" s="116"/>
      <c r="L1385" s="8"/>
      <c r="M1385" s="117"/>
      <c r="N1385" s="117"/>
      <c r="O1385" s="110"/>
      <c r="P1385" s="110"/>
      <c r="Q1385" s="148"/>
      <c r="R1385" s="170"/>
      <c r="S1385" s="110"/>
      <c r="T1385" s="92"/>
      <c r="U1385" s="180"/>
      <c r="V1385" s="120"/>
      <c r="W1385" s="118"/>
      <c r="X1385" s="118"/>
      <c r="Y1385" s="117"/>
      <c r="Z1385" s="110"/>
      <c r="AA1385" s="110"/>
      <c r="AB1385" s="121"/>
      <c r="AC1385" s="115"/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109"/>
      <c r="B1386" s="110"/>
      <c r="C1386" s="110"/>
      <c r="D1386" s="111"/>
      <c r="E1386" s="111"/>
      <c r="F1386" s="161"/>
      <c r="G1386" s="114"/>
      <c r="H1386" s="115"/>
      <c r="I1386" s="115"/>
      <c r="J1386" s="116"/>
      <c r="K1386" s="116"/>
      <c r="L1386" s="8"/>
      <c r="M1386" s="117"/>
      <c r="N1386" s="117"/>
      <c r="O1386" s="110"/>
      <c r="P1386" s="110"/>
      <c r="Q1386" s="148"/>
      <c r="R1386" s="170"/>
      <c r="S1386" s="110"/>
      <c r="T1386" s="92"/>
      <c r="U1386" s="180"/>
      <c r="V1386" s="120"/>
      <c r="W1386" s="118"/>
      <c r="X1386" s="118"/>
      <c r="Y1386" s="117"/>
      <c r="Z1386" s="110"/>
      <c r="AA1386" s="110"/>
      <c r="AB1386" s="121"/>
      <c r="AC1386" s="115"/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109"/>
      <c r="B1387" s="110"/>
      <c r="C1387" s="110"/>
      <c r="D1387" s="111"/>
      <c r="E1387" s="111"/>
      <c r="F1387" s="161"/>
      <c r="G1387" s="114"/>
      <c r="H1387" s="115"/>
      <c r="I1387" s="115"/>
      <c r="J1387" s="116"/>
      <c r="K1387" s="116"/>
      <c r="L1387" s="8"/>
      <c r="M1387" s="117"/>
      <c r="N1387" s="117"/>
      <c r="O1387" s="110"/>
      <c r="P1387" s="110"/>
      <c r="Q1387" s="148"/>
      <c r="R1387" s="170"/>
      <c r="S1387" s="110"/>
      <c r="T1387" s="92"/>
      <c r="U1387" s="180"/>
      <c r="V1387" s="120"/>
      <c r="W1387" s="118"/>
      <c r="X1387" s="118"/>
      <c r="Y1387" s="117"/>
      <c r="Z1387" s="110"/>
      <c r="AA1387" s="110"/>
      <c r="AB1387" s="121"/>
      <c r="AC1387" s="115"/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109"/>
      <c r="B1388" s="110"/>
      <c r="C1388" s="110"/>
      <c r="D1388" s="111"/>
      <c r="E1388" s="111"/>
      <c r="F1388" s="161"/>
      <c r="G1388" s="114"/>
      <c r="H1388" s="115"/>
      <c r="I1388" s="115"/>
      <c r="J1388" s="116"/>
      <c r="K1388" s="116"/>
      <c r="L1388" s="8"/>
      <c r="M1388" s="117"/>
      <c r="N1388" s="117"/>
      <c r="O1388" s="110"/>
      <c r="P1388" s="110"/>
      <c r="Q1388" s="148"/>
      <c r="R1388" s="170"/>
      <c r="S1388" s="110"/>
      <c r="T1388" s="92"/>
      <c r="U1388" s="180"/>
      <c r="V1388" s="120"/>
      <c r="W1388" s="118"/>
      <c r="X1388" s="118"/>
      <c r="Y1388" s="117"/>
      <c r="Z1388" s="110"/>
      <c r="AA1388" s="110"/>
      <c r="AB1388" s="121"/>
      <c r="AC1388" s="115"/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109"/>
      <c r="B1389" s="110"/>
      <c r="C1389" s="110"/>
      <c r="D1389" s="111"/>
      <c r="E1389" s="111"/>
      <c r="F1389" s="161"/>
      <c r="G1389" s="114"/>
      <c r="H1389" s="115"/>
      <c r="I1389" s="115"/>
      <c r="J1389" s="116"/>
      <c r="K1389" s="116"/>
      <c r="L1389" s="8"/>
      <c r="M1389" s="117"/>
      <c r="N1389" s="117"/>
      <c r="O1389" s="110"/>
      <c r="P1389" s="110"/>
      <c r="Q1389" s="148"/>
      <c r="R1389" s="170"/>
      <c r="S1389" s="110"/>
      <c r="T1389" s="92"/>
      <c r="U1389" s="180"/>
      <c r="V1389" s="120"/>
      <c r="W1389" s="118"/>
      <c r="X1389" s="118"/>
      <c r="Y1389" s="117"/>
      <c r="Z1389" s="110"/>
      <c r="AA1389" s="110"/>
      <c r="AB1389" s="121"/>
      <c r="AC1389" s="115"/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109"/>
      <c r="B1390" s="110"/>
      <c r="C1390" s="110"/>
      <c r="D1390" s="111"/>
      <c r="E1390" s="111"/>
      <c r="F1390" s="161"/>
      <c r="G1390" s="114"/>
      <c r="H1390" s="115"/>
      <c r="I1390" s="115"/>
      <c r="J1390" s="116"/>
      <c r="K1390" s="116"/>
      <c r="L1390" s="8"/>
      <c r="M1390" s="117"/>
      <c r="N1390" s="117"/>
      <c r="O1390" s="110"/>
      <c r="P1390" s="110"/>
      <c r="Q1390" s="148"/>
      <c r="R1390" s="170"/>
      <c r="S1390" s="110"/>
      <c r="T1390" s="92"/>
      <c r="U1390" s="180"/>
      <c r="V1390" s="120"/>
      <c r="W1390" s="118"/>
      <c r="X1390" s="118"/>
      <c r="Y1390" s="117"/>
      <c r="Z1390" s="110"/>
      <c r="AA1390" s="110"/>
      <c r="AB1390" s="121"/>
      <c r="AC1390" s="115"/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109"/>
      <c r="B1391" s="110"/>
      <c r="C1391" s="110"/>
      <c r="D1391" s="111"/>
      <c r="E1391" s="111"/>
      <c r="F1391" s="161"/>
      <c r="G1391" s="114"/>
      <c r="H1391" s="115"/>
      <c r="I1391" s="115"/>
      <c r="J1391" s="116"/>
      <c r="K1391" s="116"/>
      <c r="L1391" s="8"/>
      <c r="M1391" s="117"/>
      <c r="N1391" s="117"/>
      <c r="O1391" s="110"/>
      <c r="P1391" s="110"/>
      <c r="Q1391" s="148"/>
      <c r="R1391" s="170"/>
      <c r="S1391" s="110"/>
      <c r="T1391" s="92"/>
      <c r="U1391" s="180"/>
      <c r="V1391" s="120"/>
      <c r="W1391" s="118"/>
      <c r="X1391" s="118"/>
      <c r="Y1391" s="117"/>
      <c r="Z1391" s="110"/>
      <c r="AA1391" s="110"/>
      <c r="AB1391" s="121"/>
      <c r="AC1391" s="115"/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109"/>
      <c r="B1392" s="110"/>
      <c r="C1392" s="110"/>
      <c r="D1392" s="111"/>
      <c r="E1392" s="111"/>
      <c r="F1392" s="161"/>
      <c r="G1392" s="114"/>
      <c r="H1392" s="115"/>
      <c r="I1392" s="115"/>
      <c r="J1392" s="116"/>
      <c r="K1392" s="116"/>
      <c r="L1392" s="8"/>
      <c r="M1392" s="117"/>
      <c r="N1392" s="117"/>
      <c r="O1392" s="110"/>
      <c r="P1392" s="110"/>
      <c r="Q1392" s="148"/>
      <c r="R1392" s="170"/>
      <c r="S1392" s="110"/>
      <c r="T1392" s="92"/>
      <c r="U1392" s="180"/>
      <c r="V1392" s="120"/>
      <c r="W1392" s="118"/>
      <c r="X1392" s="118"/>
      <c r="Y1392" s="117"/>
      <c r="Z1392" s="110"/>
      <c r="AA1392" s="110"/>
      <c r="AB1392" s="121"/>
      <c r="AC1392" s="115"/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109"/>
      <c r="B1393" s="110"/>
      <c r="C1393" s="110"/>
      <c r="D1393" s="111"/>
      <c r="E1393" s="111"/>
      <c r="F1393" s="161"/>
      <c r="G1393" s="114"/>
      <c r="H1393" s="115"/>
      <c r="I1393" s="115"/>
      <c r="J1393" s="116"/>
      <c r="K1393" s="116"/>
      <c r="L1393" s="8"/>
      <c r="M1393" s="117"/>
      <c r="N1393" s="117"/>
      <c r="O1393" s="110"/>
      <c r="P1393" s="110"/>
      <c r="Q1393" s="148"/>
      <c r="R1393" s="170"/>
      <c r="S1393" s="110"/>
      <c r="T1393" s="92"/>
      <c r="U1393" s="180"/>
      <c r="V1393" s="120"/>
      <c r="W1393" s="118"/>
      <c r="X1393" s="118"/>
      <c r="Y1393" s="117"/>
      <c r="Z1393" s="110"/>
      <c r="AA1393" s="110"/>
      <c r="AB1393" s="121"/>
      <c r="AC1393" s="115"/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109"/>
      <c r="B1394" s="110"/>
      <c r="C1394" s="110"/>
      <c r="D1394" s="111"/>
      <c r="E1394" s="111"/>
      <c r="F1394" s="161"/>
      <c r="G1394" s="114"/>
      <c r="H1394" s="115"/>
      <c r="I1394" s="115"/>
      <c r="J1394" s="116"/>
      <c r="K1394" s="116"/>
      <c r="L1394" s="8"/>
      <c r="M1394" s="117"/>
      <c r="N1394" s="117"/>
      <c r="O1394" s="110"/>
      <c r="P1394" s="110"/>
      <c r="Q1394" s="148"/>
      <c r="R1394" s="170"/>
      <c r="S1394" s="110"/>
      <c r="T1394" s="92"/>
      <c r="U1394" s="180"/>
      <c r="V1394" s="120"/>
      <c r="W1394" s="118"/>
      <c r="X1394" s="118"/>
      <c r="Y1394" s="117"/>
      <c r="Z1394" s="110"/>
      <c r="AA1394" s="110"/>
      <c r="AB1394" s="121"/>
      <c r="AC1394" s="115"/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109"/>
      <c r="B1395" s="110"/>
      <c r="C1395" s="110"/>
      <c r="D1395" s="111"/>
      <c r="E1395" s="111"/>
      <c r="F1395" s="161"/>
      <c r="G1395" s="114"/>
      <c r="H1395" s="115"/>
      <c r="I1395" s="115"/>
      <c r="J1395" s="116"/>
      <c r="K1395" s="116"/>
      <c r="L1395" s="8"/>
      <c r="M1395" s="117"/>
      <c r="N1395" s="117"/>
      <c r="O1395" s="110"/>
      <c r="P1395" s="110"/>
      <c r="Q1395" s="148"/>
      <c r="R1395" s="170"/>
      <c r="S1395" s="110"/>
      <c r="T1395" s="92"/>
      <c r="U1395" s="180"/>
      <c r="V1395" s="120"/>
      <c r="W1395" s="118"/>
      <c r="X1395" s="118"/>
      <c r="Y1395" s="117"/>
      <c r="Z1395" s="110"/>
      <c r="AA1395" s="110"/>
      <c r="AB1395" s="121"/>
      <c r="AC1395" s="115"/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109"/>
      <c r="B1396" s="110"/>
      <c r="C1396" s="110"/>
      <c r="D1396" s="111"/>
      <c r="E1396" s="111"/>
      <c r="F1396" s="161"/>
      <c r="G1396" s="114"/>
      <c r="H1396" s="115"/>
      <c r="I1396" s="115"/>
      <c r="J1396" s="116"/>
      <c r="K1396" s="116"/>
      <c r="L1396" s="8"/>
      <c r="M1396" s="117"/>
      <c r="N1396" s="117"/>
      <c r="O1396" s="110"/>
      <c r="P1396" s="110"/>
      <c r="Q1396" s="148"/>
      <c r="R1396" s="170"/>
      <c r="S1396" s="110"/>
      <c r="T1396" s="92"/>
      <c r="U1396" s="180"/>
      <c r="V1396" s="120"/>
      <c r="W1396" s="118"/>
      <c r="X1396" s="118"/>
      <c r="Y1396" s="117"/>
      <c r="Z1396" s="110"/>
      <c r="AA1396" s="110"/>
      <c r="AB1396" s="121"/>
      <c r="AC1396" s="115"/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109"/>
      <c r="B1397" s="110"/>
      <c r="C1397" s="110"/>
      <c r="D1397" s="111"/>
      <c r="E1397" s="111"/>
      <c r="F1397" s="161"/>
      <c r="G1397" s="114"/>
      <c r="H1397" s="115"/>
      <c r="I1397" s="115"/>
      <c r="J1397" s="116"/>
      <c r="K1397" s="116"/>
      <c r="L1397" s="8"/>
      <c r="M1397" s="117"/>
      <c r="N1397" s="117"/>
      <c r="O1397" s="110"/>
      <c r="P1397" s="110"/>
      <c r="Q1397" s="148"/>
      <c r="R1397" s="170"/>
      <c r="S1397" s="110"/>
      <c r="T1397" s="92"/>
      <c r="U1397" s="180"/>
      <c r="V1397" s="120"/>
      <c r="W1397" s="118"/>
      <c r="X1397" s="118"/>
      <c r="Y1397" s="117"/>
      <c r="Z1397" s="110"/>
      <c r="AA1397" s="110"/>
      <c r="AB1397" s="121"/>
      <c r="AC1397" s="115"/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109"/>
      <c r="B1398" s="110"/>
      <c r="C1398" s="110"/>
      <c r="D1398" s="111"/>
      <c r="E1398" s="111"/>
      <c r="F1398" s="161"/>
      <c r="G1398" s="114"/>
      <c r="H1398" s="115"/>
      <c r="I1398" s="115"/>
      <c r="J1398" s="116"/>
      <c r="K1398" s="116"/>
      <c r="L1398" s="8"/>
      <c r="M1398" s="117"/>
      <c r="N1398" s="117"/>
      <c r="O1398" s="110"/>
      <c r="P1398" s="110"/>
      <c r="Q1398" s="148"/>
      <c r="R1398" s="170"/>
      <c r="S1398" s="110"/>
      <c r="T1398" s="92"/>
      <c r="U1398" s="180"/>
      <c r="V1398" s="120"/>
      <c r="W1398" s="118"/>
      <c r="X1398" s="118"/>
      <c r="Y1398" s="117"/>
      <c r="Z1398" s="110"/>
      <c r="AA1398" s="110"/>
      <c r="AB1398" s="121"/>
      <c r="AC1398" s="115"/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109"/>
      <c r="B1399" s="110"/>
      <c r="C1399" s="110"/>
      <c r="D1399" s="111"/>
      <c r="E1399" s="111"/>
      <c r="F1399" s="161"/>
      <c r="G1399" s="114"/>
      <c r="H1399" s="115"/>
      <c r="I1399" s="115"/>
      <c r="J1399" s="116"/>
      <c r="K1399" s="116"/>
      <c r="L1399" s="8"/>
      <c r="M1399" s="117"/>
      <c r="N1399" s="117"/>
      <c r="O1399" s="110"/>
      <c r="P1399" s="110"/>
      <c r="Q1399" s="148"/>
      <c r="R1399" s="170"/>
      <c r="S1399" s="110"/>
      <c r="T1399" s="92"/>
      <c r="U1399" s="180"/>
      <c r="V1399" s="120"/>
      <c r="W1399" s="118"/>
      <c r="X1399" s="118"/>
      <c r="Y1399" s="117"/>
      <c r="Z1399" s="110"/>
      <c r="AA1399" s="110"/>
      <c r="AB1399" s="121"/>
      <c r="AC1399" s="115"/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109"/>
      <c r="B1400" s="110"/>
      <c r="C1400" s="110"/>
      <c r="D1400" s="111"/>
      <c r="E1400" s="111"/>
      <c r="F1400" s="161"/>
      <c r="G1400" s="114"/>
      <c r="H1400" s="115"/>
      <c r="I1400" s="115"/>
      <c r="J1400" s="116"/>
      <c r="K1400" s="116"/>
      <c r="L1400" s="8"/>
      <c r="M1400" s="117"/>
      <c r="N1400" s="117"/>
      <c r="O1400" s="110"/>
      <c r="P1400" s="110"/>
      <c r="Q1400" s="148"/>
      <c r="R1400" s="170"/>
      <c r="S1400" s="110"/>
      <c r="T1400" s="92"/>
      <c r="U1400" s="180"/>
      <c r="V1400" s="120"/>
      <c r="W1400" s="118"/>
      <c r="X1400" s="118"/>
      <c r="Y1400" s="117"/>
      <c r="Z1400" s="110"/>
      <c r="AA1400" s="110"/>
      <c r="AB1400" s="121"/>
      <c r="AC1400" s="115"/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109"/>
      <c r="B1401" s="110"/>
      <c r="C1401" s="110"/>
      <c r="D1401" s="111"/>
      <c r="E1401" s="111"/>
      <c r="F1401" s="161"/>
      <c r="G1401" s="114"/>
      <c r="H1401" s="115"/>
      <c r="I1401" s="115"/>
      <c r="J1401" s="116"/>
      <c r="K1401" s="116"/>
      <c r="L1401" s="8"/>
      <c r="M1401" s="117"/>
      <c r="N1401" s="117"/>
      <c r="O1401" s="110"/>
      <c r="P1401" s="110"/>
      <c r="Q1401" s="148"/>
      <c r="R1401" s="170"/>
      <c r="S1401" s="110"/>
      <c r="T1401" s="92"/>
      <c r="U1401" s="180"/>
      <c r="V1401" s="120"/>
      <c r="W1401" s="118"/>
      <c r="X1401" s="118"/>
      <c r="Y1401" s="117"/>
      <c r="Z1401" s="110"/>
      <c r="AA1401" s="110"/>
      <c r="AB1401" s="121"/>
      <c r="AC1401" s="115"/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109"/>
      <c r="B1402" s="110"/>
      <c r="C1402" s="110"/>
      <c r="D1402" s="111"/>
      <c r="E1402" s="111"/>
      <c r="F1402" s="161"/>
      <c r="G1402" s="114"/>
      <c r="H1402" s="115"/>
      <c r="I1402" s="115"/>
      <c r="J1402" s="116"/>
      <c r="K1402" s="116"/>
      <c r="L1402" s="8"/>
      <c r="M1402" s="117"/>
      <c r="N1402" s="117"/>
      <c r="O1402" s="110"/>
      <c r="P1402" s="110"/>
      <c r="Q1402" s="148"/>
      <c r="R1402" s="170"/>
      <c r="S1402" s="110"/>
      <c r="T1402" s="92"/>
      <c r="U1402" s="180"/>
      <c r="V1402" s="120"/>
      <c r="W1402" s="118"/>
      <c r="X1402" s="118"/>
      <c r="Y1402" s="117"/>
      <c r="Z1402" s="110"/>
      <c r="AA1402" s="110"/>
      <c r="AB1402" s="121"/>
      <c r="AC1402" s="115"/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109"/>
      <c r="B1403" s="110"/>
      <c r="C1403" s="110"/>
      <c r="D1403" s="111"/>
      <c r="E1403" s="111"/>
      <c r="F1403" s="161"/>
      <c r="G1403" s="114"/>
      <c r="H1403" s="115"/>
      <c r="I1403" s="115"/>
      <c r="J1403" s="116"/>
      <c r="K1403" s="116"/>
      <c r="L1403" s="8"/>
      <c r="M1403" s="117"/>
      <c r="N1403" s="117"/>
      <c r="O1403" s="110"/>
      <c r="P1403" s="110"/>
      <c r="Q1403" s="148"/>
      <c r="R1403" s="170"/>
      <c r="S1403" s="110"/>
      <c r="T1403" s="92"/>
      <c r="U1403" s="180"/>
      <c r="V1403" s="120"/>
      <c r="W1403" s="118"/>
      <c r="X1403" s="118"/>
      <c r="Y1403" s="117"/>
      <c r="Z1403" s="110"/>
      <c r="AA1403" s="110"/>
      <c r="AB1403" s="121"/>
      <c r="AC1403" s="115"/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109"/>
      <c r="B1404" s="110"/>
      <c r="C1404" s="110"/>
      <c r="D1404" s="111"/>
      <c r="E1404" s="111"/>
      <c r="F1404" s="161"/>
      <c r="G1404" s="114"/>
      <c r="H1404" s="115"/>
      <c r="I1404" s="115"/>
      <c r="J1404" s="116"/>
      <c r="K1404" s="116"/>
      <c r="L1404" s="8"/>
      <c r="M1404" s="117"/>
      <c r="N1404" s="117"/>
      <c r="O1404" s="110"/>
      <c r="P1404" s="110"/>
      <c r="Q1404" s="148"/>
      <c r="R1404" s="170"/>
      <c r="S1404" s="110"/>
      <c r="T1404" s="92"/>
      <c r="U1404" s="180"/>
      <c r="V1404" s="120"/>
      <c r="W1404" s="118"/>
      <c r="X1404" s="118"/>
      <c r="Y1404" s="117"/>
      <c r="Z1404" s="110"/>
      <c r="AA1404" s="110"/>
      <c r="AB1404" s="121"/>
      <c r="AC1404" s="115"/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109"/>
      <c r="B1405" s="110"/>
      <c r="C1405" s="110"/>
      <c r="D1405" s="111"/>
      <c r="E1405" s="111"/>
      <c r="F1405" s="161"/>
      <c r="G1405" s="114"/>
      <c r="H1405" s="115"/>
      <c r="I1405" s="115"/>
      <c r="J1405" s="116"/>
      <c r="K1405" s="116"/>
      <c r="L1405" s="8"/>
      <c r="M1405" s="117"/>
      <c r="N1405" s="117"/>
      <c r="O1405" s="110"/>
      <c r="P1405" s="110"/>
      <c r="Q1405" s="148"/>
      <c r="R1405" s="170"/>
      <c r="S1405" s="110"/>
      <c r="T1405" s="92"/>
      <c r="U1405" s="180"/>
      <c r="V1405" s="120"/>
      <c r="W1405" s="118"/>
      <c r="X1405" s="118"/>
      <c r="Y1405" s="117"/>
      <c r="Z1405" s="110"/>
      <c r="AA1405" s="110"/>
      <c r="AB1405" s="121"/>
      <c r="AC1405" s="115"/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109"/>
      <c r="B1406" s="110"/>
      <c r="C1406" s="110"/>
      <c r="D1406" s="111"/>
      <c r="E1406" s="111"/>
      <c r="F1406" s="161"/>
      <c r="G1406" s="114"/>
      <c r="H1406" s="115"/>
      <c r="I1406" s="115"/>
      <c r="J1406" s="116"/>
      <c r="K1406" s="116"/>
      <c r="L1406" s="8"/>
      <c r="M1406" s="117"/>
      <c r="N1406" s="117"/>
      <c r="O1406" s="110"/>
      <c r="P1406" s="110"/>
      <c r="Q1406" s="148"/>
      <c r="R1406" s="170"/>
      <c r="S1406" s="110"/>
      <c r="T1406" s="92"/>
      <c r="U1406" s="180"/>
      <c r="V1406" s="120"/>
      <c r="W1406" s="118"/>
      <c r="X1406" s="118"/>
      <c r="Y1406" s="117"/>
      <c r="Z1406" s="110"/>
      <c r="AA1406" s="110"/>
      <c r="AB1406" s="121"/>
      <c r="AC1406" s="115"/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109"/>
      <c r="B1407" s="110"/>
      <c r="C1407" s="110"/>
      <c r="D1407" s="111"/>
      <c r="E1407" s="111"/>
      <c r="F1407" s="161"/>
      <c r="G1407" s="114"/>
      <c r="H1407" s="115"/>
      <c r="I1407" s="115"/>
      <c r="J1407" s="116"/>
      <c r="K1407" s="116"/>
      <c r="L1407" s="8"/>
      <c r="M1407" s="117"/>
      <c r="N1407" s="117"/>
      <c r="O1407" s="110"/>
      <c r="P1407" s="110"/>
      <c r="Q1407" s="148"/>
      <c r="R1407" s="170"/>
      <c r="S1407" s="110"/>
      <c r="T1407" s="92"/>
      <c r="U1407" s="180"/>
      <c r="V1407" s="120"/>
      <c r="W1407" s="118"/>
      <c r="X1407" s="118"/>
      <c r="Y1407" s="117"/>
      <c r="Z1407" s="110"/>
      <c r="AA1407" s="110"/>
      <c r="AB1407" s="121"/>
      <c r="AC1407" s="115"/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109"/>
      <c r="B1408" s="110"/>
      <c r="C1408" s="110"/>
      <c r="D1408" s="111"/>
      <c r="E1408" s="111"/>
      <c r="F1408" s="161"/>
      <c r="G1408" s="114"/>
      <c r="H1408" s="115"/>
      <c r="I1408" s="115"/>
      <c r="J1408" s="116"/>
      <c r="K1408" s="116"/>
      <c r="L1408" s="8"/>
      <c r="M1408" s="117"/>
      <c r="N1408" s="117"/>
      <c r="O1408" s="110"/>
      <c r="P1408" s="110"/>
      <c r="Q1408" s="148"/>
      <c r="R1408" s="170"/>
      <c r="S1408" s="110"/>
      <c r="T1408" s="92"/>
      <c r="U1408" s="180"/>
      <c r="V1408" s="120"/>
      <c r="W1408" s="118"/>
      <c r="X1408" s="118"/>
      <c r="Y1408" s="117"/>
      <c r="Z1408" s="110"/>
      <c r="AA1408" s="110"/>
      <c r="AB1408" s="121"/>
      <c r="AC1408" s="115"/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109"/>
      <c r="B1409" s="110"/>
      <c r="C1409" s="110"/>
      <c r="D1409" s="111"/>
      <c r="E1409" s="111"/>
      <c r="F1409" s="161"/>
      <c r="G1409" s="114"/>
      <c r="H1409" s="115"/>
      <c r="I1409" s="115"/>
      <c r="J1409" s="116"/>
      <c r="K1409" s="116"/>
      <c r="L1409" s="8"/>
      <c r="M1409" s="117"/>
      <c r="N1409" s="117"/>
      <c r="O1409" s="110"/>
      <c r="P1409" s="110"/>
      <c r="Q1409" s="148"/>
      <c r="R1409" s="170"/>
      <c r="S1409" s="110"/>
      <c r="T1409" s="92"/>
      <c r="U1409" s="180"/>
      <c r="V1409" s="120"/>
      <c r="W1409" s="118"/>
      <c r="X1409" s="118"/>
      <c r="Y1409" s="117"/>
      <c r="Z1409" s="110"/>
      <c r="AA1409" s="110"/>
      <c r="AB1409" s="121"/>
      <c r="AC1409" s="115"/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109"/>
      <c r="B1410" s="110"/>
      <c r="C1410" s="110"/>
      <c r="D1410" s="111"/>
      <c r="E1410" s="111"/>
      <c r="F1410" s="161"/>
      <c r="G1410" s="114"/>
      <c r="H1410" s="115"/>
      <c r="I1410" s="115"/>
      <c r="J1410" s="116"/>
      <c r="K1410" s="116"/>
      <c r="L1410" s="8"/>
      <c r="M1410" s="117"/>
      <c r="N1410" s="117"/>
      <c r="O1410" s="110"/>
      <c r="P1410" s="110"/>
      <c r="Q1410" s="148"/>
      <c r="R1410" s="170"/>
      <c r="S1410" s="110"/>
      <c r="T1410" s="92"/>
      <c r="U1410" s="180"/>
      <c r="V1410" s="120"/>
      <c r="W1410" s="118"/>
      <c r="X1410" s="118"/>
      <c r="Y1410" s="117"/>
      <c r="Z1410" s="110"/>
      <c r="AA1410" s="110"/>
      <c r="AB1410" s="121"/>
      <c r="AC1410" s="115"/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109"/>
      <c r="B1411" s="110"/>
      <c r="C1411" s="110"/>
      <c r="D1411" s="111"/>
      <c r="E1411" s="111"/>
      <c r="F1411" s="161"/>
      <c r="G1411" s="114"/>
      <c r="H1411" s="115"/>
      <c r="I1411" s="115"/>
      <c r="J1411" s="116"/>
      <c r="K1411" s="116"/>
      <c r="L1411" s="8"/>
      <c r="M1411" s="117"/>
      <c r="N1411" s="117"/>
      <c r="O1411" s="110"/>
      <c r="P1411" s="110"/>
      <c r="Q1411" s="148"/>
      <c r="R1411" s="170"/>
      <c r="S1411" s="110"/>
      <c r="T1411" s="92"/>
      <c r="U1411" s="180"/>
      <c r="V1411" s="120"/>
      <c r="W1411" s="118"/>
      <c r="X1411" s="118"/>
      <c r="Y1411" s="117"/>
      <c r="Z1411" s="110"/>
      <c r="AA1411" s="110"/>
      <c r="AB1411" s="121"/>
      <c r="AC1411" s="115"/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109"/>
      <c r="B1412" s="110"/>
      <c r="C1412" s="110"/>
      <c r="D1412" s="111"/>
      <c r="E1412" s="111"/>
      <c r="F1412" s="161"/>
      <c r="G1412" s="114"/>
      <c r="H1412" s="115"/>
      <c r="I1412" s="115"/>
      <c r="J1412" s="116"/>
      <c r="K1412" s="116"/>
      <c r="L1412" s="8"/>
      <c r="M1412" s="117"/>
      <c r="N1412" s="117"/>
      <c r="O1412" s="110"/>
      <c r="P1412" s="110"/>
      <c r="Q1412" s="148"/>
      <c r="R1412" s="170"/>
      <c r="S1412" s="110"/>
      <c r="T1412" s="92"/>
      <c r="U1412" s="180"/>
      <c r="V1412" s="120"/>
      <c r="W1412" s="118"/>
      <c r="X1412" s="118"/>
      <c r="Y1412" s="117"/>
      <c r="Z1412" s="110"/>
      <c r="AA1412" s="110"/>
      <c r="AB1412" s="121"/>
      <c r="AC1412" s="115"/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109"/>
      <c r="B1413" s="110"/>
      <c r="C1413" s="110"/>
      <c r="D1413" s="111"/>
      <c r="E1413" s="111"/>
      <c r="F1413" s="161"/>
      <c r="G1413" s="114"/>
      <c r="H1413" s="115"/>
      <c r="I1413" s="115"/>
      <c r="J1413" s="116"/>
      <c r="K1413" s="116"/>
      <c r="L1413" s="8"/>
      <c r="M1413" s="117"/>
      <c r="N1413" s="117"/>
      <c r="O1413" s="110"/>
      <c r="P1413" s="110"/>
      <c r="Q1413" s="148"/>
      <c r="R1413" s="170"/>
      <c r="S1413" s="110"/>
      <c r="T1413" s="92"/>
      <c r="U1413" s="180"/>
      <c r="V1413" s="120"/>
      <c r="W1413" s="118"/>
      <c r="X1413" s="118"/>
      <c r="Y1413" s="117"/>
      <c r="Z1413" s="110"/>
      <c r="AA1413" s="110"/>
      <c r="AB1413" s="121"/>
      <c r="AC1413" s="115"/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109"/>
      <c r="B1414" s="110"/>
      <c r="C1414" s="110"/>
      <c r="D1414" s="111"/>
      <c r="E1414" s="111"/>
      <c r="F1414" s="161"/>
      <c r="G1414" s="114"/>
      <c r="H1414" s="115"/>
      <c r="I1414" s="115"/>
      <c r="J1414" s="116"/>
      <c r="K1414" s="116"/>
      <c r="L1414" s="8"/>
      <c r="M1414" s="117"/>
      <c r="N1414" s="117"/>
      <c r="O1414" s="110"/>
      <c r="P1414" s="110"/>
      <c r="Q1414" s="148"/>
      <c r="R1414" s="170"/>
      <c r="S1414" s="110"/>
      <c r="T1414" s="92"/>
      <c r="U1414" s="180"/>
      <c r="V1414" s="120"/>
      <c r="W1414" s="118"/>
      <c r="X1414" s="118"/>
      <c r="Y1414" s="117"/>
      <c r="Z1414" s="110"/>
      <c r="AA1414" s="110"/>
      <c r="AB1414" s="121"/>
      <c r="AC1414" s="115"/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109"/>
      <c r="B1415" s="110"/>
      <c r="C1415" s="110"/>
      <c r="D1415" s="111"/>
      <c r="E1415" s="111"/>
      <c r="F1415" s="161"/>
      <c r="G1415" s="114"/>
      <c r="H1415" s="115"/>
      <c r="I1415" s="115"/>
      <c r="J1415" s="116"/>
      <c r="K1415" s="116"/>
      <c r="L1415" s="8"/>
      <c r="M1415" s="117"/>
      <c r="N1415" s="117"/>
      <c r="O1415" s="110"/>
      <c r="P1415" s="110"/>
      <c r="Q1415" s="148"/>
      <c r="R1415" s="170"/>
      <c r="S1415" s="110"/>
      <c r="T1415" s="92"/>
      <c r="U1415" s="180"/>
      <c r="V1415" s="120"/>
      <c r="W1415" s="118"/>
      <c r="X1415" s="118"/>
      <c r="Y1415" s="117"/>
      <c r="Z1415" s="110"/>
      <c r="AA1415" s="110"/>
      <c r="AB1415" s="121"/>
      <c r="AC1415" s="115"/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109"/>
      <c r="B1416" s="110"/>
      <c r="C1416" s="110"/>
      <c r="D1416" s="111"/>
      <c r="E1416" s="111"/>
      <c r="F1416" s="161"/>
      <c r="G1416" s="114"/>
      <c r="H1416" s="115"/>
      <c r="I1416" s="115"/>
      <c r="J1416" s="116"/>
      <c r="K1416" s="116"/>
      <c r="L1416" s="8"/>
      <c r="M1416" s="117"/>
      <c r="N1416" s="117"/>
      <c r="O1416" s="110"/>
      <c r="P1416" s="110"/>
      <c r="Q1416" s="148"/>
      <c r="R1416" s="170"/>
      <c r="S1416" s="110"/>
      <c r="T1416" s="92"/>
      <c r="U1416" s="180"/>
      <c r="V1416" s="120"/>
      <c r="W1416" s="118"/>
      <c r="X1416" s="118"/>
      <c r="Y1416" s="117"/>
      <c r="Z1416" s="110"/>
      <c r="AA1416" s="110"/>
      <c r="AB1416" s="121"/>
      <c r="AC1416" s="115"/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109"/>
      <c r="B1417" s="110"/>
      <c r="C1417" s="110"/>
      <c r="D1417" s="111"/>
      <c r="E1417" s="111"/>
      <c r="F1417" s="161"/>
      <c r="G1417" s="114"/>
      <c r="H1417" s="115"/>
      <c r="I1417" s="115"/>
      <c r="J1417" s="116"/>
      <c r="K1417" s="116"/>
      <c r="L1417" s="8"/>
      <c r="M1417" s="117"/>
      <c r="N1417" s="117"/>
      <c r="O1417" s="110"/>
      <c r="P1417" s="110"/>
      <c r="Q1417" s="148"/>
      <c r="R1417" s="170"/>
      <c r="S1417" s="110"/>
      <c r="T1417" s="92"/>
      <c r="U1417" s="180"/>
      <c r="V1417" s="120"/>
      <c r="W1417" s="118"/>
      <c r="X1417" s="118"/>
      <c r="Y1417" s="117"/>
      <c r="Z1417" s="110"/>
      <c r="AA1417" s="110"/>
      <c r="AB1417" s="121"/>
      <c r="AC1417" s="115"/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109"/>
      <c r="B1418" s="110"/>
      <c r="C1418" s="110"/>
      <c r="D1418" s="111"/>
      <c r="E1418" s="111"/>
      <c r="F1418" s="161"/>
      <c r="G1418" s="114"/>
      <c r="H1418" s="115"/>
      <c r="I1418" s="115"/>
      <c r="J1418" s="116"/>
      <c r="K1418" s="116"/>
      <c r="L1418" s="8"/>
      <c r="M1418" s="117"/>
      <c r="N1418" s="117"/>
      <c r="O1418" s="110"/>
      <c r="P1418" s="110"/>
      <c r="Q1418" s="148"/>
      <c r="R1418" s="170"/>
      <c r="S1418" s="110"/>
      <c r="T1418" s="92"/>
      <c r="U1418" s="180"/>
      <c r="V1418" s="120"/>
      <c r="W1418" s="118"/>
      <c r="X1418" s="118"/>
      <c r="Y1418" s="117"/>
      <c r="Z1418" s="110"/>
      <c r="AA1418" s="110"/>
      <c r="AB1418" s="121"/>
      <c r="AC1418" s="115"/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109"/>
      <c r="B1419" s="110"/>
      <c r="C1419" s="110"/>
      <c r="D1419" s="111"/>
      <c r="E1419" s="111"/>
      <c r="F1419" s="161"/>
      <c r="G1419" s="114"/>
      <c r="H1419" s="115"/>
      <c r="I1419" s="115"/>
      <c r="J1419" s="116"/>
      <c r="K1419" s="116"/>
      <c r="L1419" s="8"/>
      <c r="M1419" s="117"/>
      <c r="N1419" s="117"/>
      <c r="O1419" s="110"/>
      <c r="P1419" s="110"/>
      <c r="Q1419" s="148"/>
      <c r="R1419" s="170"/>
      <c r="S1419" s="110"/>
      <c r="T1419" s="92"/>
      <c r="U1419" s="180"/>
      <c r="V1419" s="120"/>
      <c r="W1419" s="118"/>
      <c r="X1419" s="118"/>
      <c r="Y1419" s="117"/>
      <c r="Z1419" s="110"/>
      <c r="AA1419" s="110"/>
      <c r="AB1419" s="121"/>
      <c r="AC1419" s="115"/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109"/>
      <c r="B1420" s="110"/>
      <c r="C1420" s="110"/>
      <c r="D1420" s="111"/>
      <c r="E1420" s="111"/>
      <c r="F1420" s="161"/>
      <c r="G1420" s="114"/>
      <c r="H1420" s="115"/>
      <c r="I1420" s="115"/>
      <c r="J1420" s="116"/>
      <c r="K1420" s="116"/>
      <c r="L1420" s="8"/>
      <c r="M1420" s="117"/>
      <c r="N1420" s="117"/>
      <c r="O1420" s="110"/>
      <c r="P1420" s="110"/>
      <c r="Q1420" s="148"/>
      <c r="R1420" s="170"/>
      <c r="S1420" s="110"/>
      <c r="T1420" s="92"/>
      <c r="U1420" s="180"/>
      <c r="V1420" s="120"/>
      <c r="W1420" s="118"/>
      <c r="X1420" s="118"/>
      <c r="Y1420" s="117"/>
      <c r="Z1420" s="110"/>
      <c r="AA1420" s="110"/>
      <c r="AB1420" s="121"/>
      <c r="AC1420" s="115"/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109"/>
      <c r="B1421" s="110"/>
      <c r="C1421" s="110"/>
      <c r="D1421" s="111"/>
      <c r="E1421" s="111"/>
      <c r="F1421" s="161"/>
      <c r="G1421" s="114"/>
      <c r="H1421" s="115"/>
      <c r="I1421" s="115"/>
      <c r="J1421" s="116"/>
      <c r="K1421" s="116"/>
      <c r="L1421" s="8"/>
      <c r="M1421" s="117"/>
      <c r="N1421" s="117"/>
      <c r="O1421" s="110"/>
      <c r="P1421" s="110"/>
      <c r="Q1421" s="148"/>
      <c r="R1421" s="170"/>
      <c r="S1421" s="110"/>
      <c r="T1421" s="92"/>
      <c r="U1421" s="180"/>
      <c r="V1421" s="120"/>
      <c r="W1421" s="118"/>
      <c r="X1421" s="118"/>
      <c r="Y1421" s="117"/>
      <c r="Z1421" s="110"/>
      <c r="AA1421" s="110"/>
      <c r="AB1421" s="121"/>
      <c r="AC1421" s="115"/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109"/>
      <c r="B1422" s="110"/>
      <c r="C1422" s="110"/>
      <c r="D1422" s="111"/>
      <c r="E1422" s="111"/>
      <c r="F1422" s="161"/>
      <c r="G1422" s="114"/>
      <c r="H1422" s="115"/>
      <c r="I1422" s="115"/>
      <c r="J1422" s="116"/>
      <c r="K1422" s="116"/>
      <c r="L1422" s="8"/>
      <c r="M1422" s="117"/>
      <c r="N1422" s="117"/>
      <c r="O1422" s="110"/>
      <c r="P1422" s="110"/>
      <c r="Q1422" s="148"/>
      <c r="R1422" s="170"/>
      <c r="S1422" s="110"/>
      <c r="T1422" s="92"/>
      <c r="U1422" s="180"/>
      <c r="V1422" s="120"/>
      <c r="W1422" s="118"/>
      <c r="X1422" s="118"/>
      <c r="Y1422" s="117"/>
      <c r="Z1422" s="110"/>
      <c r="AA1422" s="110"/>
      <c r="AB1422" s="121"/>
      <c r="AC1422" s="115"/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109"/>
      <c r="B1423" s="110"/>
      <c r="C1423" s="110"/>
      <c r="D1423" s="111"/>
      <c r="E1423" s="111"/>
      <c r="F1423" s="161"/>
      <c r="G1423" s="114"/>
      <c r="H1423" s="115"/>
      <c r="I1423" s="115"/>
      <c r="J1423" s="116"/>
      <c r="K1423" s="116"/>
      <c r="L1423" s="8"/>
      <c r="M1423" s="117"/>
      <c r="N1423" s="117"/>
      <c r="O1423" s="110"/>
      <c r="P1423" s="110"/>
      <c r="Q1423" s="148"/>
      <c r="R1423" s="170"/>
      <c r="S1423" s="110"/>
      <c r="T1423" s="92"/>
      <c r="U1423" s="180"/>
      <c r="V1423" s="120"/>
      <c r="W1423" s="118"/>
      <c r="X1423" s="118"/>
      <c r="Y1423" s="117"/>
      <c r="Z1423" s="110"/>
      <c r="AA1423" s="110"/>
      <c r="AB1423" s="121"/>
      <c r="AC1423" s="115"/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109"/>
      <c r="B1424" s="110"/>
      <c r="C1424" s="110"/>
      <c r="D1424" s="111"/>
      <c r="E1424" s="111"/>
      <c r="F1424" s="161"/>
      <c r="G1424" s="114"/>
      <c r="H1424" s="115"/>
      <c r="I1424" s="115"/>
      <c r="J1424" s="116"/>
      <c r="K1424" s="116"/>
      <c r="L1424" s="8"/>
      <c r="M1424" s="117"/>
      <c r="N1424" s="117"/>
      <c r="O1424" s="110"/>
      <c r="P1424" s="110"/>
      <c r="Q1424" s="148"/>
      <c r="R1424" s="170"/>
      <c r="S1424" s="110"/>
      <c r="T1424" s="92"/>
      <c r="U1424" s="180"/>
      <c r="V1424" s="120"/>
      <c r="W1424" s="118"/>
      <c r="X1424" s="118"/>
      <c r="Y1424" s="117"/>
      <c r="Z1424" s="110"/>
      <c r="AA1424" s="110"/>
      <c r="AB1424" s="121"/>
      <c r="AC1424" s="115"/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109"/>
      <c r="B1425" s="110"/>
      <c r="C1425" s="110"/>
      <c r="D1425" s="111"/>
      <c r="E1425" s="111"/>
      <c r="F1425" s="161"/>
      <c r="G1425" s="114"/>
      <c r="H1425" s="115"/>
      <c r="I1425" s="115"/>
      <c r="J1425" s="116"/>
      <c r="K1425" s="116"/>
      <c r="L1425" s="8"/>
      <c r="M1425" s="117"/>
      <c r="N1425" s="117"/>
      <c r="O1425" s="110"/>
      <c r="P1425" s="110"/>
      <c r="Q1425" s="148"/>
      <c r="R1425" s="170"/>
      <c r="S1425" s="110"/>
      <c r="T1425" s="92"/>
      <c r="U1425" s="180"/>
      <c r="V1425" s="120"/>
      <c r="W1425" s="118"/>
      <c r="X1425" s="118"/>
      <c r="Y1425" s="117"/>
      <c r="Z1425" s="110"/>
      <c r="AA1425" s="110"/>
      <c r="AB1425" s="121"/>
      <c r="AC1425" s="115"/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109"/>
      <c r="B1426" s="110"/>
      <c r="C1426" s="110"/>
      <c r="D1426" s="111"/>
      <c r="E1426" s="111"/>
      <c r="F1426" s="161"/>
      <c r="G1426" s="114"/>
      <c r="H1426" s="115"/>
      <c r="I1426" s="115"/>
      <c r="J1426" s="116"/>
      <c r="K1426" s="116"/>
      <c r="L1426" s="8"/>
      <c r="M1426" s="117"/>
      <c r="N1426" s="117"/>
      <c r="O1426" s="110"/>
      <c r="P1426" s="110"/>
      <c r="Q1426" s="148"/>
      <c r="R1426" s="170"/>
      <c r="S1426" s="110"/>
      <c r="T1426" s="92"/>
      <c r="U1426" s="180"/>
      <c r="V1426" s="120"/>
      <c r="W1426" s="118"/>
      <c r="X1426" s="118"/>
      <c r="Y1426" s="117"/>
      <c r="Z1426" s="110"/>
      <c r="AA1426" s="110"/>
      <c r="AB1426" s="121"/>
      <c r="AC1426" s="115"/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109"/>
      <c r="B1427" s="110"/>
      <c r="C1427" s="110"/>
      <c r="D1427" s="111"/>
      <c r="E1427" s="111"/>
      <c r="F1427" s="161"/>
      <c r="G1427" s="114"/>
      <c r="H1427" s="115"/>
      <c r="I1427" s="115"/>
      <c r="J1427" s="116"/>
      <c r="K1427" s="116"/>
      <c r="L1427" s="8"/>
      <c r="M1427" s="117"/>
      <c r="N1427" s="117"/>
      <c r="O1427" s="110"/>
      <c r="P1427" s="110"/>
      <c r="Q1427" s="148"/>
      <c r="R1427" s="170"/>
      <c r="S1427" s="110"/>
      <c r="T1427" s="92"/>
      <c r="U1427" s="180"/>
      <c r="V1427" s="120"/>
      <c r="W1427" s="118"/>
      <c r="X1427" s="118"/>
      <c r="Y1427" s="117"/>
      <c r="Z1427" s="110"/>
      <c r="AA1427" s="110"/>
      <c r="AB1427" s="121"/>
      <c r="AC1427" s="115"/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109"/>
      <c r="B1428" s="110"/>
      <c r="C1428" s="110"/>
      <c r="D1428" s="111"/>
      <c r="E1428" s="111"/>
      <c r="F1428" s="161"/>
      <c r="G1428" s="114"/>
      <c r="H1428" s="115"/>
      <c r="I1428" s="115"/>
      <c r="J1428" s="116"/>
      <c r="K1428" s="116"/>
      <c r="L1428" s="8"/>
      <c r="M1428" s="117"/>
      <c r="N1428" s="117"/>
      <c r="O1428" s="110"/>
      <c r="P1428" s="110"/>
      <c r="Q1428" s="148"/>
      <c r="R1428" s="170"/>
      <c r="S1428" s="110"/>
      <c r="T1428" s="92"/>
      <c r="U1428" s="180"/>
      <c r="V1428" s="120"/>
      <c r="W1428" s="118"/>
      <c r="X1428" s="118"/>
      <c r="Y1428" s="117"/>
      <c r="Z1428" s="110"/>
      <c r="AA1428" s="110"/>
      <c r="AB1428" s="121"/>
      <c r="AC1428" s="115"/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109"/>
      <c r="B1429" s="110"/>
      <c r="C1429" s="110"/>
      <c r="D1429" s="111"/>
      <c r="E1429" s="111"/>
      <c r="F1429" s="161"/>
      <c r="G1429" s="114"/>
      <c r="H1429" s="115"/>
      <c r="I1429" s="115"/>
      <c r="J1429" s="116"/>
      <c r="K1429" s="116"/>
      <c r="L1429" s="8"/>
      <c r="M1429" s="117"/>
      <c r="N1429" s="117"/>
      <c r="O1429" s="110"/>
      <c r="P1429" s="110"/>
      <c r="Q1429" s="148"/>
      <c r="R1429" s="170"/>
      <c r="S1429" s="110"/>
      <c r="T1429" s="92"/>
      <c r="U1429" s="180"/>
      <c r="V1429" s="120"/>
      <c r="W1429" s="118"/>
      <c r="X1429" s="118"/>
      <c r="Y1429" s="117"/>
      <c r="Z1429" s="110"/>
      <c r="AA1429" s="110"/>
      <c r="AB1429" s="121"/>
      <c r="AC1429" s="115"/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109"/>
      <c r="B1430" s="110"/>
      <c r="C1430" s="110"/>
      <c r="D1430" s="111"/>
      <c r="E1430" s="111"/>
      <c r="F1430" s="161"/>
      <c r="G1430" s="114"/>
      <c r="H1430" s="115"/>
      <c r="I1430" s="115"/>
      <c r="J1430" s="116"/>
      <c r="K1430" s="116"/>
      <c r="L1430" s="8"/>
      <c r="M1430" s="117"/>
      <c r="N1430" s="117"/>
      <c r="O1430" s="110"/>
      <c r="P1430" s="110"/>
      <c r="Q1430" s="148"/>
      <c r="R1430" s="170"/>
      <c r="S1430" s="110"/>
      <c r="T1430" s="92"/>
      <c r="U1430" s="180"/>
      <c r="V1430" s="120"/>
      <c r="W1430" s="118"/>
      <c r="X1430" s="118"/>
      <c r="Y1430" s="117"/>
      <c r="Z1430" s="110"/>
      <c r="AA1430" s="110"/>
      <c r="AB1430" s="121"/>
      <c r="AC1430" s="115"/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109"/>
      <c r="B1431" s="110"/>
      <c r="C1431" s="110"/>
      <c r="D1431" s="111"/>
      <c r="E1431" s="111"/>
      <c r="F1431" s="161"/>
      <c r="G1431" s="114"/>
      <c r="H1431" s="115"/>
      <c r="I1431" s="115"/>
      <c r="J1431" s="116"/>
      <c r="K1431" s="116"/>
      <c r="L1431" s="8"/>
      <c r="M1431" s="117"/>
      <c r="N1431" s="117"/>
      <c r="O1431" s="110"/>
      <c r="P1431" s="110"/>
      <c r="Q1431" s="148"/>
      <c r="R1431" s="170"/>
      <c r="S1431" s="110"/>
      <c r="T1431" s="92"/>
      <c r="U1431" s="180"/>
      <c r="V1431" s="120"/>
      <c r="W1431" s="118"/>
      <c r="X1431" s="118"/>
      <c r="Y1431" s="117"/>
      <c r="Z1431" s="110"/>
      <c r="AA1431" s="110"/>
      <c r="AB1431" s="121"/>
      <c r="AC1431" s="115"/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109"/>
      <c r="B1432" s="110"/>
      <c r="C1432" s="110"/>
      <c r="D1432" s="111"/>
      <c r="E1432" s="111"/>
      <c r="F1432" s="161"/>
      <c r="G1432" s="114"/>
      <c r="H1432" s="115"/>
      <c r="I1432" s="115"/>
      <c r="J1432" s="116"/>
      <c r="K1432" s="116"/>
      <c r="L1432" s="8"/>
      <c r="M1432" s="117"/>
      <c r="N1432" s="117"/>
      <c r="O1432" s="110"/>
      <c r="P1432" s="110"/>
      <c r="Q1432" s="148"/>
      <c r="R1432" s="170"/>
      <c r="S1432" s="110"/>
      <c r="T1432" s="92"/>
      <c r="U1432" s="180"/>
      <c r="V1432" s="120"/>
      <c r="W1432" s="118"/>
      <c r="X1432" s="118"/>
      <c r="Y1432" s="117"/>
      <c r="Z1432" s="110"/>
      <c r="AA1432" s="110"/>
      <c r="AB1432" s="121"/>
      <c r="AC1432" s="115"/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109"/>
      <c r="B1433" s="110"/>
      <c r="C1433" s="110"/>
      <c r="D1433" s="111"/>
      <c r="E1433" s="111"/>
      <c r="F1433" s="161"/>
      <c r="G1433" s="114"/>
      <c r="H1433" s="115"/>
      <c r="I1433" s="115"/>
      <c r="J1433" s="116"/>
      <c r="K1433" s="116"/>
      <c r="L1433" s="8"/>
      <c r="M1433" s="117"/>
      <c r="N1433" s="117"/>
      <c r="O1433" s="110"/>
      <c r="P1433" s="110"/>
      <c r="Q1433" s="148"/>
      <c r="R1433" s="170"/>
      <c r="S1433" s="110"/>
      <c r="T1433" s="92"/>
      <c r="U1433" s="180"/>
      <c r="V1433" s="120"/>
      <c r="W1433" s="118"/>
      <c r="X1433" s="118"/>
      <c r="Y1433" s="117"/>
      <c r="Z1433" s="110"/>
      <c r="AA1433" s="110"/>
      <c r="AB1433" s="121"/>
      <c r="AC1433" s="115"/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109"/>
      <c r="B1434" s="110"/>
      <c r="C1434" s="110"/>
      <c r="D1434" s="111"/>
      <c r="E1434" s="111"/>
      <c r="F1434" s="161"/>
      <c r="G1434" s="114"/>
      <c r="H1434" s="115"/>
      <c r="I1434" s="115"/>
      <c r="J1434" s="116"/>
      <c r="K1434" s="116"/>
      <c r="L1434" s="8"/>
      <c r="M1434" s="117"/>
      <c r="N1434" s="117"/>
      <c r="O1434" s="110"/>
      <c r="P1434" s="110"/>
      <c r="Q1434" s="148"/>
      <c r="R1434" s="170"/>
      <c r="S1434" s="110"/>
      <c r="T1434" s="92"/>
      <c r="U1434" s="180"/>
      <c r="V1434" s="120"/>
      <c r="W1434" s="118"/>
      <c r="X1434" s="118"/>
      <c r="Y1434" s="117"/>
      <c r="Z1434" s="110"/>
      <c r="AA1434" s="110"/>
      <c r="AB1434" s="121"/>
      <c r="AC1434" s="115"/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109"/>
      <c r="B1435" s="110"/>
      <c r="C1435" s="110"/>
      <c r="D1435" s="111"/>
      <c r="E1435" s="111"/>
      <c r="F1435" s="161"/>
      <c r="G1435" s="114"/>
      <c r="H1435" s="115"/>
      <c r="I1435" s="115"/>
      <c r="J1435" s="116"/>
      <c r="K1435" s="116"/>
      <c r="L1435" s="8"/>
      <c r="M1435" s="117"/>
      <c r="N1435" s="117"/>
      <c r="O1435" s="110"/>
      <c r="P1435" s="110"/>
      <c r="Q1435" s="148"/>
      <c r="R1435" s="170"/>
      <c r="S1435" s="110"/>
      <c r="T1435" s="92"/>
      <c r="U1435" s="180"/>
      <c r="V1435" s="120"/>
      <c r="W1435" s="118"/>
      <c r="X1435" s="118"/>
      <c r="Y1435" s="117"/>
      <c r="Z1435" s="110"/>
      <c r="AA1435" s="110"/>
      <c r="AB1435" s="121"/>
      <c r="AC1435" s="115"/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109"/>
      <c r="B1436" s="110"/>
      <c r="C1436" s="110"/>
      <c r="D1436" s="111"/>
      <c r="E1436" s="111"/>
      <c r="F1436" s="161"/>
      <c r="G1436" s="114"/>
      <c r="H1436" s="115"/>
      <c r="I1436" s="115"/>
      <c r="J1436" s="116"/>
      <c r="K1436" s="116"/>
      <c r="L1436" s="8"/>
      <c r="M1436" s="117"/>
      <c r="N1436" s="117"/>
      <c r="O1436" s="110"/>
      <c r="P1436" s="110"/>
      <c r="Q1436" s="148"/>
      <c r="R1436" s="170"/>
      <c r="S1436" s="110"/>
      <c r="T1436" s="92"/>
      <c r="U1436" s="180"/>
      <c r="V1436" s="120"/>
      <c r="W1436" s="118"/>
      <c r="X1436" s="118"/>
      <c r="Y1436" s="117"/>
      <c r="Z1436" s="110"/>
      <c r="AA1436" s="110"/>
      <c r="AB1436" s="121"/>
      <c r="AC1436" s="115"/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109"/>
      <c r="B1437" s="110"/>
      <c r="C1437" s="110"/>
      <c r="D1437" s="111"/>
      <c r="E1437" s="111"/>
      <c r="F1437" s="161"/>
      <c r="G1437" s="114"/>
      <c r="H1437" s="115"/>
      <c r="I1437" s="115"/>
      <c r="J1437" s="116"/>
      <c r="K1437" s="116"/>
      <c r="L1437" s="8"/>
      <c r="M1437" s="117"/>
      <c r="N1437" s="117"/>
      <c r="O1437" s="110"/>
      <c r="P1437" s="110"/>
      <c r="Q1437" s="148"/>
      <c r="R1437" s="170"/>
      <c r="S1437" s="110"/>
      <c r="T1437" s="92"/>
      <c r="U1437" s="180"/>
      <c r="V1437" s="120"/>
      <c r="W1437" s="118"/>
      <c r="X1437" s="118"/>
      <c r="Y1437" s="117"/>
      <c r="Z1437" s="110"/>
      <c r="AA1437" s="110"/>
      <c r="AB1437" s="121"/>
      <c r="AC1437" s="115"/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109"/>
      <c r="B1438" s="110"/>
      <c r="C1438" s="110"/>
      <c r="D1438" s="111"/>
      <c r="E1438" s="111"/>
      <c r="F1438" s="161"/>
      <c r="G1438" s="114"/>
      <c r="H1438" s="115"/>
      <c r="I1438" s="115"/>
      <c r="J1438" s="116"/>
      <c r="K1438" s="116"/>
      <c r="L1438" s="8"/>
      <c r="M1438" s="117"/>
      <c r="N1438" s="117"/>
      <c r="O1438" s="110"/>
      <c r="P1438" s="110"/>
      <c r="Q1438" s="148"/>
      <c r="R1438" s="170"/>
      <c r="S1438" s="110"/>
      <c r="T1438" s="92"/>
      <c r="U1438" s="180"/>
      <c r="V1438" s="120"/>
      <c r="W1438" s="118"/>
      <c r="X1438" s="118"/>
      <c r="Y1438" s="117"/>
      <c r="Z1438" s="110"/>
      <c r="AA1438" s="110"/>
      <c r="AB1438" s="121"/>
      <c r="AC1438" s="115"/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109"/>
      <c r="B1439" s="110"/>
      <c r="C1439" s="110"/>
      <c r="D1439" s="111"/>
      <c r="E1439" s="111"/>
      <c r="F1439" s="161"/>
      <c r="G1439" s="114"/>
      <c r="H1439" s="115"/>
      <c r="I1439" s="115"/>
      <c r="J1439" s="116"/>
      <c r="K1439" s="116"/>
      <c r="L1439" s="8"/>
      <c r="M1439" s="117"/>
      <c r="N1439" s="117"/>
      <c r="O1439" s="110"/>
      <c r="P1439" s="110"/>
      <c r="Q1439" s="148"/>
      <c r="R1439" s="170"/>
      <c r="S1439" s="110"/>
      <c r="T1439" s="92"/>
      <c r="U1439" s="180"/>
      <c r="V1439" s="120"/>
      <c r="W1439" s="118"/>
      <c r="X1439" s="118"/>
      <c r="Y1439" s="117"/>
      <c r="Z1439" s="110"/>
      <c r="AA1439" s="110"/>
      <c r="AB1439" s="121"/>
      <c r="AC1439" s="115"/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109"/>
      <c r="B1440" s="110"/>
      <c r="C1440" s="110"/>
      <c r="D1440" s="111"/>
      <c r="E1440" s="111"/>
      <c r="F1440" s="161"/>
      <c r="G1440" s="114"/>
      <c r="H1440" s="115"/>
      <c r="I1440" s="115"/>
      <c r="J1440" s="116"/>
      <c r="K1440" s="116"/>
      <c r="L1440" s="8"/>
      <c r="M1440" s="117"/>
      <c r="N1440" s="117"/>
      <c r="O1440" s="110"/>
      <c r="P1440" s="110"/>
      <c r="Q1440" s="148"/>
      <c r="R1440" s="170"/>
      <c r="S1440" s="110"/>
      <c r="T1440" s="92"/>
      <c r="U1440" s="180"/>
      <c r="V1440" s="120"/>
      <c r="W1440" s="118"/>
      <c r="X1440" s="118"/>
      <c r="Y1440" s="117"/>
      <c r="Z1440" s="110"/>
      <c r="AA1440" s="110"/>
      <c r="AB1440" s="121"/>
      <c r="AC1440" s="115"/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109"/>
      <c r="B1441" s="110"/>
      <c r="C1441" s="110"/>
      <c r="D1441" s="111"/>
      <c r="E1441" s="111"/>
      <c r="F1441" s="161"/>
      <c r="G1441" s="114"/>
      <c r="H1441" s="115"/>
      <c r="I1441" s="115"/>
      <c r="J1441" s="116"/>
      <c r="K1441" s="116"/>
      <c r="L1441" s="8"/>
      <c r="M1441" s="117"/>
      <c r="N1441" s="117"/>
      <c r="O1441" s="110"/>
      <c r="P1441" s="110"/>
      <c r="Q1441" s="148"/>
      <c r="R1441" s="170"/>
      <c r="S1441" s="110"/>
      <c r="T1441" s="92"/>
      <c r="U1441" s="180"/>
      <c r="V1441" s="120"/>
      <c r="W1441" s="118"/>
      <c r="X1441" s="118"/>
      <c r="Y1441" s="117"/>
      <c r="Z1441" s="110"/>
      <c r="AA1441" s="110"/>
      <c r="AB1441" s="121"/>
      <c r="AC1441" s="115"/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109"/>
      <c r="B1442" s="110"/>
      <c r="C1442" s="110"/>
      <c r="D1442" s="111"/>
      <c r="E1442" s="111"/>
      <c r="F1442" s="161"/>
      <c r="G1442" s="114"/>
      <c r="H1442" s="115"/>
      <c r="I1442" s="115"/>
      <c r="J1442" s="116"/>
      <c r="K1442" s="116"/>
      <c r="L1442" s="8"/>
      <c r="M1442" s="117"/>
      <c r="N1442" s="117"/>
      <c r="O1442" s="110"/>
      <c r="P1442" s="110"/>
      <c r="Q1442" s="148"/>
      <c r="R1442" s="170"/>
      <c r="S1442" s="110"/>
      <c r="T1442" s="92"/>
      <c r="U1442" s="180"/>
      <c r="V1442" s="120"/>
      <c r="W1442" s="118"/>
      <c r="X1442" s="118"/>
      <c r="Y1442" s="117"/>
      <c r="Z1442" s="110"/>
      <c r="AA1442" s="110"/>
      <c r="AB1442" s="121"/>
      <c r="AC1442" s="115"/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109"/>
      <c r="B1443" s="110"/>
      <c r="C1443" s="110"/>
      <c r="D1443" s="111"/>
      <c r="E1443" s="111"/>
      <c r="F1443" s="161"/>
      <c r="G1443" s="114"/>
      <c r="H1443" s="115"/>
      <c r="I1443" s="115"/>
      <c r="J1443" s="116"/>
      <c r="K1443" s="116"/>
      <c r="L1443" s="8"/>
      <c r="M1443" s="117"/>
      <c r="N1443" s="117"/>
      <c r="O1443" s="110"/>
      <c r="P1443" s="110"/>
      <c r="Q1443" s="148"/>
      <c r="R1443" s="170"/>
      <c r="S1443" s="110"/>
      <c r="T1443" s="92"/>
      <c r="U1443" s="180"/>
      <c r="V1443" s="120"/>
      <c r="W1443" s="118"/>
      <c r="X1443" s="118"/>
      <c r="Y1443" s="117"/>
      <c r="Z1443" s="110"/>
      <c r="AA1443" s="110"/>
      <c r="AB1443" s="121"/>
      <c r="AC1443" s="115"/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109"/>
      <c r="B1444" s="110"/>
      <c r="C1444" s="110"/>
      <c r="D1444" s="111"/>
      <c r="E1444" s="111"/>
      <c r="F1444" s="161"/>
      <c r="G1444" s="114"/>
      <c r="H1444" s="115"/>
      <c r="I1444" s="115"/>
      <c r="J1444" s="116"/>
      <c r="K1444" s="116"/>
      <c r="L1444" s="8"/>
      <c r="M1444" s="117"/>
      <c r="N1444" s="117"/>
      <c r="O1444" s="110"/>
      <c r="P1444" s="110"/>
      <c r="Q1444" s="148"/>
      <c r="R1444" s="170"/>
      <c r="S1444" s="110"/>
      <c r="T1444" s="92"/>
      <c r="U1444" s="180"/>
      <c r="V1444" s="120"/>
      <c r="W1444" s="118"/>
      <c r="X1444" s="118"/>
      <c r="Y1444" s="117"/>
      <c r="Z1444" s="110"/>
      <c r="AA1444" s="110"/>
      <c r="AB1444" s="121"/>
      <c r="AC1444" s="115"/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109"/>
      <c r="B1445" s="110"/>
      <c r="C1445" s="110"/>
      <c r="D1445" s="111"/>
      <c r="E1445" s="111"/>
      <c r="F1445" s="161"/>
      <c r="G1445" s="114"/>
      <c r="H1445" s="115"/>
      <c r="I1445" s="115"/>
      <c r="J1445" s="116"/>
      <c r="K1445" s="116"/>
      <c r="L1445" s="8"/>
      <c r="M1445" s="117"/>
      <c r="N1445" s="117"/>
      <c r="O1445" s="110"/>
      <c r="P1445" s="110"/>
      <c r="Q1445" s="148"/>
      <c r="R1445" s="170"/>
      <c r="S1445" s="110"/>
      <c r="T1445" s="92"/>
      <c r="U1445" s="180"/>
      <c r="V1445" s="120"/>
      <c r="W1445" s="118"/>
      <c r="X1445" s="118"/>
      <c r="Y1445" s="117"/>
      <c r="Z1445" s="110"/>
      <c r="AA1445" s="110"/>
      <c r="AB1445" s="121"/>
      <c r="AC1445" s="115"/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109"/>
      <c r="B1446" s="110"/>
      <c r="C1446" s="110"/>
      <c r="D1446" s="111"/>
      <c r="E1446" s="111"/>
      <c r="F1446" s="161"/>
      <c r="G1446" s="114"/>
      <c r="H1446" s="115"/>
      <c r="I1446" s="115"/>
      <c r="J1446" s="116"/>
      <c r="K1446" s="116"/>
      <c r="L1446" s="8"/>
      <c r="M1446" s="117"/>
      <c r="N1446" s="117"/>
      <c r="O1446" s="110"/>
      <c r="P1446" s="110"/>
      <c r="Q1446" s="148"/>
      <c r="R1446" s="170"/>
      <c r="S1446" s="110"/>
      <c r="T1446" s="92"/>
      <c r="U1446" s="180"/>
      <c r="V1446" s="120"/>
      <c r="W1446" s="118"/>
      <c r="X1446" s="118"/>
      <c r="Y1446" s="117"/>
      <c r="Z1446" s="110"/>
      <c r="AA1446" s="110"/>
      <c r="AB1446" s="121"/>
      <c r="AC1446" s="115"/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109"/>
      <c r="B1447" s="110"/>
      <c r="C1447" s="110"/>
      <c r="D1447" s="111"/>
      <c r="E1447" s="111"/>
      <c r="F1447" s="161"/>
      <c r="G1447" s="114"/>
      <c r="H1447" s="115"/>
      <c r="I1447" s="115"/>
      <c r="J1447" s="116"/>
      <c r="K1447" s="116"/>
      <c r="L1447" s="8"/>
      <c r="M1447" s="117"/>
      <c r="N1447" s="117"/>
      <c r="O1447" s="110"/>
      <c r="P1447" s="110"/>
      <c r="Q1447" s="148"/>
      <c r="R1447" s="170"/>
      <c r="S1447" s="110"/>
      <c r="T1447" s="92"/>
      <c r="U1447" s="180"/>
      <c r="V1447" s="120"/>
      <c r="W1447" s="118"/>
      <c r="X1447" s="118"/>
      <c r="Y1447" s="117"/>
      <c r="Z1447" s="110"/>
      <c r="AA1447" s="110"/>
      <c r="AB1447" s="121"/>
      <c r="AC1447" s="115"/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109"/>
      <c r="B1448" s="110"/>
      <c r="C1448" s="110"/>
      <c r="D1448" s="111"/>
      <c r="E1448" s="111"/>
      <c r="F1448" s="161"/>
      <c r="G1448" s="114"/>
      <c r="H1448" s="115"/>
      <c r="I1448" s="115"/>
      <c r="J1448" s="116"/>
      <c r="K1448" s="116"/>
      <c r="L1448" s="8"/>
      <c r="M1448" s="117"/>
      <c r="N1448" s="117"/>
      <c r="O1448" s="110"/>
      <c r="P1448" s="110"/>
      <c r="Q1448" s="148"/>
      <c r="R1448" s="170"/>
      <c r="S1448" s="110"/>
      <c r="T1448" s="92"/>
      <c r="U1448" s="180"/>
      <c r="V1448" s="120"/>
      <c r="W1448" s="118"/>
      <c r="X1448" s="118"/>
      <c r="Y1448" s="117"/>
      <c r="Z1448" s="110"/>
      <c r="AA1448" s="110"/>
      <c r="AB1448" s="121"/>
      <c r="AC1448" s="115"/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109"/>
      <c r="B1449" s="110"/>
      <c r="C1449" s="110"/>
      <c r="D1449" s="111"/>
      <c r="E1449" s="111"/>
      <c r="F1449" s="161"/>
      <c r="G1449" s="114"/>
      <c r="H1449" s="115"/>
      <c r="I1449" s="115"/>
      <c r="J1449" s="116"/>
      <c r="K1449" s="116"/>
      <c r="L1449" s="8"/>
      <c r="M1449" s="117"/>
      <c r="N1449" s="117"/>
      <c r="O1449" s="110"/>
      <c r="P1449" s="110"/>
      <c r="Q1449" s="148"/>
      <c r="R1449" s="170"/>
      <c r="S1449" s="110"/>
      <c r="T1449" s="92"/>
      <c r="U1449" s="180"/>
      <c r="V1449" s="120"/>
      <c r="W1449" s="118"/>
      <c r="X1449" s="118"/>
      <c r="Y1449" s="117"/>
      <c r="Z1449" s="110"/>
      <c r="AA1449" s="110"/>
      <c r="AB1449" s="121"/>
      <c r="AC1449" s="115"/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109"/>
      <c r="B1450" s="110"/>
      <c r="C1450" s="110"/>
      <c r="D1450" s="111"/>
      <c r="E1450" s="111"/>
      <c r="F1450" s="161"/>
      <c r="G1450" s="114"/>
      <c r="H1450" s="115"/>
      <c r="I1450" s="115"/>
      <c r="J1450" s="116"/>
      <c r="K1450" s="116"/>
      <c r="L1450" s="8"/>
      <c r="M1450" s="117"/>
      <c r="N1450" s="117"/>
      <c r="O1450" s="110"/>
      <c r="P1450" s="110"/>
      <c r="Q1450" s="148"/>
      <c r="R1450" s="170"/>
      <c r="S1450" s="110"/>
      <c r="T1450" s="92"/>
      <c r="U1450" s="180"/>
      <c r="V1450" s="120"/>
      <c r="W1450" s="118"/>
      <c r="X1450" s="118"/>
      <c r="Y1450" s="117"/>
      <c r="Z1450" s="110"/>
      <c r="AA1450" s="110"/>
      <c r="AB1450" s="121"/>
      <c r="AC1450" s="115"/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109"/>
      <c r="B1451" s="110"/>
      <c r="C1451" s="110"/>
      <c r="D1451" s="111"/>
      <c r="E1451" s="111"/>
      <c r="F1451" s="161"/>
      <c r="G1451" s="114"/>
      <c r="H1451" s="115"/>
      <c r="I1451" s="115"/>
      <c r="J1451" s="116"/>
      <c r="K1451" s="116"/>
      <c r="L1451" s="8"/>
      <c r="M1451" s="117"/>
      <c r="N1451" s="117"/>
      <c r="O1451" s="110"/>
      <c r="P1451" s="110"/>
      <c r="Q1451" s="148"/>
      <c r="R1451" s="170"/>
      <c r="S1451" s="110"/>
      <c r="T1451" s="92"/>
      <c r="U1451" s="180"/>
      <c r="V1451" s="120"/>
      <c r="W1451" s="118"/>
      <c r="X1451" s="118"/>
      <c r="Y1451" s="117"/>
      <c r="Z1451" s="110"/>
      <c r="AA1451" s="110"/>
      <c r="AB1451" s="121"/>
      <c r="AC1451" s="115"/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109"/>
      <c r="B1452" s="110"/>
      <c r="C1452" s="110"/>
      <c r="D1452" s="111"/>
      <c r="E1452" s="111"/>
      <c r="F1452" s="161"/>
      <c r="G1452" s="114"/>
      <c r="H1452" s="115"/>
      <c r="I1452" s="115"/>
      <c r="J1452" s="116"/>
      <c r="K1452" s="116"/>
      <c r="L1452" s="8"/>
      <c r="M1452" s="117"/>
      <c r="N1452" s="117"/>
      <c r="O1452" s="110"/>
      <c r="P1452" s="110"/>
      <c r="Q1452" s="148"/>
      <c r="R1452" s="170"/>
      <c r="S1452" s="110"/>
      <c r="T1452" s="92"/>
      <c r="U1452" s="180"/>
      <c r="V1452" s="120"/>
      <c r="W1452" s="118"/>
      <c r="X1452" s="118"/>
      <c r="Y1452" s="117"/>
      <c r="Z1452" s="110"/>
      <c r="AA1452" s="110"/>
      <c r="AB1452" s="121"/>
      <c r="AC1452" s="115"/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109"/>
      <c r="B1453" s="110"/>
      <c r="C1453" s="110"/>
      <c r="D1453" s="111"/>
      <c r="E1453" s="111"/>
      <c r="F1453" s="161"/>
      <c r="G1453" s="114"/>
      <c r="H1453" s="115"/>
      <c r="I1453" s="115"/>
      <c r="J1453" s="116"/>
      <c r="K1453" s="116"/>
      <c r="L1453" s="8"/>
      <c r="M1453" s="117"/>
      <c r="N1453" s="117"/>
      <c r="O1453" s="110"/>
      <c r="P1453" s="110"/>
      <c r="Q1453" s="148"/>
      <c r="R1453" s="170"/>
      <c r="S1453" s="110"/>
      <c r="T1453" s="92"/>
      <c r="U1453" s="180"/>
      <c r="V1453" s="120"/>
      <c r="W1453" s="118"/>
      <c r="X1453" s="118"/>
      <c r="Y1453" s="117"/>
      <c r="Z1453" s="110"/>
      <c r="AA1453" s="110"/>
      <c r="AB1453" s="121"/>
      <c r="AC1453" s="115"/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109"/>
      <c r="B1454" s="110"/>
      <c r="C1454" s="110"/>
      <c r="D1454" s="111"/>
      <c r="E1454" s="111"/>
      <c r="F1454" s="161"/>
      <c r="G1454" s="114"/>
      <c r="H1454" s="115"/>
      <c r="I1454" s="115"/>
      <c r="J1454" s="116"/>
      <c r="K1454" s="116"/>
      <c r="L1454" s="8"/>
      <c r="M1454" s="117"/>
      <c r="N1454" s="117"/>
      <c r="O1454" s="110"/>
      <c r="P1454" s="110"/>
      <c r="Q1454" s="148"/>
      <c r="R1454" s="170"/>
      <c r="S1454" s="110"/>
      <c r="T1454" s="92"/>
      <c r="U1454" s="180"/>
      <c r="V1454" s="120"/>
      <c r="W1454" s="118"/>
      <c r="X1454" s="118"/>
      <c r="Y1454" s="117"/>
      <c r="Z1454" s="110"/>
      <c r="AA1454" s="110"/>
      <c r="AB1454" s="121"/>
      <c r="AC1454" s="115"/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109"/>
      <c r="B1455" s="110"/>
      <c r="C1455" s="110"/>
      <c r="D1455" s="111"/>
      <c r="E1455" s="111"/>
      <c r="F1455" s="161"/>
      <c r="G1455" s="114"/>
      <c r="H1455" s="115"/>
      <c r="I1455" s="115"/>
      <c r="J1455" s="116"/>
      <c r="K1455" s="116"/>
      <c r="L1455" s="8"/>
      <c r="M1455" s="117"/>
      <c r="N1455" s="117"/>
      <c r="O1455" s="110"/>
      <c r="P1455" s="110"/>
      <c r="Q1455" s="148"/>
      <c r="R1455" s="170"/>
      <c r="S1455" s="110"/>
      <c r="T1455" s="92"/>
      <c r="U1455" s="180"/>
      <c r="V1455" s="120"/>
      <c r="W1455" s="118"/>
      <c r="X1455" s="118"/>
      <c r="Y1455" s="117"/>
      <c r="Z1455" s="110"/>
      <c r="AA1455" s="110"/>
      <c r="AB1455" s="121"/>
      <c r="AC1455" s="115"/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109"/>
      <c r="B1456" s="110"/>
      <c r="C1456" s="110"/>
      <c r="D1456" s="111"/>
      <c r="E1456" s="111"/>
      <c r="F1456" s="161"/>
      <c r="G1456" s="114"/>
      <c r="H1456" s="115"/>
      <c r="I1456" s="115"/>
      <c r="J1456" s="116"/>
      <c r="K1456" s="116"/>
      <c r="L1456" s="8"/>
      <c r="M1456" s="117"/>
      <c r="N1456" s="117"/>
      <c r="O1456" s="110"/>
      <c r="P1456" s="110"/>
      <c r="Q1456" s="148"/>
      <c r="R1456" s="170"/>
      <c r="S1456" s="110"/>
      <c r="T1456" s="92"/>
      <c r="U1456" s="180"/>
      <c r="V1456" s="120"/>
      <c r="W1456" s="118"/>
      <c r="X1456" s="118"/>
      <c r="Y1456" s="117"/>
      <c r="Z1456" s="110"/>
      <c r="AA1456" s="110"/>
      <c r="AB1456" s="121"/>
      <c r="AC1456" s="115"/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109"/>
      <c r="B1457" s="110"/>
      <c r="C1457" s="110"/>
      <c r="D1457" s="111"/>
      <c r="E1457" s="111"/>
      <c r="F1457" s="161"/>
      <c r="G1457" s="114"/>
      <c r="H1457" s="115"/>
      <c r="I1457" s="115"/>
      <c r="J1457" s="116"/>
      <c r="K1457" s="116"/>
      <c r="L1457" s="8"/>
      <c r="M1457" s="117"/>
      <c r="N1457" s="117"/>
      <c r="O1457" s="110"/>
      <c r="P1457" s="110"/>
      <c r="Q1457" s="148"/>
      <c r="R1457" s="170"/>
      <c r="S1457" s="110"/>
      <c r="T1457" s="92"/>
      <c r="U1457" s="180"/>
      <c r="V1457" s="120"/>
      <c r="W1457" s="118"/>
      <c r="X1457" s="118"/>
      <c r="Y1457" s="117"/>
      <c r="Z1457" s="110"/>
      <c r="AA1457" s="110"/>
      <c r="AB1457" s="121"/>
      <c r="AC1457" s="115"/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109"/>
      <c r="B1458" s="110"/>
      <c r="C1458" s="110"/>
      <c r="D1458" s="111"/>
      <c r="E1458" s="111"/>
      <c r="F1458" s="161"/>
      <c r="G1458" s="114"/>
      <c r="H1458" s="115"/>
      <c r="I1458" s="115"/>
      <c r="J1458" s="116"/>
      <c r="K1458" s="116"/>
      <c r="L1458" s="8"/>
      <c r="M1458" s="117"/>
      <c r="N1458" s="117"/>
      <c r="O1458" s="110"/>
      <c r="P1458" s="110"/>
      <c r="Q1458" s="148"/>
      <c r="R1458" s="170"/>
      <c r="S1458" s="110"/>
      <c r="T1458" s="92"/>
      <c r="U1458" s="180"/>
      <c r="V1458" s="120"/>
      <c r="W1458" s="118"/>
      <c r="X1458" s="118"/>
      <c r="Y1458" s="117"/>
      <c r="Z1458" s="110"/>
      <c r="AA1458" s="110"/>
      <c r="AB1458" s="121"/>
      <c r="AC1458" s="115"/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109"/>
      <c r="B1459" s="110"/>
      <c r="C1459" s="110"/>
      <c r="D1459" s="111"/>
      <c r="E1459" s="111"/>
      <c r="F1459" s="161"/>
      <c r="G1459" s="114"/>
      <c r="H1459" s="115"/>
      <c r="I1459" s="115"/>
      <c r="J1459" s="116"/>
      <c r="K1459" s="116"/>
      <c r="L1459" s="8"/>
      <c r="M1459" s="117"/>
      <c r="N1459" s="117"/>
      <c r="O1459" s="110"/>
      <c r="P1459" s="110"/>
      <c r="Q1459" s="148"/>
      <c r="R1459" s="170"/>
      <c r="S1459" s="110"/>
      <c r="T1459" s="92"/>
      <c r="U1459" s="180"/>
      <c r="V1459" s="120"/>
      <c r="W1459" s="118"/>
      <c r="X1459" s="118"/>
      <c r="Y1459" s="117"/>
      <c r="Z1459" s="110"/>
      <c r="AA1459" s="110"/>
      <c r="AB1459" s="121"/>
      <c r="AC1459" s="115"/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109"/>
      <c r="B1460" s="110"/>
      <c r="C1460" s="110"/>
      <c r="D1460" s="111"/>
      <c r="E1460" s="111"/>
      <c r="F1460" s="161"/>
      <c r="G1460" s="114"/>
      <c r="H1460" s="115"/>
      <c r="I1460" s="115"/>
      <c r="J1460" s="116"/>
      <c r="K1460" s="116"/>
      <c r="L1460" s="8"/>
      <c r="M1460" s="117"/>
      <c r="N1460" s="117"/>
      <c r="O1460" s="110"/>
      <c r="P1460" s="110"/>
      <c r="Q1460" s="148"/>
      <c r="R1460" s="170"/>
      <c r="S1460" s="110"/>
      <c r="T1460" s="92"/>
      <c r="U1460" s="180"/>
      <c r="V1460" s="120"/>
      <c r="W1460" s="118"/>
      <c r="X1460" s="118"/>
      <c r="Y1460" s="117"/>
      <c r="Z1460" s="110"/>
      <c r="AA1460" s="110"/>
      <c r="AB1460" s="121"/>
      <c r="AC1460" s="115"/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109"/>
      <c r="B1461" s="110"/>
      <c r="C1461" s="110"/>
      <c r="D1461" s="111"/>
      <c r="E1461" s="111"/>
      <c r="F1461" s="161"/>
      <c r="G1461" s="114"/>
      <c r="H1461" s="115"/>
      <c r="I1461" s="115"/>
      <c r="J1461" s="116"/>
      <c r="K1461" s="116"/>
      <c r="L1461" s="8"/>
      <c r="M1461" s="117"/>
      <c r="N1461" s="117"/>
      <c r="O1461" s="110"/>
      <c r="P1461" s="110"/>
      <c r="Q1461" s="148"/>
      <c r="R1461" s="170"/>
      <c r="S1461" s="110"/>
      <c r="T1461" s="92"/>
      <c r="U1461" s="180"/>
      <c r="V1461" s="120"/>
      <c r="W1461" s="118"/>
      <c r="X1461" s="118"/>
      <c r="Y1461" s="117"/>
      <c r="Z1461" s="110"/>
      <c r="AA1461" s="110"/>
      <c r="AB1461" s="121"/>
      <c r="AC1461" s="115"/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109"/>
      <c r="B1462" s="110"/>
      <c r="C1462" s="110"/>
      <c r="D1462" s="111"/>
      <c r="E1462" s="111"/>
      <c r="F1462" s="161"/>
      <c r="G1462" s="114"/>
      <c r="H1462" s="115"/>
      <c r="I1462" s="115"/>
      <c r="J1462" s="116"/>
      <c r="K1462" s="116"/>
      <c r="L1462" s="8"/>
      <c r="M1462" s="117"/>
      <c r="N1462" s="117"/>
      <c r="O1462" s="110"/>
      <c r="P1462" s="110"/>
      <c r="Q1462" s="148"/>
      <c r="R1462" s="170"/>
      <c r="S1462" s="110"/>
      <c r="T1462" s="92"/>
      <c r="U1462" s="180"/>
      <c r="V1462" s="120"/>
      <c r="W1462" s="118"/>
      <c r="X1462" s="118"/>
      <c r="Y1462" s="117"/>
      <c r="Z1462" s="110"/>
      <c r="AA1462" s="110"/>
      <c r="AB1462" s="121"/>
      <c r="AC1462" s="115"/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109"/>
      <c r="B1463" s="110"/>
      <c r="C1463" s="110"/>
      <c r="D1463" s="111"/>
      <c r="E1463" s="111"/>
      <c r="F1463" s="161"/>
      <c r="G1463" s="114"/>
      <c r="H1463" s="115"/>
      <c r="I1463" s="115"/>
      <c r="J1463" s="116"/>
      <c r="K1463" s="116"/>
      <c r="L1463" s="8"/>
      <c r="M1463" s="117"/>
      <c r="N1463" s="117"/>
      <c r="O1463" s="110"/>
      <c r="P1463" s="110"/>
      <c r="Q1463" s="148"/>
      <c r="R1463" s="170"/>
      <c r="S1463" s="110"/>
      <c r="T1463" s="92"/>
      <c r="U1463" s="180"/>
      <c r="V1463" s="120"/>
      <c r="W1463" s="118"/>
      <c r="X1463" s="118"/>
      <c r="Y1463" s="117"/>
      <c r="Z1463" s="110"/>
      <c r="AA1463" s="110"/>
      <c r="AB1463" s="121"/>
      <c r="AC1463" s="115"/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109"/>
      <c r="B1464" s="110"/>
      <c r="C1464" s="110"/>
      <c r="D1464" s="111"/>
      <c r="E1464" s="111"/>
      <c r="F1464" s="161"/>
      <c r="G1464" s="114"/>
      <c r="H1464" s="115"/>
      <c r="I1464" s="115"/>
      <c r="J1464" s="116"/>
      <c r="K1464" s="116"/>
      <c r="L1464" s="8"/>
      <c r="M1464" s="117"/>
      <c r="N1464" s="117"/>
      <c r="O1464" s="110"/>
      <c r="P1464" s="110"/>
      <c r="Q1464" s="148"/>
      <c r="R1464" s="170"/>
      <c r="S1464" s="110"/>
      <c r="T1464" s="92"/>
      <c r="U1464" s="180"/>
      <c r="V1464" s="120"/>
      <c r="W1464" s="118"/>
      <c r="X1464" s="118"/>
      <c r="Y1464" s="117"/>
      <c r="Z1464" s="110"/>
      <c r="AA1464" s="110"/>
      <c r="AB1464" s="121"/>
      <c r="AC1464" s="115"/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109"/>
      <c r="B1465" s="110"/>
      <c r="C1465" s="110"/>
      <c r="D1465" s="111"/>
      <c r="E1465" s="111"/>
      <c r="F1465" s="161"/>
      <c r="G1465" s="114"/>
      <c r="H1465" s="115"/>
      <c r="I1465" s="115"/>
      <c r="J1465" s="116"/>
      <c r="K1465" s="116"/>
      <c r="L1465" s="8"/>
      <c r="M1465" s="117"/>
      <c r="N1465" s="117"/>
      <c r="O1465" s="110"/>
      <c r="P1465" s="110"/>
      <c r="Q1465" s="148"/>
      <c r="R1465" s="170"/>
      <c r="S1465" s="110"/>
      <c r="T1465" s="92"/>
      <c r="U1465" s="180"/>
      <c r="V1465" s="120"/>
      <c r="W1465" s="118"/>
      <c r="X1465" s="118"/>
      <c r="Y1465" s="117"/>
      <c r="Z1465" s="110"/>
      <c r="AA1465" s="110"/>
      <c r="AB1465" s="121"/>
      <c r="AC1465" s="115"/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109"/>
      <c r="B1466" s="110"/>
      <c r="C1466" s="110"/>
      <c r="D1466" s="111"/>
      <c r="E1466" s="111"/>
      <c r="F1466" s="161"/>
      <c r="G1466" s="114"/>
      <c r="H1466" s="115"/>
      <c r="I1466" s="115"/>
      <c r="J1466" s="116"/>
      <c r="K1466" s="116"/>
      <c r="L1466" s="8"/>
      <c r="M1466" s="117"/>
      <c r="N1466" s="117"/>
      <c r="O1466" s="110"/>
      <c r="P1466" s="110"/>
      <c r="Q1466" s="148"/>
      <c r="R1466" s="170"/>
      <c r="S1466" s="110"/>
      <c r="T1466" s="92"/>
      <c r="U1466" s="180"/>
      <c r="V1466" s="120"/>
      <c r="W1466" s="118"/>
      <c r="X1466" s="118"/>
      <c r="Y1466" s="117"/>
      <c r="Z1466" s="110"/>
      <c r="AA1466" s="110"/>
      <c r="AB1466" s="121"/>
      <c r="AC1466" s="115"/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109"/>
      <c r="B1467" s="110"/>
      <c r="C1467" s="110"/>
      <c r="D1467" s="111"/>
      <c r="E1467" s="111"/>
      <c r="F1467" s="161"/>
      <c r="G1467" s="114"/>
      <c r="H1467" s="115"/>
      <c r="I1467" s="115"/>
      <c r="J1467" s="116"/>
      <c r="K1467" s="116"/>
      <c r="L1467" s="8"/>
      <c r="M1467" s="117"/>
      <c r="N1467" s="117"/>
      <c r="O1467" s="110"/>
      <c r="P1467" s="110"/>
      <c r="Q1467" s="148"/>
      <c r="R1467" s="170"/>
      <c r="S1467" s="110"/>
      <c r="T1467" s="92"/>
      <c r="U1467" s="180"/>
      <c r="V1467" s="120"/>
      <c r="W1467" s="118"/>
      <c r="X1467" s="118"/>
      <c r="Y1467" s="117"/>
      <c r="Z1467" s="110"/>
      <c r="AA1467" s="110"/>
      <c r="AB1467" s="121"/>
      <c r="AC1467" s="115"/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109"/>
      <c r="B1468" s="110"/>
      <c r="C1468" s="110"/>
      <c r="D1468" s="111"/>
      <c r="E1468" s="111"/>
      <c r="F1468" s="161"/>
      <c r="G1468" s="114"/>
      <c r="H1468" s="115"/>
      <c r="I1468" s="115"/>
      <c r="J1468" s="116"/>
      <c r="K1468" s="116"/>
      <c r="L1468" s="8"/>
      <c r="M1468" s="117"/>
      <c r="N1468" s="117"/>
      <c r="O1468" s="110"/>
      <c r="P1468" s="110"/>
      <c r="Q1468" s="148"/>
      <c r="R1468" s="170"/>
      <c r="S1468" s="110"/>
      <c r="T1468" s="92"/>
      <c r="U1468" s="180"/>
      <c r="V1468" s="120"/>
      <c r="W1468" s="118"/>
      <c r="X1468" s="118"/>
      <c r="Y1468" s="117"/>
      <c r="Z1468" s="110"/>
      <c r="AA1468" s="110"/>
      <c r="AB1468" s="121"/>
      <c r="AC1468" s="115"/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109"/>
      <c r="B1469" s="110"/>
      <c r="C1469" s="110"/>
      <c r="D1469" s="111"/>
      <c r="E1469" s="111"/>
      <c r="F1469" s="161"/>
      <c r="G1469" s="114"/>
      <c r="H1469" s="115"/>
      <c r="I1469" s="115"/>
      <c r="J1469" s="116"/>
      <c r="K1469" s="116"/>
      <c r="L1469" s="8"/>
      <c r="M1469" s="117"/>
      <c r="N1469" s="117"/>
      <c r="O1469" s="110"/>
      <c r="P1469" s="110"/>
      <c r="Q1469" s="148"/>
      <c r="R1469" s="170"/>
      <c r="S1469" s="110"/>
      <c r="T1469" s="92"/>
      <c r="U1469" s="180"/>
      <c r="V1469" s="120"/>
      <c r="W1469" s="118"/>
      <c r="X1469" s="118"/>
      <c r="Y1469" s="117"/>
      <c r="Z1469" s="110"/>
      <c r="AA1469" s="110"/>
      <c r="AB1469" s="121"/>
      <c r="AC1469" s="115"/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109"/>
      <c r="B1470" s="110"/>
      <c r="C1470" s="110"/>
      <c r="D1470" s="111"/>
      <c r="E1470" s="111"/>
      <c r="F1470" s="161"/>
      <c r="G1470" s="114"/>
      <c r="H1470" s="115"/>
      <c r="I1470" s="115"/>
      <c r="J1470" s="116"/>
      <c r="K1470" s="116"/>
      <c r="L1470" s="8"/>
      <c r="M1470" s="117"/>
      <c r="N1470" s="117"/>
      <c r="O1470" s="110"/>
      <c r="P1470" s="110"/>
      <c r="Q1470" s="148"/>
      <c r="R1470" s="170"/>
      <c r="S1470" s="110"/>
      <c r="T1470" s="92"/>
      <c r="U1470" s="180"/>
      <c r="V1470" s="120"/>
      <c r="W1470" s="118"/>
      <c r="X1470" s="118"/>
      <c r="Y1470" s="117"/>
      <c r="Z1470" s="110"/>
      <c r="AA1470" s="110"/>
      <c r="AB1470" s="121"/>
      <c r="AC1470" s="115"/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109"/>
      <c r="B1471" s="110"/>
      <c r="C1471" s="110"/>
      <c r="D1471" s="111"/>
      <c r="E1471" s="111"/>
      <c r="F1471" s="161"/>
      <c r="G1471" s="114"/>
      <c r="H1471" s="115"/>
      <c r="I1471" s="115"/>
      <c r="J1471" s="116"/>
      <c r="K1471" s="116"/>
      <c r="L1471" s="8"/>
      <c r="M1471" s="117"/>
      <c r="N1471" s="117"/>
      <c r="O1471" s="110"/>
      <c r="P1471" s="110"/>
      <c r="Q1471" s="148"/>
      <c r="R1471" s="170"/>
      <c r="S1471" s="110"/>
      <c r="T1471" s="92"/>
      <c r="U1471" s="180"/>
      <c r="V1471" s="120"/>
      <c r="W1471" s="118"/>
      <c r="X1471" s="118"/>
      <c r="Y1471" s="117"/>
      <c r="Z1471" s="110"/>
      <c r="AA1471" s="110"/>
      <c r="AB1471" s="121"/>
      <c r="AC1471" s="115"/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109"/>
      <c r="B1472" s="110"/>
      <c r="C1472" s="110"/>
      <c r="D1472" s="111"/>
      <c r="E1472" s="111"/>
      <c r="F1472" s="161"/>
      <c r="G1472" s="114"/>
      <c r="H1472" s="115"/>
      <c r="I1472" s="115"/>
      <c r="J1472" s="116"/>
      <c r="K1472" s="116"/>
      <c r="L1472" s="8"/>
      <c r="M1472" s="117"/>
      <c r="N1472" s="117"/>
      <c r="O1472" s="110"/>
      <c r="P1472" s="110"/>
      <c r="Q1472" s="148"/>
      <c r="R1472" s="170"/>
      <c r="S1472" s="110"/>
      <c r="T1472" s="92"/>
      <c r="U1472" s="180"/>
      <c r="V1472" s="120"/>
      <c r="W1472" s="118"/>
      <c r="X1472" s="118"/>
      <c r="Y1472" s="117"/>
      <c r="Z1472" s="110"/>
      <c r="AA1472" s="110"/>
      <c r="AB1472" s="121"/>
      <c r="AC1472" s="115"/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109"/>
      <c r="B1473" s="110"/>
      <c r="C1473" s="110"/>
      <c r="D1473" s="111"/>
      <c r="E1473" s="111"/>
      <c r="F1473" s="161"/>
      <c r="G1473" s="114"/>
      <c r="H1473" s="115"/>
      <c r="I1473" s="115"/>
      <c r="J1473" s="116"/>
      <c r="K1473" s="116"/>
      <c r="L1473" s="8"/>
      <c r="M1473" s="117"/>
      <c r="N1473" s="117"/>
      <c r="O1473" s="110"/>
      <c r="P1473" s="110"/>
      <c r="Q1473" s="148"/>
      <c r="R1473" s="170"/>
      <c r="S1473" s="110"/>
      <c r="T1473" s="92"/>
      <c r="U1473" s="180"/>
      <c r="V1473" s="120"/>
      <c r="W1473" s="118"/>
      <c r="X1473" s="118"/>
      <c r="Y1473" s="117"/>
      <c r="Z1473" s="110"/>
      <c r="AA1473" s="110"/>
      <c r="AB1473" s="121"/>
      <c r="AC1473" s="115"/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109"/>
      <c r="B1474" s="110"/>
      <c r="C1474" s="110"/>
      <c r="D1474" s="111"/>
      <c r="E1474" s="111"/>
      <c r="F1474" s="161"/>
      <c r="G1474" s="114"/>
      <c r="H1474" s="115"/>
      <c r="I1474" s="115"/>
      <c r="J1474" s="116"/>
      <c r="K1474" s="116"/>
      <c r="L1474" s="8"/>
      <c r="M1474" s="117"/>
      <c r="N1474" s="117"/>
      <c r="O1474" s="110"/>
      <c r="P1474" s="110"/>
      <c r="Q1474" s="148"/>
      <c r="R1474" s="170"/>
      <c r="S1474" s="110"/>
      <c r="T1474" s="92"/>
      <c r="U1474" s="180"/>
      <c r="V1474" s="120"/>
      <c r="W1474" s="118"/>
      <c r="X1474" s="118"/>
      <c r="Y1474" s="117"/>
      <c r="Z1474" s="110"/>
      <c r="AA1474" s="110"/>
      <c r="AB1474" s="121"/>
      <c r="AC1474" s="115"/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109"/>
      <c r="B1475" s="110"/>
      <c r="C1475" s="110"/>
      <c r="D1475" s="111"/>
      <c r="E1475" s="111"/>
      <c r="F1475" s="161"/>
      <c r="G1475" s="114"/>
      <c r="H1475" s="115"/>
      <c r="I1475" s="115"/>
      <c r="J1475" s="116"/>
      <c r="K1475" s="116"/>
      <c r="L1475" s="8"/>
      <c r="M1475" s="117"/>
      <c r="N1475" s="117"/>
      <c r="O1475" s="110"/>
      <c r="P1475" s="110"/>
      <c r="Q1475" s="148"/>
      <c r="R1475" s="170"/>
      <c r="S1475" s="110"/>
      <c r="T1475" s="92"/>
      <c r="U1475" s="180"/>
      <c r="V1475" s="120"/>
      <c r="W1475" s="118"/>
      <c r="X1475" s="118"/>
      <c r="Y1475" s="117"/>
      <c r="Z1475" s="110"/>
      <c r="AA1475" s="110"/>
      <c r="AB1475" s="121"/>
      <c r="AC1475" s="115"/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109"/>
      <c r="B1476" s="110"/>
      <c r="C1476" s="110"/>
      <c r="D1476" s="111"/>
      <c r="E1476" s="111"/>
      <c r="F1476" s="161"/>
      <c r="G1476" s="114"/>
      <c r="H1476" s="115"/>
      <c r="I1476" s="115"/>
      <c r="J1476" s="116"/>
      <c r="K1476" s="116"/>
      <c r="L1476" s="8"/>
      <c r="M1476" s="117"/>
      <c r="N1476" s="117"/>
      <c r="O1476" s="110"/>
      <c r="P1476" s="110"/>
      <c r="Q1476" s="148"/>
      <c r="R1476" s="170"/>
      <c r="S1476" s="110"/>
      <c r="T1476" s="92"/>
      <c r="U1476" s="180"/>
      <c r="V1476" s="120"/>
      <c r="W1476" s="118"/>
      <c r="X1476" s="118"/>
      <c r="Y1476" s="117"/>
      <c r="Z1476" s="110"/>
      <c r="AA1476" s="110"/>
      <c r="AB1476" s="121"/>
      <c r="AC1476" s="115"/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109"/>
      <c r="B1477" s="110"/>
      <c r="C1477" s="110"/>
      <c r="D1477" s="111"/>
      <c r="E1477" s="111"/>
      <c r="F1477" s="161"/>
      <c r="G1477" s="114"/>
      <c r="H1477" s="115"/>
      <c r="I1477" s="115"/>
      <c r="J1477" s="116"/>
      <c r="K1477" s="116"/>
      <c r="L1477" s="8"/>
      <c r="M1477" s="117"/>
      <c r="N1477" s="117"/>
      <c r="O1477" s="110"/>
      <c r="P1477" s="110"/>
      <c r="Q1477" s="148"/>
      <c r="R1477" s="170"/>
      <c r="S1477" s="110"/>
      <c r="T1477" s="92"/>
      <c r="U1477" s="180"/>
      <c r="V1477" s="120"/>
      <c r="W1477" s="118"/>
      <c r="X1477" s="118"/>
      <c r="Y1477" s="117"/>
      <c r="Z1477" s="110"/>
      <c r="AA1477" s="110"/>
      <c r="AB1477" s="121"/>
      <c r="AC1477" s="115"/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109"/>
      <c r="B1478" s="110"/>
      <c r="C1478" s="110"/>
      <c r="D1478" s="111"/>
      <c r="E1478" s="111"/>
      <c r="F1478" s="161"/>
      <c r="G1478" s="114"/>
      <c r="H1478" s="115"/>
      <c r="I1478" s="115"/>
      <c r="J1478" s="116"/>
      <c r="K1478" s="116"/>
      <c r="L1478" s="8"/>
      <c r="M1478" s="117"/>
      <c r="N1478" s="117"/>
      <c r="O1478" s="110"/>
      <c r="P1478" s="110"/>
      <c r="Q1478" s="148"/>
      <c r="R1478" s="170"/>
      <c r="S1478" s="110"/>
      <c r="T1478" s="92"/>
      <c r="U1478" s="180"/>
      <c r="V1478" s="120"/>
      <c r="W1478" s="118"/>
      <c r="X1478" s="118"/>
      <c r="Y1478" s="117"/>
      <c r="Z1478" s="110"/>
      <c r="AA1478" s="110"/>
      <c r="AB1478" s="121"/>
      <c r="AC1478" s="115"/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109"/>
      <c r="B1479" s="110"/>
      <c r="C1479" s="110"/>
      <c r="D1479" s="111"/>
      <c r="E1479" s="111"/>
      <c r="F1479" s="161"/>
      <c r="G1479" s="114"/>
      <c r="H1479" s="115"/>
      <c r="I1479" s="115"/>
      <c r="J1479" s="116"/>
      <c r="K1479" s="116"/>
      <c r="L1479" s="8"/>
      <c r="M1479" s="117"/>
      <c r="N1479" s="117"/>
      <c r="O1479" s="110"/>
      <c r="P1479" s="110"/>
      <c r="Q1479" s="148"/>
      <c r="R1479" s="170"/>
      <c r="S1479" s="110"/>
      <c r="T1479" s="92"/>
      <c r="U1479" s="180"/>
      <c r="V1479" s="120"/>
      <c r="W1479" s="118"/>
      <c r="X1479" s="118"/>
      <c r="Y1479" s="117"/>
      <c r="Z1479" s="110"/>
      <c r="AA1479" s="110"/>
      <c r="AB1479" s="121"/>
      <c r="AC1479" s="115"/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109"/>
      <c r="B1480" s="110"/>
      <c r="C1480" s="110"/>
      <c r="D1480" s="111"/>
      <c r="E1480" s="111"/>
      <c r="F1480" s="161"/>
      <c r="G1480" s="114"/>
      <c r="H1480" s="115"/>
      <c r="I1480" s="115"/>
      <c r="J1480" s="116"/>
      <c r="K1480" s="116"/>
      <c r="L1480" s="8"/>
      <c r="M1480" s="117"/>
      <c r="N1480" s="117"/>
      <c r="O1480" s="110"/>
      <c r="P1480" s="110"/>
      <c r="Q1480" s="148"/>
      <c r="R1480" s="170"/>
      <c r="S1480" s="110"/>
      <c r="T1480" s="92"/>
      <c r="U1480" s="180"/>
      <c r="V1480" s="120"/>
      <c r="W1480" s="118"/>
      <c r="X1480" s="118"/>
      <c r="Y1480" s="117"/>
      <c r="Z1480" s="110"/>
      <c r="AA1480" s="110"/>
      <c r="AB1480" s="121"/>
      <c r="AC1480" s="115"/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109"/>
      <c r="B1481" s="110"/>
      <c r="C1481" s="110"/>
      <c r="D1481" s="111"/>
      <c r="E1481" s="111"/>
      <c r="F1481" s="161"/>
      <c r="G1481" s="114"/>
      <c r="H1481" s="115"/>
      <c r="I1481" s="115"/>
      <c r="J1481" s="116"/>
      <c r="K1481" s="116"/>
      <c r="L1481" s="8"/>
      <c r="M1481" s="117"/>
      <c r="N1481" s="117"/>
      <c r="O1481" s="110"/>
      <c r="P1481" s="110"/>
      <c r="Q1481" s="148"/>
      <c r="R1481" s="170"/>
      <c r="S1481" s="110"/>
      <c r="T1481" s="92"/>
      <c r="U1481" s="180"/>
      <c r="V1481" s="120"/>
      <c r="W1481" s="118"/>
      <c r="X1481" s="118"/>
      <c r="Y1481" s="117"/>
      <c r="Z1481" s="110"/>
      <c r="AA1481" s="110"/>
      <c r="AB1481" s="121"/>
      <c r="AC1481" s="115"/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109"/>
      <c r="B1482" s="110"/>
      <c r="C1482" s="110"/>
      <c r="D1482" s="111"/>
      <c r="E1482" s="111"/>
      <c r="F1482" s="161"/>
      <c r="G1482" s="114"/>
      <c r="H1482" s="115"/>
      <c r="I1482" s="115"/>
      <c r="J1482" s="116"/>
      <c r="K1482" s="116"/>
      <c r="L1482" s="8"/>
      <c r="M1482" s="117"/>
      <c r="N1482" s="117"/>
      <c r="O1482" s="110"/>
      <c r="P1482" s="110"/>
      <c r="Q1482" s="148"/>
      <c r="R1482" s="170"/>
      <c r="S1482" s="110"/>
      <c r="T1482" s="92"/>
      <c r="U1482" s="180"/>
      <c r="V1482" s="120"/>
      <c r="W1482" s="118"/>
      <c r="X1482" s="118"/>
      <c r="Y1482" s="117"/>
      <c r="Z1482" s="110"/>
      <c r="AA1482" s="110"/>
      <c r="AB1482" s="121"/>
      <c r="AC1482" s="115"/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109"/>
      <c r="B1483" s="110"/>
      <c r="C1483" s="110"/>
      <c r="D1483" s="111"/>
      <c r="E1483" s="111"/>
      <c r="F1483" s="161"/>
      <c r="G1483" s="114"/>
      <c r="H1483" s="115"/>
      <c r="I1483" s="115"/>
      <c r="J1483" s="116"/>
      <c r="K1483" s="116"/>
      <c r="L1483" s="8"/>
      <c r="M1483" s="117"/>
      <c r="N1483" s="117"/>
      <c r="O1483" s="110"/>
      <c r="P1483" s="110"/>
      <c r="Q1483" s="148"/>
      <c r="R1483" s="170"/>
      <c r="S1483" s="110"/>
      <c r="T1483" s="92"/>
      <c r="U1483" s="180"/>
      <c r="V1483" s="120"/>
      <c r="W1483" s="118"/>
      <c r="X1483" s="118"/>
      <c r="Y1483" s="117"/>
      <c r="Z1483" s="110"/>
      <c r="AA1483" s="110"/>
      <c r="AB1483" s="121"/>
      <c r="AC1483" s="115"/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109"/>
      <c r="B1484" s="110"/>
      <c r="C1484" s="110"/>
      <c r="D1484" s="111"/>
      <c r="E1484" s="111"/>
      <c r="F1484" s="161"/>
      <c r="G1484" s="114"/>
      <c r="H1484" s="115"/>
      <c r="I1484" s="115"/>
      <c r="J1484" s="116"/>
      <c r="K1484" s="116"/>
      <c r="L1484" s="8"/>
      <c r="M1484" s="117"/>
      <c r="N1484" s="117"/>
      <c r="O1484" s="110"/>
      <c r="P1484" s="110"/>
      <c r="Q1484" s="148"/>
      <c r="R1484" s="170"/>
      <c r="S1484" s="110"/>
      <c r="T1484" s="92"/>
      <c r="U1484" s="180"/>
      <c r="V1484" s="120"/>
      <c r="W1484" s="118"/>
      <c r="X1484" s="118"/>
      <c r="Y1484" s="117"/>
      <c r="Z1484" s="110"/>
      <c r="AA1484" s="110"/>
      <c r="AB1484" s="121"/>
      <c r="AC1484" s="115"/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109"/>
      <c r="B1485" s="110"/>
      <c r="C1485" s="110"/>
      <c r="D1485" s="111"/>
      <c r="E1485" s="111"/>
      <c r="F1485" s="161"/>
      <c r="G1485" s="114"/>
      <c r="H1485" s="115"/>
      <c r="I1485" s="115"/>
      <c r="J1485" s="116"/>
      <c r="K1485" s="116"/>
      <c r="L1485" s="8"/>
      <c r="M1485" s="117"/>
      <c r="N1485" s="117"/>
      <c r="O1485" s="110"/>
      <c r="P1485" s="110"/>
      <c r="Q1485" s="148"/>
      <c r="R1485" s="170"/>
      <c r="S1485" s="110"/>
      <c r="T1485" s="92"/>
      <c r="U1485" s="180"/>
      <c r="V1485" s="120"/>
      <c r="W1485" s="118"/>
      <c r="X1485" s="118"/>
      <c r="Y1485" s="117"/>
      <c r="Z1485" s="110"/>
      <c r="AA1485" s="110"/>
      <c r="AB1485" s="121"/>
      <c r="AC1485" s="115"/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109"/>
      <c r="B1486" s="110"/>
      <c r="C1486" s="110"/>
      <c r="D1486" s="111"/>
      <c r="E1486" s="111"/>
      <c r="F1486" s="161"/>
      <c r="G1486" s="114"/>
      <c r="H1486" s="115"/>
      <c r="I1486" s="115"/>
      <c r="J1486" s="116"/>
      <c r="K1486" s="116"/>
      <c r="L1486" s="8"/>
      <c r="M1486" s="117"/>
      <c r="N1486" s="117"/>
      <c r="O1486" s="110"/>
      <c r="P1486" s="110"/>
      <c r="Q1486" s="148"/>
      <c r="R1486" s="170"/>
      <c r="S1486" s="110"/>
      <c r="T1486" s="92"/>
      <c r="U1486" s="180"/>
      <c r="V1486" s="120"/>
      <c r="W1486" s="118"/>
      <c r="X1486" s="118"/>
      <c r="Y1486" s="117"/>
      <c r="Z1486" s="110"/>
      <c r="AA1486" s="110"/>
      <c r="AB1486" s="121"/>
      <c r="AC1486" s="115"/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109"/>
      <c r="B1487" s="110"/>
      <c r="C1487" s="110"/>
      <c r="D1487" s="111"/>
      <c r="E1487" s="111"/>
      <c r="F1487" s="161"/>
      <c r="G1487" s="114"/>
      <c r="H1487" s="115"/>
      <c r="I1487" s="115"/>
      <c r="J1487" s="116"/>
      <c r="K1487" s="116"/>
      <c r="L1487" s="8"/>
      <c r="M1487" s="117"/>
      <c r="N1487" s="117"/>
      <c r="O1487" s="110"/>
      <c r="P1487" s="110"/>
      <c r="Q1487" s="148"/>
      <c r="R1487" s="170"/>
      <c r="S1487" s="110"/>
      <c r="T1487" s="92"/>
      <c r="U1487" s="180"/>
      <c r="V1487" s="120"/>
      <c r="W1487" s="118"/>
      <c r="X1487" s="118"/>
      <c r="Y1487" s="117"/>
      <c r="Z1487" s="110"/>
      <c r="AA1487" s="110"/>
      <c r="AB1487" s="121"/>
      <c r="AC1487" s="115"/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109"/>
      <c r="B1488" s="110"/>
      <c r="C1488" s="110"/>
      <c r="D1488" s="111"/>
      <c r="E1488" s="111"/>
      <c r="F1488" s="161"/>
      <c r="G1488" s="114"/>
      <c r="H1488" s="115"/>
      <c r="I1488" s="115"/>
      <c r="J1488" s="116"/>
      <c r="K1488" s="116"/>
      <c r="L1488" s="8"/>
      <c r="M1488" s="117"/>
      <c r="N1488" s="117"/>
      <c r="O1488" s="110"/>
      <c r="P1488" s="110"/>
      <c r="Q1488" s="148"/>
      <c r="R1488" s="170"/>
      <c r="S1488" s="110"/>
      <c r="T1488" s="92"/>
      <c r="U1488" s="180"/>
      <c r="V1488" s="120"/>
      <c r="W1488" s="118"/>
      <c r="X1488" s="118"/>
      <c r="Y1488" s="117"/>
      <c r="Z1488" s="110"/>
      <c r="AA1488" s="110"/>
      <c r="AB1488" s="121"/>
      <c r="AC1488" s="115"/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109"/>
      <c r="B1489" s="110"/>
      <c r="C1489" s="110"/>
      <c r="D1489" s="111"/>
      <c r="E1489" s="111"/>
      <c r="F1489" s="161"/>
      <c r="G1489" s="114"/>
      <c r="H1489" s="115"/>
      <c r="I1489" s="115"/>
      <c r="J1489" s="116"/>
      <c r="K1489" s="116"/>
      <c r="L1489" s="8"/>
      <c r="M1489" s="117"/>
      <c r="N1489" s="117"/>
      <c r="O1489" s="110"/>
      <c r="P1489" s="110"/>
      <c r="Q1489" s="148"/>
      <c r="R1489" s="170"/>
      <c r="S1489" s="110"/>
      <c r="T1489" s="92"/>
      <c r="U1489" s="180"/>
      <c r="V1489" s="120"/>
      <c r="W1489" s="118"/>
      <c r="X1489" s="118"/>
      <c r="Y1489" s="117"/>
      <c r="Z1489" s="110"/>
      <c r="AA1489" s="110"/>
      <c r="AB1489" s="121"/>
      <c r="AC1489" s="115"/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109"/>
      <c r="B1490" s="110"/>
      <c r="C1490" s="110"/>
      <c r="D1490" s="111"/>
      <c r="E1490" s="111"/>
      <c r="F1490" s="161"/>
      <c r="G1490" s="114"/>
      <c r="H1490" s="115"/>
      <c r="I1490" s="115"/>
      <c r="J1490" s="116"/>
      <c r="K1490" s="116"/>
      <c r="L1490" s="8"/>
      <c r="M1490" s="117"/>
      <c r="N1490" s="117"/>
      <c r="O1490" s="110"/>
      <c r="P1490" s="110"/>
      <c r="Q1490" s="148"/>
      <c r="R1490" s="170"/>
      <c r="S1490" s="110"/>
      <c r="T1490" s="92"/>
      <c r="U1490" s="180"/>
      <c r="V1490" s="120"/>
      <c r="W1490" s="118"/>
      <c r="X1490" s="118"/>
      <c r="Y1490" s="117"/>
      <c r="Z1490" s="110"/>
      <c r="AA1490" s="110"/>
      <c r="AB1490" s="121"/>
      <c r="AC1490" s="115"/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109"/>
      <c r="B1491" s="110"/>
      <c r="C1491" s="110"/>
      <c r="D1491" s="111"/>
      <c r="E1491" s="111"/>
      <c r="F1491" s="161"/>
      <c r="G1491" s="114"/>
      <c r="H1491" s="115"/>
      <c r="I1491" s="115"/>
      <c r="J1491" s="116"/>
      <c r="K1491" s="116"/>
      <c r="L1491" s="8"/>
      <c r="M1491" s="117"/>
      <c r="N1491" s="117"/>
      <c r="O1491" s="110"/>
      <c r="P1491" s="110"/>
      <c r="Q1491" s="148"/>
      <c r="R1491" s="170"/>
      <c r="S1491" s="110"/>
      <c r="T1491" s="92"/>
      <c r="U1491" s="180"/>
      <c r="V1491" s="120"/>
      <c r="W1491" s="118"/>
      <c r="X1491" s="118"/>
      <c r="Y1491" s="117"/>
      <c r="Z1491" s="110"/>
      <c r="AA1491" s="110"/>
      <c r="AB1491" s="121"/>
      <c r="AC1491" s="115"/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109"/>
      <c r="B1492" s="110"/>
      <c r="C1492" s="110"/>
      <c r="D1492" s="111"/>
      <c r="E1492" s="111"/>
      <c r="F1492" s="161"/>
      <c r="G1492" s="114"/>
      <c r="H1492" s="115"/>
      <c r="I1492" s="115"/>
      <c r="J1492" s="116"/>
      <c r="K1492" s="116"/>
      <c r="L1492" s="8"/>
      <c r="M1492" s="117"/>
      <c r="N1492" s="117"/>
      <c r="O1492" s="110"/>
      <c r="P1492" s="110"/>
      <c r="Q1492" s="148"/>
      <c r="R1492" s="170"/>
      <c r="S1492" s="110"/>
      <c r="T1492" s="92"/>
      <c r="U1492" s="180"/>
      <c r="V1492" s="120"/>
      <c r="W1492" s="118"/>
      <c r="X1492" s="118"/>
      <c r="Y1492" s="117"/>
      <c r="Z1492" s="110"/>
      <c r="AA1492" s="110"/>
      <c r="AB1492" s="121"/>
      <c r="AC1492" s="115"/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109"/>
      <c r="B1493" s="110"/>
      <c r="C1493" s="110"/>
      <c r="D1493" s="111"/>
      <c r="E1493" s="111"/>
      <c r="F1493" s="161"/>
      <c r="G1493" s="114"/>
      <c r="H1493" s="115"/>
      <c r="I1493" s="115"/>
      <c r="J1493" s="116"/>
      <c r="K1493" s="116"/>
      <c r="L1493" s="8"/>
      <c r="M1493" s="117"/>
      <c r="N1493" s="117"/>
      <c r="O1493" s="110"/>
      <c r="P1493" s="110"/>
      <c r="Q1493" s="148"/>
      <c r="R1493" s="170"/>
      <c r="S1493" s="110"/>
      <c r="T1493" s="92"/>
      <c r="U1493" s="180"/>
      <c r="V1493" s="120"/>
      <c r="W1493" s="118"/>
      <c r="X1493" s="118"/>
      <c r="Y1493" s="117"/>
      <c r="Z1493" s="110"/>
      <c r="AA1493" s="110"/>
      <c r="AB1493" s="121"/>
      <c r="AC1493" s="115"/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109"/>
      <c r="B1494" s="110"/>
      <c r="C1494" s="110"/>
      <c r="D1494" s="111"/>
      <c r="E1494" s="111"/>
      <c r="F1494" s="161"/>
      <c r="G1494" s="114"/>
      <c r="H1494" s="115"/>
      <c r="I1494" s="115"/>
      <c r="J1494" s="116"/>
      <c r="K1494" s="116"/>
      <c r="L1494" s="8"/>
      <c r="M1494" s="117"/>
      <c r="N1494" s="117"/>
      <c r="O1494" s="110"/>
      <c r="P1494" s="110"/>
      <c r="Q1494" s="148"/>
      <c r="R1494" s="170"/>
      <c r="S1494" s="110"/>
      <c r="T1494" s="92"/>
      <c r="U1494" s="180"/>
      <c r="V1494" s="120"/>
      <c r="W1494" s="118"/>
      <c r="X1494" s="118"/>
      <c r="Y1494" s="117"/>
      <c r="Z1494" s="110"/>
      <c r="AA1494" s="110"/>
      <c r="AB1494" s="121"/>
      <c r="AC1494" s="115"/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109"/>
      <c r="B1495" s="110"/>
      <c r="C1495" s="110"/>
      <c r="D1495" s="111"/>
      <c r="E1495" s="111"/>
      <c r="F1495" s="161"/>
      <c r="G1495" s="114"/>
      <c r="H1495" s="115"/>
      <c r="I1495" s="115"/>
      <c r="J1495" s="116"/>
      <c r="K1495" s="116"/>
      <c r="L1495" s="8"/>
      <c r="M1495" s="117"/>
      <c r="N1495" s="117"/>
      <c r="O1495" s="110"/>
      <c r="P1495" s="110"/>
      <c r="Q1495" s="148"/>
      <c r="R1495" s="170"/>
      <c r="S1495" s="110"/>
      <c r="T1495" s="92"/>
      <c r="U1495" s="180"/>
      <c r="V1495" s="120"/>
      <c r="W1495" s="118"/>
      <c r="X1495" s="118"/>
      <c r="Y1495" s="117"/>
      <c r="Z1495" s="110"/>
      <c r="AA1495" s="110"/>
      <c r="AB1495" s="121"/>
      <c r="AC1495" s="115"/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109"/>
      <c r="B1496" s="110"/>
      <c r="C1496" s="110"/>
      <c r="D1496" s="111"/>
      <c r="E1496" s="111"/>
      <c r="F1496" s="161"/>
      <c r="G1496" s="114"/>
      <c r="H1496" s="115"/>
      <c r="I1496" s="115"/>
      <c r="J1496" s="116"/>
      <c r="K1496" s="116"/>
      <c r="L1496" s="8"/>
      <c r="M1496" s="117"/>
      <c r="N1496" s="117"/>
      <c r="O1496" s="110"/>
      <c r="P1496" s="110"/>
      <c r="Q1496" s="148"/>
      <c r="R1496" s="170"/>
      <c r="S1496" s="110"/>
      <c r="T1496" s="92"/>
      <c r="U1496" s="180"/>
      <c r="V1496" s="120"/>
      <c r="W1496" s="118"/>
      <c r="X1496" s="118"/>
      <c r="Y1496" s="117"/>
      <c r="Z1496" s="110"/>
      <c r="AA1496" s="110"/>
      <c r="AB1496" s="121"/>
      <c r="AC1496" s="115"/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109"/>
      <c r="B1497" s="110"/>
      <c r="C1497" s="110"/>
      <c r="D1497" s="111"/>
      <c r="E1497" s="111"/>
      <c r="F1497" s="161"/>
      <c r="G1497" s="114"/>
      <c r="H1497" s="115"/>
      <c r="I1497" s="115"/>
      <c r="J1497" s="116"/>
      <c r="K1497" s="116"/>
      <c r="L1497" s="8"/>
      <c r="M1497" s="117"/>
      <c r="N1497" s="117"/>
      <c r="O1497" s="110"/>
      <c r="P1497" s="110"/>
      <c r="Q1497" s="148"/>
      <c r="R1497" s="170"/>
      <c r="S1497" s="110"/>
      <c r="T1497" s="92"/>
      <c r="U1497" s="180"/>
      <c r="V1497" s="120"/>
      <c r="W1497" s="118"/>
      <c r="X1497" s="118"/>
      <c r="Y1497" s="117"/>
      <c r="Z1497" s="110"/>
      <c r="AA1497" s="110"/>
      <c r="AB1497" s="121"/>
      <c r="AC1497" s="115"/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109"/>
      <c r="B1498" s="110"/>
      <c r="C1498" s="110"/>
      <c r="D1498" s="111"/>
      <c r="E1498" s="111"/>
      <c r="F1498" s="161"/>
      <c r="G1498" s="114"/>
      <c r="H1498" s="115"/>
      <c r="I1498" s="115"/>
      <c r="J1498" s="116"/>
      <c r="K1498" s="116"/>
      <c r="L1498" s="8"/>
      <c r="M1498" s="117"/>
      <c r="N1498" s="117"/>
      <c r="O1498" s="110"/>
      <c r="P1498" s="110"/>
      <c r="Q1498" s="148"/>
      <c r="R1498" s="170"/>
      <c r="S1498" s="110"/>
      <c r="T1498" s="92"/>
      <c r="U1498" s="180"/>
      <c r="V1498" s="120"/>
      <c r="W1498" s="118"/>
      <c r="X1498" s="118"/>
      <c r="Y1498" s="117"/>
      <c r="Z1498" s="110"/>
      <c r="AA1498" s="110"/>
      <c r="AB1498" s="121"/>
      <c r="AC1498" s="115"/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109"/>
      <c r="B1499" s="110"/>
      <c r="C1499" s="110"/>
      <c r="D1499" s="111"/>
      <c r="E1499" s="111"/>
      <c r="F1499" s="161"/>
      <c r="G1499" s="114"/>
      <c r="H1499" s="115"/>
      <c r="I1499" s="115"/>
      <c r="J1499" s="116"/>
      <c r="K1499" s="116"/>
      <c r="L1499" s="8"/>
      <c r="M1499" s="117"/>
      <c r="N1499" s="117"/>
      <c r="O1499" s="110"/>
      <c r="P1499" s="110"/>
      <c r="Q1499" s="148"/>
      <c r="R1499" s="170"/>
      <c r="S1499" s="110"/>
      <c r="T1499" s="92"/>
      <c r="U1499" s="180"/>
      <c r="V1499" s="120"/>
      <c r="W1499" s="118"/>
      <c r="X1499" s="118"/>
      <c r="Y1499" s="117"/>
      <c r="Z1499" s="110"/>
      <c r="AA1499" s="110"/>
      <c r="AB1499" s="121"/>
      <c r="AC1499" s="115"/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109"/>
      <c r="B1500" s="110"/>
      <c r="C1500" s="110"/>
      <c r="D1500" s="111"/>
      <c r="E1500" s="111"/>
      <c r="F1500" s="161"/>
      <c r="G1500" s="114"/>
      <c r="H1500" s="115"/>
      <c r="I1500" s="115"/>
      <c r="J1500" s="116"/>
      <c r="K1500" s="116"/>
      <c r="L1500" s="8"/>
      <c r="M1500" s="117"/>
      <c r="N1500" s="117"/>
      <c r="O1500" s="110"/>
      <c r="P1500" s="110"/>
      <c r="Q1500" s="148"/>
      <c r="R1500" s="170"/>
      <c r="S1500" s="110"/>
      <c r="T1500" s="92"/>
      <c r="U1500" s="180"/>
      <c r="V1500" s="120"/>
      <c r="W1500" s="118"/>
      <c r="X1500" s="118"/>
      <c r="Y1500" s="117"/>
      <c r="Z1500" s="110"/>
      <c r="AA1500" s="110"/>
      <c r="AB1500" s="121"/>
      <c r="AC1500" s="115"/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109"/>
      <c r="B1501" s="110"/>
      <c r="C1501" s="110"/>
      <c r="D1501" s="111"/>
      <c r="E1501" s="111"/>
      <c r="F1501" s="161"/>
      <c r="G1501" s="114"/>
      <c r="H1501" s="115"/>
      <c r="I1501" s="115"/>
      <c r="J1501" s="116"/>
      <c r="K1501" s="116"/>
      <c r="L1501" s="8"/>
      <c r="M1501" s="117"/>
      <c r="N1501" s="117"/>
      <c r="O1501" s="110"/>
      <c r="P1501" s="110"/>
      <c r="Q1501" s="148"/>
      <c r="R1501" s="170"/>
      <c r="S1501" s="110"/>
      <c r="T1501" s="92"/>
      <c r="U1501" s="180"/>
      <c r="V1501" s="120"/>
      <c r="W1501" s="118"/>
      <c r="X1501" s="118"/>
      <c r="Y1501" s="117"/>
      <c r="Z1501" s="110"/>
      <c r="AA1501" s="110"/>
      <c r="AB1501" s="121"/>
      <c r="AC1501" s="115"/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109"/>
      <c r="B1502" s="110"/>
      <c r="C1502" s="110"/>
      <c r="D1502" s="111"/>
      <c r="E1502" s="111"/>
      <c r="F1502" s="161"/>
      <c r="G1502" s="114"/>
      <c r="H1502" s="115"/>
      <c r="I1502" s="115"/>
      <c r="J1502" s="116"/>
      <c r="K1502" s="116"/>
      <c r="L1502" s="8"/>
      <c r="M1502" s="117"/>
      <c r="N1502" s="117"/>
      <c r="O1502" s="110"/>
      <c r="P1502" s="110"/>
      <c r="Q1502" s="148"/>
      <c r="R1502" s="170"/>
      <c r="S1502" s="110"/>
      <c r="T1502" s="92"/>
      <c r="U1502" s="180"/>
      <c r="V1502" s="120"/>
      <c r="W1502" s="118"/>
      <c r="X1502" s="118"/>
      <c r="Y1502" s="117"/>
      <c r="Z1502" s="110"/>
      <c r="AA1502" s="110"/>
      <c r="AB1502" s="121"/>
      <c r="AC1502" s="115"/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109"/>
      <c r="B1503" s="110"/>
      <c r="C1503" s="110"/>
      <c r="D1503" s="111"/>
      <c r="E1503" s="111"/>
      <c r="F1503" s="161"/>
      <c r="G1503" s="114"/>
      <c r="H1503" s="115"/>
      <c r="I1503" s="115"/>
      <c r="J1503" s="116"/>
      <c r="K1503" s="116"/>
      <c r="L1503" s="8"/>
      <c r="M1503" s="117"/>
      <c r="N1503" s="117"/>
      <c r="O1503" s="110"/>
      <c r="P1503" s="110"/>
      <c r="Q1503" s="148"/>
      <c r="R1503" s="170"/>
      <c r="S1503" s="110"/>
      <c r="T1503" s="92"/>
      <c r="U1503" s="180"/>
      <c r="V1503" s="120"/>
      <c r="W1503" s="118"/>
      <c r="X1503" s="118"/>
      <c r="Y1503" s="117"/>
      <c r="Z1503" s="110"/>
      <c r="AA1503" s="110"/>
      <c r="AB1503" s="121"/>
      <c r="AC1503" s="115"/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109"/>
      <c r="B1504" s="110"/>
      <c r="C1504" s="110"/>
      <c r="D1504" s="111"/>
      <c r="E1504" s="111"/>
      <c r="F1504" s="161"/>
      <c r="G1504" s="114"/>
      <c r="H1504" s="115"/>
      <c r="I1504" s="115"/>
      <c r="J1504" s="116"/>
      <c r="K1504" s="116"/>
      <c r="L1504" s="8"/>
      <c r="M1504" s="117"/>
      <c r="N1504" s="117"/>
      <c r="O1504" s="110"/>
      <c r="P1504" s="110"/>
      <c r="Q1504" s="148"/>
      <c r="R1504" s="170"/>
      <c r="S1504" s="110"/>
      <c r="T1504" s="92"/>
      <c r="U1504" s="180"/>
      <c r="V1504" s="120"/>
      <c r="W1504" s="118"/>
      <c r="X1504" s="118"/>
      <c r="Y1504" s="117"/>
      <c r="Z1504" s="110"/>
      <c r="AA1504" s="110"/>
      <c r="AB1504" s="121"/>
      <c r="AC1504" s="115"/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109"/>
      <c r="B1505" s="110"/>
      <c r="C1505" s="110"/>
      <c r="D1505" s="111"/>
      <c r="E1505" s="111"/>
      <c r="F1505" s="161"/>
      <c r="G1505" s="114"/>
      <c r="H1505" s="115"/>
      <c r="I1505" s="115"/>
      <c r="J1505" s="116"/>
      <c r="K1505" s="116"/>
      <c r="L1505" s="8"/>
      <c r="M1505" s="117"/>
      <c r="N1505" s="117"/>
      <c r="O1505" s="110"/>
      <c r="P1505" s="110"/>
      <c r="Q1505" s="148"/>
      <c r="R1505" s="170"/>
      <c r="S1505" s="110"/>
      <c r="T1505" s="92"/>
      <c r="U1505" s="180"/>
      <c r="V1505" s="120"/>
      <c r="W1505" s="118"/>
      <c r="X1505" s="118"/>
      <c r="Y1505" s="117"/>
      <c r="Z1505" s="110"/>
      <c r="AA1505" s="110"/>
      <c r="AB1505" s="121"/>
      <c r="AC1505" s="115"/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109"/>
      <c r="B1506" s="110"/>
      <c r="C1506" s="110"/>
      <c r="D1506" s="111"/>
      <c r="E1506" s="111"/>
      <c r="F1506" s="161"/>
      <c r="G1506" s="114"/>
      <c r="H1506" s="115"/>
      <c r="I1506" s="115"/>
      <c r="J1506" s="116"/>
      <c r="K1506" s="116"/>
      <c r="L1506" s="8"/>
      <c r="M1506" s="117"/>
      <c r="N1506" s="117"/>
      <c r="O1506" s="110"/>
      <c r="P1506" s="110"/>
      <c r="Q1506" s="148"/>
      <c r="R1506" s="170"/>
      <c r="S1506" s="110"/>
      <c r="T1506" s="92"/>
      <c r="U1506" s="180"/>
      <c r="V1506" s="120"/>
      <c r="W1506" s="118"/>
      <c r="X1506" s="118"/>
      <c r="Y1506" s="117"/>
      <c r="Z1506" s="110"/>
      <c r="AA1506" s="110"/>
      <c r="AB1506" s="121"/>
      <c r="AC1506" s="115"/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109"/>
      <c r="B1507" s="110"/>
      <c r="C1507" s="110"/>
      <c r="D1507" s="111"/>
      <c r="E1507" s="111"/>
      <c r="F1507" s="161"/>
      <c r="G1507" s="114"/>
      <c r="H1507" s="115"/>
      <c r="I1507" s="115"/>
      <c r="J1507" s="116"/>
      <c r="K1507" s="116"/>
      <c r="L1507" s="8"/>
      <c r="M1507" s="117"/>
      <c r="N1507" s="117"/>
      <c r="O1507" s="110"/>
      <c r="P1507" s="110"/>
      <c r="Q1507" s="148"/>
      <c r="R1507" s="170"/>
      <c r="S1507" s="110"/>
      <c r="T1507" s="92"/>
      <c r="U1507" s="180"/>
      <c r="V1507" s="120"/>
      <c r="W1507" s="118"/>
      <c r="X1507" s="118"/>
      <c r="Y1507" s="117"/>
      <c r="Z1507" s="110"/>
      <c r="AA1507" s="110"/>
      <c r="AB1507" s="121"/>
      <c r="AC1507" s="115"/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109"/>
      <c r="B1508" s="110"/>
      <c r="C1508" s="110"/>
      <c r="D1508" s="111"/>
      <c r="E1508" s="111"/>
      <c r="F1508" s="161"/>
      <c r="G1508" s="114"/>
      <c r="H1508" s="115"/>
      <c r="I1508" s="115"/>
      <c r="J1508" s="116"/>
      <c r="K1508" s="116"/>
      <c r="L1508" s="8"/>
      <c r="M1508" s="117"/>
      <c r="N1508" s="117"/>
      <c r="O1508" s="110"/>
      <c r="P1508" s="110"/>
      <c r="Q1508" s="148"/>
      <c r="R1508" s="170"/>
      <c r="S1508" s="110"/>
      <c r="T1508" s="92"/>
      <c r="U1508" s="180"/>
      <c r="V1508" s="120"/>
      <c r="W1508" s="118"/>
      <c r="X1508" s="118"/>
      <c r="Y1508" s="117"/>
      <c r="Z1508" s="110"/>
      <c r="AA1508" s="110"/>
      <c r="AB1508" s="121"/>
      <c r="AC1508" s="115"/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109"/>
      <c r="B1509" s="110"/>
      <c r="C1509" s="110"/>
      <c r="D1509" s="111"/>
      <c r="E1509" s="111"/>
      <c r="F1509" s="161"/>
      <c r="G1509" s="114"/>
      <c r="H1509" s="115"/>
      <c r="I1509" s="115"/>
      <c r="J1509" s="116"/>
      <c r="K1509" s="116"/>
      <c r="L1509" s="8"/>
      <c r="M1509" s="117"/>
      <c r="N1509" s="117"/>
      <c r="O1509" s="110"/>
      <c r="P1509" s="110"/>
      <c r="Q1509" s="148"/>
      <c r="R1509" s="170"/>
      <c r="S1509" s="110"/>
      <c r="T1509" s="92"/>
      <c r="U1509" s="180"/>
      <c r="V1509" s="120"/>
      <c r="W1509" s="118"/>
      <c r="X1509" s="118"/>
      <c r="Y1509" s="117"/>
      <c r="Z1509" s="110"/>
      <c r="AA1509" s="110"/>
      <c r="AB1509" s="121"/>
      <c r="AC1509" s="115"/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109"/>
      <c r="B1510" s="110"/>
      <c r="C1510" s="110"/>
      <c r="D1510" s="111"/>
      <c r="E1510" s="111"/>
      <c r="F1510" s="161"/>
      <c r="G1510" s="114"/>
      <c r="H1510" s="115"/>
      <c r="I1510" s="115"/>
      <c r="J1510" s="116"/>
      <c r="K1510" s="116"/>
      <c r="L1510" s="8"/>
      <c r="M1510" s="117"/>
      <c r="N1510" s="117"/>
      <c r="O1510" s="110"/>
      <c r="P1510" s="110"/>
      <c r="Q1510" s="148"/>
      <c r="R1510" s="170"/>
      <c r="S1510" s="110"/>
      <c r="T1510" s="92"/>
      <c r="U1510" s="180"/>
      <c r="V1510" s="120"/>
      <c r="W1510" s="118"/>
      <c r="X1510" s="118"/>
      <c r="Y1510" s="117"/>
      <c r="Z1510" s="110"/>
      <c r="AA1510" s="110"/>
      <c r="AB1510" s="121"/>
      <c r="AC1510" s="115"/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109"/>
      <c r="B1511" s="110"/>
      <c r="C1511" s="110"/>
      <c r="D1511" s="111"/>
      <c r="E1511" s="111"/>
      <c r="F1511" s="161"/>
      <c r="G1511" s="114"/>
      <c r="H1511" s="115"/>
      <c r="I1511" s="115"/>
      <c r="J1511" s="116"/>
      <c r="K1511" s="116"/>
      <c r="L1511" s="8"/>
      <c r="M1511" s="117"/>
      <c r="N1511" s="117"/>
      <c r="O1511" s="110"/>
      <c r="P1511" s="110"/>
      <c r="Q1511" s="148"/>
      <c r="R1511" s="170"/>
      <c r="S1511" s="110"/>
      <c r="T1511" s="92"/>
      <c r="U1511" s="180"/>
      <c r="V1511" s="120"/>
      <c r="W1511" s="118"/>
      <c r="X1511" s="118"/>
      <c r="Y1511" s="117"/>
      <c r="Z1511" s="110"/>
      <c r="AA1511" s="110"/>
      <c r="AB1511" s="121"/>
      <c r="AC1511" s="115"/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109"/>
      <c r="B1512" s="110"/>
      <c r="C1512" s="110"/>
      <c r="D1512" s="111"/>
      <c r="E1512" s="111"/>
      <c r="F1512" s="161"/>
      <c r="G1512" s="114"/>
      <c r="H1512" s="115"/>
      <c r="I1512" s="115"/>
      <c r="J1512" s="116"/>
      <c r="K1512" s="116"/>
      <c r="L1512" s="8"/>
      <c r="M1512" s="117"/>
      <c r="N1512" s="117"/>
      <c r="O1512" s="110"/>
      <c r="P1512" s="110"/>
      <c r="Q1512" s="148"/>
      <c r="R1512" s="170"/>
      <c r="S1512" s="110"/>
      <c r="T1512" s="92"/>
      <c r="U1512" s="180"/>
      <c r="V1512" s="120"/>
      <c r="W1512" s="118"/>
      <c r="X1512" s="118"/>
      <c r="Y1512" s="117"/>
      <c r="Z1512" s="110"/>
      <c r="AA1512" s="110"/>
      <c r="AB1512" s="121"/>
      <c r="AC1512" s="115"/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109"/>
      <c r="B1513" s="110"/>
      <c r="C1513" s="110"/>
      <c r="D1513" s="111"/>
      <c r="E1513" s="111"/>
      <c r="F1513" s="161"/>
      <c r="G1513" s="114"/>
      <c r="H1513" s="115"/>
      <c r="I1513" s="115"/>
      <c r="J1513" s="116"/>
      <c r="K1513" s="116"/>
      <c r="L1513" s="8"/>
      <c r="M1513" s="117"/>
      <c r="N1513" s="117"/>
      <c r="O1513" s="110"/>
      <c r="P1513" s="110"/>
      <c r="Q1513" s="148"/>
      <c r="R1513" s="170"/>
      <c r="S1513" s="110"/>
      <c r="T1513" s="92"/>
      <c r="U1513" s="180"/>
      <c r="V1513" s="120"/>
      <c r="W1513" s="118"/>
      <c r="X1513" s="118"/>
      <c r="Y1513" s="117"/>
      <c r="Z1513" s="110"/>
      <c r="AA1513" s="110"/>
      <c r="AB1513" s="121"/>
      <c r="AC1513" s="115"/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109"/>
      <c r="B1514" s="110"/>
      <c r="C1514" s="110"/>
      <c r="D1514" s="111"/>
      <c r="E1514" s="111"/>
      <c r="F1514" s="161"/>
      <c r="G1514" s="114"/>
      <c r="H1514" s="115"/>
      <c r="I1514" s="115"/>
      <c r="J1514" s="116"/>
      <c r="K1514" s="116"/>
      <c r="L1514" s="8"/>
      <c r="M1514" s="117"/>
      <c r="N1514" s="117"/>
      <c r="O1514" s="110"/>
      <c r="P1514" s="110"/>
      <c r="Q1514" s="148"/>
      <c r="R1514" s="170"/>
      <c r="S1514" s="110"/>
      <c r="T1514" s="92"/>
      <c r="U1514" s="180"/>
      <c r="V1514" s="120"/>
      <c r="W1514" s="118"/>
      <c r="X1514" s="118"/>
      <c r="Y1514" s="117"/>
      <c r="Z1514" s="110"/>
      <c r="AA1514" s="110"/>
      <c r="AB1514" s="121"/>
      <c r="AC1514" s="115"/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109"/>
      <c r="B1515" s="110"/>
      <c r="C1515" s="110"/>
      <c r="D1515" s="111"/>
      <c r="E1515" s="111"/>
      <c r="F1515" s="161"/>
      <c r="G1515" s="114"/>
      <c r="H1515" s="115"/>
      <c r="I1515" s="115"/>
      <c r="J1515" s="116"/>
      <c r="K1515" s="116"/>
      <c r="L1515" s="8"/>
      <c r="M1515" s="117"/>
      <c r="N1515" s="117"/>
      <c r="O1515" s="110"/>
      <c r="P1515" s="110"/>
      <c r="Q1515" s="148"/>
      <c r="R1515" s="170"/>
      <c r="S1515" s="110"/>
      <c r="T1515" s="92"/>
      <c r="U1515" s="180"/>
      <c r="V1515" s="120"/>
      <c r="W1515" s="118"/>
      <c r="X1515" s="118"/>
      <c r="Y1515" s="117"/>
      <c r="Z1515" s="110"/>
      <c r="AA1515" s="110"/>
      <c r="AB1515" s="121"/>
      <c r="AC1515" s="115"/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109"/>
      <c r="B1516" s="110"/>
      <c r="C1516" s="110"/>
      <c r="D1516" s="111"/>
      <c r="E1516" s="111"/>
      <c r="F1516" s="161"/>
      <c r="G1516" s="114"/>
      <c r="H1516" s="115"/>
      <c r="I1516" s="115"/>
      <c r="J1516" s="116"/>
      <c r="K1516" s="116"/>
      <c r="L1516" s="8"/>
      <c r="M1516" s="117"/>
      <c r="N1516" s="117"/>
      <c r="O1516" s="110"/>
      <c r="P1516" s="110"/>
      <c r="Q1516" s="148"/>
      <c r="R1516" s="170"/>
      <c r="S1516" s="110"/>
      <c r="T1516" s="92"/>
      <c r="U1516" s="180"/>
      <c r="V1516" s="120"/>
      <c r="W1516" s="118"/>
      <c r="X1516" s="118"/>
      <c r="Y1516" s="117"/>
      <c r="Z1516" s="110"/>
      <c r="AA1516" s="110"/>
      <c r="AB1516" s="121"/>
      <c r="AC1516" s="115"/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109"/>
      <c r="B1517" s="110"/>
      <c r="C1517" s="110"/>
      <c r="D1517" s="111"/>
      <c r="E1517" s="111"/>
      <c r="F1517" s="161"/>
      <c r="G1517" s="114"/>
      <c r="H1517" s="115"/>
      <c r="I1517" s="115"/>
      <c r="J1517" s="116"/>
      <c r="K1517" s="116"/>
      <c r="L1517" s="8"/>
      <c r="M1517" s="117"/>
      <c r="N1517" s="117"/>
      <c r="O1517" s="110"/>
      <c r="P1517" s="110"/>
      <c r="Q1517" s="148"/>
      <c r="R1517" s="170"/>
      <c r="S1517" s="110"/>
      <c r="T1517" s="92"/>
      <c r="U1517" s="180"/>
      <c r="V1517" s="120"/>
      <c r="W1517" s="118"/>
      <c r="X1517" s="118"/>
      <c r="Y1517" s="117"/>
      <c r="Z1517" s="110"/>
      <c r="AA1517" s="110"/>
      <c r="AB1517" s="121"/>
      <c r="AC1517" s="115"/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109"/>
      <c r="B1518" s="110"/>
      <c r="C1518" s="110"/>
      <c r="D1518" s="111"/>
      <c r="E1518" s="111"/>
      <c r="F1518" s="161"/>
      <c r="G1518" s="114"/>
      <c r="H1518" s="115"/>
      <c r="I1518" s="115"/>
      <c r="J1518" s="116"/>
      <c r="K1518" s="116"/>
      <c r="L1518" s="8"/>
      <c r="M1518" s="117"/>
      <c r="N1518" s="117"/>
      <c r="O1518" s="110"/>
      <c r="P1518" s="110"/>
      <c r="Q1518" s="148"/>
      <c r="R1518" s="170"/>
      <c r="S1518" s="110"/>
      <c r="T1518" s="92"/>
      <c r="U1518" s="180"/>
      <c r="V1518" s="120"/>
      <c r="W1518" s="118"/>
      <c r="X1518" s="118"/>
      <c r="Y1518" s="117"/>
      <c r="Z1518" s="110"/>
      <c r="AA1518" s="110"/>
      <c r="AB1518" s="121"/>
      <c r="AC1518" s="115"/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109"/>
      <c r="B1519" s="110"/>
      <c r="C1519" s="110"/>
      <c r="D1519" s="111"/>
      <c r="E1519" s="111"/>
      <c r="F1519" s="161"/>
      <c r="G1519" s="114"/>
      <c r="H1519" s="115"/>
      <c r="I1519" s="115"/>
      <c r="J1519" s="116"/>
      <c r="K1519" s="116"/>
      <c r="L1519" s="8"/>
      <c r="M1519" s="117"/>
      <c r="N1519" s="117"/>
      <c r="O1519" s="110"/>
      <c r="P1519" s="110"/>
      <c r="Q1519" s="148"/>
      <c r="R1519" s="170"/>
      <c r="S1519" s="110"/>
      <c r="T1519" s="92"/>
      <c r="U1519" s="180"/>
      <c r="V1519" s="120"/>
      <c r="W1519" s="118"/>
      <c r="X1519" s="118"/>
      <c r="Y1519" s="117"/>
      <c r="Z1519" s="110"/>
      <c r="AA1519" s="110"/>
      <c r="AB1519" s="121"/>
      <c r="AC1519" s="115"/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109"/>
      <c r="B1520" s="110"/>
      <c r="C1520" s="110"/>
      <c r="D1520" s="111"/>
      <c r="E1520" s="111"/>
      <c r="F1520" s="161"/>
      <c r="G1520" s="114"/>
      <c r="H1520" s="115"/>
      <c r="I1520" s="115"/>
      <c r="J1520" s="116"/>
      <c r="K1520" s="116"/>
      <c r="L1520" s="8"/>
      <c r="M1520" s="117"/>
      <c r="N1520" s="117"/>
      <c r="O1520" s="110"/>
      <c r="P1520" s="110"/>
      <c r="Q1520" s="148"/>
      <c r="R1520" s="170"/>
      <c r="S1520" s="110"/>
      <c r="T1520" s="92"/>
      <c r="U1520" s="180"/>
      <c r="V1520" s="120"/>
      <c r="W1520" s="118"/>
      <c r="X1520" s="118"/>
      <c r="Y1520" s="117"/>
      <c r="Z1520" s="110"/>
      <c r="AA1520" s="110"/>
      <c r="AB1520" s="121"/>
      <c r="AC1520" s="115"/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109"/>
      <c r="B1521" s="110"/>
      <c r="C1521" s="110"/>
      <c r="D1521" s="111"/>
      <c r="E1521" s="111"/>
      <c r="F1521" s="161"/>
      <c r="G1521" s="114"/>
      <c r="H1521" s="115"/>
      <c r="I1521" s="115"/>
      <c r="J1521" s="116"/>
      <c r="K1521" s="116"/>
      <c r="L1521" s="8"/>
      <c r="M1521" s="117"/>
      <c r="N1521" s="117"/>
      <c r="O1521" s="110"/>
      <c r="P1521" s="110"/>
      <c r="Q1521" s="148"/>
      <c r="R1521" s="170"/>
      <c r="S1521" s="110"/>
      <c r="T1521" s="92"/>
      <c r="U1521" s="180"/>
      <c r="V1521" s="120"/>
      <c r="W1521" s="118"/>
      <c r="X1521" s="118"/>
      <c r="Y1521" s="117"/>
      <c r="Z1521" s="110"/>
      <c r="AA1521" s="110"/>
      <c r="AB1521" s="121"/>
      <c r="AC1521" s="115"/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109"/>
      <c r="B1522" s="110"/>
      <c r="C1522" s="110"/>
      <c r="D1522" s="111"/>
      <c r="E1522" s="111"/>
      <c r="F1522" s="161"/>
      <c r="G1522" s="114"/>
      <c r="H1522" s="115"/>
      <c r="I1522" s="115"/>
      <c r="J1522" s="116"/>
      <c r="K1522" s="116"/>
      <c r="L1522" s="8"/>
      <c r="M1522" s="117"/>
      <c r="N1522" s="117"/>
      <c r="O1522" s="110"/>
      <c r="P1522" s="110"/>
      <c r="Q1522" s="148"/>
      <c r="R1522" s="170"/>
      <c r="S1522" s="110"/>
      <c r="T1522" s="92"/>
      <c r="U1522" s="180"/>
      <c r="V1522" s="120"/>
      <c r="W1522" s="118"/>
      <c r="X1522" s="118"/>
      <c r="Y1522" s="117"/>
      <c r="Z1522" s="110"/>
      <c r="AA1522" s="110"/>
      <c r="AB1522" s="121"/>
      <c r="AC1522" s="115"/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109"/>
      <c r="B1523" s="110"/>
      <c r="C1523" s="110"/>
      <c r="D1523" s="111"/>
      <c r="E1523" s="111"/>
      <c r="F1523" s="161"/>
      <c r="G1523" s="114"/>
      <c r="H1523" s="115"/>
      <c r="I1523" s="115"/>
      <c r="J1523" s="116"/>
      <c r="K1523" s="116"/>
      <c r="L1523" s="8"/>
      <c r="M1523" s="117"/>
      <c r="N1523" s="117"/>
      <c r="O1523" s="110"/>
      <c r="P1523" s="110"/>
      <c r="Q1523" s="148"/>
      <c r="R1523" s="170"/>
      <c r="S1523" s="110"/>
      <c r="T1523" s="92"/>
      <c r="U1523" s="180"/>
      <c r="V1523" s="120"/>
      <c r="W1523" s="118"/>
      <c r="X1523" s="118"/>
      <c r="Y1523" s="117"/>
      <c r="Z1523" s="110"/>
      <c r="AA1523" s="110"/>
      <c r="AB1523" s="121"/>
      <c r="AC1523" s="115"/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109"/>
      <c r="B1524" s="110"/>
      <c r="C1524" s="110"/>
      <c r="D1524" s="111"/>
      <c r="E1524" s="111"/>
      <c r="F1524" s="161"/>
      <c r="G1524" s="114"/>
      <c r="H1524" s="115"/>
      <c r="I1524" s="115"/>
      <c r="J1524" s="116"/>
      <c r="K1524" s="116"/>
      <c r="L1524" s="8"/>
      <c r="M1524" s="117"/>
      <c r="N1524" s="117"/>
      <c r="O1524" s="110"/>
      <c r="P1524" s="110"/>
      <c r="Q1524" s="148"/>
      <c r="R1524" s="170"/>
      <c r="S1524" s="110"/>
      <c r="T1524" s="92"/>
      <c r="U1524" s="180"/>
      <c r="V1524" s="120"/>
      <c r="W1524" s="118"/>
      <c r="X1524" s="118"/>
      <c r="Y1524" s="117"/>
      <c r="Z1524" s="110"/>
      <c r="AA1524" s="110"/>
      <c r="AB1524" s="121"/>
      <c r="AC1524" s="115"/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109"/>
      <c r="B1525" s="110"/>
      <c r="C1525" s="110"/>
      <c r="D1525" s="111"/>
      <c r="E1525" s="111"/>
      <c r="F1525" s="161"/>
      <c r="G1525" s="114"/>
      <c r="H1525" s="115"/>
      <c r="I1525" s="115"/>
      <c r="J1525" s="116"/>
      <c r="K1525" s="116"/>
      <c r="L1525" s="8"/>
      <c r="M1525" s="117"/>
      <c r="N1525" s="117"/>
      <c r="O1525" s="110"/>
      <c r="P1525" s="110"/>
      <c r="Q1525" s="148"/>
      <c r="R1525" s="170"/>
      <c r="S1525" s="110"/>
      <c r="T1525" s="92"/>
      <c r="U1525" s="180"/>
      <c r="V1525" s="120"/>
      <c r="W1525" s="118"/>
      <c r="X1525" s="118"/>
      <c r="Y1525" s="117"/>
      <c r="Z1525" s="110"/>
      <c r="AA1525" s="110"/>
      <c r="AB1525" s="121"/>
      <c r="AC1525" s="115"/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109"/>
      <c r="B1526" s="110"/>
      <c r="C1526" s="110"/>
      <c r="D1526" s="111"/>
      <c r="E1526" s="111"/>
      <c r="F1526" s="161"/>
      <c r="G1526" s="114"/>
      <c r="H1526" s="115"/>
      <c r="I1526" s="115"/>
      <c r="J1526" s="116"/>
      <c r="K1526" s="116"/>
      <c r="L1526" s="8"/>
      <c r="M1526" s="117"/>
      <c r="N1526" s="117"/>
      <c r="O1526" s="110"/>
      <c r="P1526" s="110"/>
      <c r="Q1526" s="148"/>
      <c r="R1526" s="170"/>
      <c r="S1526" s="110"/>
      <c r="T1526" s="92"/>
      <c r="U1526" s="180"/>
      <c r="V1526" s="120"/>
      <c r="W1526" s="118"/>
      <c r="X1526" s="118"/>
      <c r="Y1526" s="117"/>
      <c r="Z1526" s="110"/>
      <c r="AA1526" s="110"/>
      <c r="AB1526" s="121"/>
      <c r="AC1526" s="115"/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109"/>
      <c r="B1527" s="110"/>
      <c r="C1527" s="110"/>
      <c r="D1527" s="111"/>
      <c r="E1527" s="111"/>
      <c r="F1527" s="161"/>
      <c r="G1527" s="114"/>
      <c r="H1527" s="115"/>
      <c r="I1527" s="115"/>
      <c r="J1527" s="116"/>
      <c r="K1527" s="116"/>
      <c r="L1527" s="8"/>
      <c r="M1527" s="117"/>
      <c r="N1527" s="117"/>
      <c r="O1527" s="110"/>
      <c r="P1527" s="110"/>
      <c r="Q1527" s="148"/>
      <c r="R1527" s="170"/>
      <c r="S1527" s="110"/>
      <c r="T1527" s="92"/>
      <c r="U1527" s="180"/>
      <c r="V1527" s="120"/>
      <c r="W1527" s="118"/>
      <c r="X1527" s="118"/>
      <c r="Y1527" s="117"/>
      <c r="Z1527" s="110"/>
      <c r="AA1527" s="110"/>
      <c r="AB1527" s="121"/>
      <c r="AC1527" s="115"/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109"/>
      <c r="B1528" s="110"/>
      <c r="C1528" s="110"/>
      <c r="D1528" s="111"/>
      <c r="E1528" s="111"/>
      <c r="F1528" s="161"/>
      <c r="G1528" s="114"/>
      <c r="H1528" s="115"/>
      <c r="I1528" s="115"/>
      <c r="J1528" s="116"/>
      <c r="K1528" s="116"/>
      <c r="L1528" s="8"/>
      <c r="M1528" s="117"/>
      <c r="N1528" s="117"/>
      <c r="O1528" s="110"/>
      <c r="P1528" s="110"/>
      <c r="Q1528" s="148"/>
      <c r="R1528" s="170"/>
      <c r="S1528" s="110"/>
      <c r="T1528" s="92"/>
      <c r="U1528" s="180"/>
      <c r="V1528" s="120"/>
      <c r="W1528" s="118"/>
      <c r="X1528" s="118"/>
      <c r="Y1528" s="117"/>
      <c r="Z1528" s="110"/>
      <c r="AA1528" s="110"/>
      <c r="AB1528" s="121"/>
      <c r="AC1528" s="115"/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109"/>
      <c r="B1529" s="110"/>
      <c r="C1529" s="110"/>
      <c r="D1529" s="111"/>
      <c r="E1529" s="111"/>
      <c r="F1529" s="161"/>
      <c r="G1529" s="114"/>
      <c r="H1529" s="115"/>
      <c r="I1529" s="115"/>
      <c r="J1529" s="116"/>
      <c r="K1529" s="116"/>
      <c r="L1529" s="8"/>
      <c r="M1529" s="117"/>
      <c r="N1529" s="117"/>
      <c r="O1529" s="110"/>
      <c r="P1529" s="110"/>
      <c r="Q1529" s="148"/>
      <c r="R1529" s="170"/>
      <c r="S1529" s="110"/>
      <c r="T1529" s="92"/>
      <c r="U1529" s="180"/>
      <c r="V1529" s="120"/>
      <c r="W1529" s="118"/>
      <c r="X1529" s="118"/>
      <c r="Y1529" s="117"/>
      <c r="Z1529" s="110"/>
      <c r="AA1529" s="110"/>
      <c r="AB1529" s="121"/>
      <c r="AC1529" s="115"/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109"/>
      <c r="B1530" s="110"/>
      <c r="C1530" s="110"/>
      <c r="D1530" s="111"/>
      <c r="E1530" s="111"/>
      <c r="F1530" s="161"/>
      <c r="G1530" s="114"/>
      <c r="H1530" s="115"/>
      <c r="I1530" s="115"/>
      <c r="J1530" s="116"/>
      <c r="K1530" s="116"/>
      <c r="L1530" s="8"/>
      <c r="M1530" s="117"/>
      <c r="N1530" s="117"/>
      <c r="O1530" s="110"/>
      <c r="P1530" s="110"/>
      <c r="Q1530" s="148"/>
      <c r="R1530" s="170"/>
      <c r="S1530" s="110"/>
      <c r="T1530" s="92"/>
      <c r="U1530" s="180"/>
      <c r="V1530" s="120"/>
      <c r="W1530" s="118"/>
      <c r="X1530" s="118"/>
      <c r="Y1530" s="117"/>
      <c r="Z1530" s="110"/>
      <c r="AA1530" s="110"/>
      <c r="AB1530" s="121"/>
      <c r="AC1530" s="115"/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109"/>
      <c r="B1531" s="110"/>
      <c r="C1531" s="110"/>
      <c r="D1531" s="111"/>
      <c r="E1531" s="111"/>
      <c r="F1531" s="161"/>
      <c r="G1531" s="114"/>
      <c r="H1531" s="115"/>
      <c r="I1531" s="115"/>
      <c r="J1531" s="116"/>
      <c r="K1531" s="116"/>
      <c r="L1531" s="8"/>
      <c r="M1531" s="117"/>
      <c r="N1531" s="117"/>
      <c r="O1531" s="110"/>
      <c r="P1531" s="110"/>
      <c r="Q1531" s="148"/>
      <c r="R1531" s="170"/>
      <c r="S1531" s="110"/>
      <c r="T1531" s="92"/>
      <c r="U1531" s="180"/>
      <c r="V1531" s="120"/>
      <c r="W1531" s="118"/>
      <c r="X1531" s="118"/>
      <c r="Y1531" s="117"/>
      <c r="Z1531" s="110"/>
      <c r="AA1531" s="110"/>
      <c r="AB1531" s="121"/>
      <c r="AC1531" s="115"/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109"/>
      <c r="B1532" s="110"/>
      <c r="C1532" s="110"/>
      <c r="D1532" s="111"/>
      <c r="E1532" s="111"/>
      <c r="F1532" s="161"/>
      <c r="G1532" s="114"/>
      <c r="H1532" s="115"/>
      <c r="I1532" s="115"/>
      <c r="J1532" s="116"/>
      <c r="K1532" s="116"/>
      <c r="L1532" s="8"/>
      <c r="M1532" s="117"/>
      <c r="N1532" s="117"/>
      <c r="O1532" s="110"/>
      <c r="P1532" s="110"/>
      <c r="Q1532" s="148"/>
      <c r="R1532" s="170"/>
      <c r="S1532" s="110"/>
      <c r="T1532" s="92"/>
      <c r="U1532" s="180"/>
      <c r="V1532" s="120"/>
      <c r="W1532" s="118"/>
      <c r="X1532" s="118"/>
      <c r="Y1532" s="117"/>
      <c r="Z1532" s="110"/>
      <c r="AA1532" s="110"/>
      <c r="AB1532" s="121"/>
      <c r="AC1532" s="115"/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109"/>
      <c r="B1533" s="110"/>
      <c r="C1533" s="110"/>
      <c r="D1533" s="111"/>
      <c r="E1533" s="111"/>
      <c r="F1533" s="161"/>
      <c r="G1533" s="114"/>
      <c r="H1533" s="115"/>
      <c r="I1533" s="115"/>
      <c r="J1533" s="116"/>
      <c r="K1533" s="116"/>
      <c r="L1533" s="8"/>
      <c r="M1533" s="117"/>
      <c r="N1533" s="117"/>
      <c r="O1533" s="110"/>
      <c r="P1533" s="110"/>
      <c r="Q1533" s="148"/>
      <c r="R1533" s="170"/>
      <c r="S1533" s="110"/>
      <c r="T1533" s="92"/>
      <c r="U1533" s="180"/>
      <c r="V1533" s="120"/>
      <c r="W1533" s="118"/>
      <c r="X1533" s="118"/>
      <c r="Y1533" s="117"/>
      <c r="Z1533" s="110"/>
      <c r="AA1533" s="110"/>
      <c r="AB1533" s="121"/>
      <c r="AC1533" s="115"/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109"/>
      <c r="B1534" s="110"/>
      <c r="C1534" s="110"/>
      <c r="D1534" s="111"/>
      <c r="E1534" s="111"/>
      <c r="F1534" s="161"/>
      <c r="G1534" s="114"/>
      <c r="H1534" s="115"/>
      <c r="I1534" s="115"/>
      <c r="J1534" s="116"/>
      <c r="K1534" s="116"/>
      <c r="L1534" s="8"/>
      <c r="M1534" s="117"/>
      <c r="N1534" s="117"/>
      <c r="O1534" s="110"/>
      <c r="P1534" s="110"/>
      <c r="Q1534" s="148"/>
      <c r="R1534" s="170"/>
      <c r="S1534" s="110"/>
      <c r="T1534" s="92"/>
      <c r="U1534" s="180"/>
      <c r="V1534" s="120"/>
      <c r="W1534" s="118"/>
      <c r="X1534" s="118"/>
      <c r="Y1534" s="117"/>
      <c r="Z1534" s="110"/>
      <c r="AA1534" s="110"/>
      <c r="AB1534" s="121"/>
      <c r="AC1534" s="115"/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109"/>
      <c r="B1535" s="110"/>
      <c r="C1535" s="110"/>
      <c r="D1535" s="111"/>
      <c r="E1535" s="111"/>
      <c r="F1535" s="161"/>
      <c r="G1535" s="114"/>
      <c r="H1535" s="115"/>
      <c r="I1535" s="115"/>
      <c r="J1535" s="116"/>
      <c r="K1535" s="116"/>
      <c r="L1535" s="8"/>
      <c r="M1535" s="117"/>
      <c r="N1535" s="117"/>
      <c r="O1535" s="110"/>
      <c r="P1535" s="110"/>
      <c r="Q1535" s="148"/>
      <c r="R1535" s="170"/>
      <c r="S1535" s="110"/>
      <c r="T1535" s="92"/>
      <c r="U1535" s="180"/>
      <c r="V1535" s="120"/>
      <c r="W1535" s="118"/>
      <c r="X1535" s="118"/>
      <c r="Y1535" s="117"/>
      <c r="Z1535" s="110"/>
      <c r="AA1535" s="110"/>
      <c r="AB1535" s="121"/>
      <c r="AC1535" s="115"/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109"/>
      <c r="B1536" s="110"/>
      <c r="C1536" s="110"/>
      <c r="D1536" s="111"/>
      <c r="E1536" s="111"/>
      <c r="F1536" s="161"/>
      <c r="G1536" s="114"/>
      <c r="H1536" s="115"/>
      <c r="I1536" s="115"/>
      <c r="J1536" s="116"/>
      <c r="K1536" s="116"/>
      <c r="L1536" s="8"/>
      <c r="M1536" s="117"/>
      <c r="N1536" s="117"/>
      <c r="O1536" s="110"/>
      <c r="P1536" s="110"/>
      <c r="Q1536" s="148"/>
      <c r="R1536" s="170"/>
      <c r="S1536" s="110"/>
      <c r="T1536" s="92"/>
      <c r="U1536" s="180"/>
      <c r="V1536" s="120"/>
      <c r="W1536" s="118"/>
      <c r="X1536" s="118"/>
      <c r="Y1536" s="117"/>
      <c r="Z1536" s="110"/>
      <c r="AA1536" s="110"/>
      <c r="AB1536" s="121"/>
      <c r="AC1536" s="115"/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109"/>
      <c r="B1537" s="110"/>
      <c r="C1537" s="110"/>
      <c r="D1537" s="111"/>
      <c r="E1537" s="111"/>
      <c r="F1537" s="161"/>
      <c r="G1537" s="114"/>
      <c r="H1537" s="115"/>
      <c r="I1537" s="115"/>
      <c r="J1537" s="116"/>
      <c r="K1537" s="116"/>
      <c r="L1537" s="8"/>
      <c r="M1537" s="117"/>
      <c r="N1537" s="117"/>
      <c r="O1537" s="110"/>
      <c r="P1537" s="110"/>
      <c r="Q1537" s="148"/>
      <c r="R1537" s="170"/>
      <c r="S1537" s="110"/>
      <c r="T1537" s="92"/>
      <c r="U1537" s="180"/>
      <c r="V1537" s="120"/>
      <c r="W1537" s="118"/>
      <c r="X1537" s="118"/>
      <c r="Y1537" s="117"/>
      <c r="Z1537" s="110"/>
      <c r="AA1537" s="110"/>
      <c r="AB1537" s="121"/>
      <c r="AC1537" s="115"/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109"/>
      <c r="B1538" s="110"/>
      <c r="C1538" s="110"/>
      <c r="D1538" s="111"/>
      <c r="E1538" s="111"/>
      <c r="F1538" s="161"/>
      <c r="G1538" s="114"/>
      <c r="H1538" s="115"/>
      <c r="I1538" s="115"/>
      <c r="J1538" s="116"/>
      <c r="K1538" s="116"/>
      <c r="L1538" s="8"/>
      <c r="M1538" s="117"/>
      <c r="N1538" s="117"/>
      <c r="O1538" s="110"/>
      <c r="P1538" s="110"/>
      <c r="Q1538" s="148"/>
      <c r="R1538" s="170"/>
      <c r="S1538" s="110"/>
      <c r="T1538" s="92"/>
      <c r="U1538" s="180"/>
      <c r="V1538" s="120"/>
      <c r="W1538" s="118"/>
      <c r="X1538" s="118"/>
      <c r="Y1538" s="117"/>
      <c r="Z1538" s="110"/>
      <c r="AA1538" s="110"/>
      <c r="AB1538" s="121"/>
      <c r="AC1538" s="115"/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109"/>
      <c r="B1539" s="110"/>
      <c r="C1539" s="110"/>
      <c r="D1539" s="111"/>
      <c r="E1539" s="111"/>
      <c r="F1539" s="161"/>
      <c r="G1539" s="114"/>
      <c r="H1539" s="115"/>
      <c r="I1539" s="115"/>
      <c r="J1539" s="116"/>
      <c r="K1539" s="116"/>
      <c r="L1539" s="8"/>
      <c r="M1539" s="117"/>
      <c r="N1539" s="117"/>
      <c r="O1539" s="110"/>
      <c r="P1539" s="110"/>
      <c r="Q1539" s="148"/>
      <c r="R1539" s="170"/>
      <c r="S1539" s="110"/>
      <c r="T1539" s="92"/>
      <c r="U1539" s="180"/>
      <c r="V1539" s="120"/>
      <c r="W1539" s="118"/>
      <c r="X1539" s="118"/>
      <c r="Y1539" s="117"/>
      <c r="Z1539" s="110"/>
      <c r="AA1539" s="110"/>
      <c r="AB1539" s="121"/>
      <c r="AC1539" s="115"/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109"/>
      <c r="B1540" s="110"/>
      <c r="C1540" s="110"/>
      <c r="D1540" s="111"/>
      <c r="E1540" s="111"/>
      <c r="F1540" s="161"/>
      <c r="G1540" s="114"/>
      <c r="H1540" s="115"/>
      <c r="I1540" s="115"/>
      <c r="J1540" s="116"/>
      <c r="K1540" s="116"/>
      <c r="L1540" s="8"/>
      <c r="M1540" s="117"/>
      <c r="N1540" s="117"/>
      <c r="O1540" s="110"/>
      <c r="P1540" s="110"/>
      <c r="Q1540" s="148"/>
      <c r="R1540" s="170"/>
      <c r="S1540" s="110"/>
      <c r="T1540" s="92"/>
      <c r="U1540" s="180"/>
      <c r="V1540" s="120"/>
      <c r="W1540" s="118"/>
      <c r="X1540" s="118"/>
      <c r="Y1540" s="117"/>
      <c r="Z1540" s="110"/>
      <c r="AA1540" s="110"/>
      <c r="AB1540" s="121"/>
      <c r="AC1540" s="115"/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109"/>
      <c r="B1541" s="110"/>
      <c r="C1541" s="110"/>
      <c r="D1541" s="111"/>
      <c r="E1541" s="111"/>
      <c r="F1541" s="161"/>
      <c r="G1541" s="114"/>
      <c r="H1541" s="115"/>
      <c r="I1541" s="115"/>
      <c r="J1541" s="116"/>
      <c r="K1541" s="116"/>
      <c r="L1541" s="8"/>
      <c r="M1541" s="117"/>
      <c r="N1541" s="117"/>
      <c r="O1541" s="110"/>
      <c r="P1541" s="110"/>
      <c r="Q1541" s="148"/>
      <c r="R1541" s="170"/>
      <c r="S1541" s="110"/>
      <c r="T1541" s="92"/>
      <c r="U1541" s="180"/>
      <c r="V1541" s="120"/>
      <c r="W1541" s="118"/>
      <c r="X1541" s="118"/>
      <c r="Y1541" s="117"/>
      <c r="Z1541" s="110"/>
      <c r="AA1541" s="110"/>
      <c r="AB1541" s="121"/>
      <c r="AC1541" s="115"/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109"/>
      <c r="B1542" s="110"/>
      <c r="C1542" s="110"/>
      <c r="D1542" s="111"/>
      <c r="E1542" s="111"/>
      <c r="F1542" s="161"/>
      <c r="G1542" s="114"/>
      <c r="H1542" s="115"/>
      <c r="I1542" s="115"/>
      <c r="J1542" s="116"/>
      <c r="K1542" s="116"/>
      <c r="L1542" s="8"/>
      <c r="M1542" s="117"/>
      <c r="N1542" s="117"/>
      <c r="O1542" s="110"/>
      <c r="P1542" s="110"/>
      <c r="Q1542" s="148"/>
      <c r="R1542" s="170"/>
      <c r="S1542" s="110"/>
      <c r="T1542" s="92"/>
      <c r="U1542" s="180"/>
      <c r="V1542" s="120"/>
      <c r="W1542" s="118"/>
      <c r="X1542" s="118"/>
      <c r="Y1542" s="117"/>
      <c r="Z1542" s="110"/>
      <c r="AA1542" s="110"/>
      <c r="AB1542" s="121"/>
      <c r="AC1542" s="115"/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109"/>
      <c r="B1543" s="110"/>
      <c r="C1543" s="110"/>
      <c r="D1543" s="111"/>
      <c r="E1543" s="111"/>
      <c r="F1543" s="161"/>
      <c r="G1543" s="114"/>
      <c r="H1543" s="115"/>
      <c r="I1543" s="115"/>
      <c r="J1543" s="116"/>
      <c r="K1543" s="116"/>
      <c r="L1543" s="8"/>
      <c r="M1543" s="117"/>
      <c r="N1543" s="117"/>
      <c r="O1543" s="110"/>
      <c r="P1543" s="110"/>
      <c r="Q1543" s="148"/>
      <c r="R1543" s="170"/>
      <c r="S1543" s="110"/>
      <c r="T1543" s="92"/>
      <c r="U1543" s="180"/>
      <c r="V1543" s="120"/>
      <c r="W1543" s="118"/>
      <c r="X1543" s="118"/>
      <c r="Y1543" s="117"/>
      <c r="Z1543" s="110"/>
      <c r="AA1543" s="110"/>
      <c r="AB1543" s="121"/>
      <c r="AC1543" s="115"/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109"/>
      <c r="B1544" s="110"/>
      <c r="C1544" s="110"/>
      <c r="D1544" s="111"/>
      <c r="E1544" s="111"/>
      <c r="F1544" s="161"/>
      <c r="G1544" s="114"/>
      <c r="H1544" s="115"/>
      <c r="I1544" s="115"/>
      <c r="J1544" s="116"/>
      <c r="K1544" s="116"/>
      <c r="L1544" s="8"/>
      <c r="M1544" s="117"/>
      <c r="N1544" s="117"/>
      <c r="O1544" s="110"/>
      <c r="P1544" s="110"/>
      <c r="Q1544" s="148"/>
      <c r="R1544" s="170"/>
      <c r="S1544" s="110"/>
      <c r="T1544" s="92"/>
      <c r="U1544" s="180"/>
      <c r="V1544" s="120"/>
      <c r="W1544" s="118"/>
      <c r="X1544" s="118"/>
      <c r="Y1544" s="117"/>
      <c r="Z1544" s="110"/>
      <c r="AA1544" s="110"/>
      <c r="AB1544" s="121"/>
      <c r="AC1544" s="115"/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109"/>
      <c r="B1545" s="110"/>
      <c r="C1545" s="110"/>
      <c r="D1545" s="111"/>
      <c r="E1545" s="111"/>
      <c r="F1545" s="161"/>
      <c r="G1545" s="114"/>
      <c r="H1545" s="115"/>
      <c r="I1545" s="115"/>
      <c r="J1545" s="116"/>
      <c r="K1545" s="116"/>
      <c r="L1545" s="8"/>
      <c r="M1545" s="117"/>
      <c r="N1545" s="117"/>
      <c r="O1545" s="110"/>
      <c r="P1545" s="110"/>
      <c r="Q1545" s="148"/>
      <c r="R1545" s="170"/>
      <c r="S1545" s="110"/>
      <c r="T1545" s="92"/>
      <c r="U1545" s="180"/>
      <c r="V1545" s="120"/>
      <c r="W1545" s="118"/>
      <c r="X1545" s="118"/>
      <c r="Y1545" s="117"/>
      <c r="Z1545" s="110"/>
      <c r="AA1545" s="110"/>
      <c r="AB1545" s="121"/>
      <c r="AC1545" s="115"/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109"/>
      <c r="B1546" s="110"/>
      <c r="C1546" s="110"/>
      <c r="D1546" s="111"/>
      <c r="E1546" s="111"/>
      <c r="F1546" s="161"/>
      <c r="G1546" s="114"/>
      <c r="H1546" s="115"/>
      <c r="I1546" s="115"/>
      <c r="J1546" s="116"/>
      <c r="K1546" s="116"/>
      <c r="L1546" s="8"/>
      <c r="M1546" s="117"/>
      <c r="N1546" s="117"/>
      <c r="O1546" s="110"/>
      <c r="P1546" s="110"/>
      <c r="Q1546" s="148"/>
      <c r="R1546" s="170"/>
      <c r="S1546" s="110"/>
      <c r="T1546" s="92"/>
      <c r="U1546" s="180"/>
      <c r="V1546" s="120"/>
      <c r="W1546" s="118"/>
      <c r="X1546" s="118"/>
      <c r="Y1546" s="117"/>
      <c r="Z1546" s="110"/>
      <c r="AA1546" s="110"/>
      <c r="AB1546" s="121"/>
      <c r="AC1546" s="115"/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109"/>
      <c r="B1547" s="110"/>
      <c r="C1547" s="110"/>
      <c r="D1547" s="111"/>
      <c r="E1547" s="111"/>
      <c r="F1547" s="161"/>
      <c r="G1547" s="114"/>
      <c r="H1547" s="115"/>
      <c r="I1547" s="115"/>
      <c r="J1547" s="116"/>
      <c r="K1547" s="116"/>
      <c r="L1547" s="8"/>
      <c r="M1547" s="117"/>
      <c r="N1547" s="117"/>
      <c r="O1547" s="110"/>
      <c r="P1547" s="110"/>
      <c r="Q1547" s="148"/>
      <c r="R1547" s="170"/>
      <c r="S1547" s="110"/>
      <c r="T1547" s="92"/>
      <c r="U1547" s="180"/>
      <c r="V1547" s="120"/>
      <c r="W1547" s="118"/>
      <c r="X1547" s="118"/>
      <c r="Y1547" s="117"/>
      <c r="Z1547" s="110"/>
      <c r="AA1547" s="110"/>
      <c r="AB1547" s="121"/>
      <c r="AC1547" s="115"/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109"/>
      <c r="B1548" s="110"/>
      <c r="C1548" s="110"/>
      <c r="D1548" s="111"/>
      <c r="E1548" s="111"/>
      <c r="F1548" s="161"/>
      <c r="G1548" s="114"/>
      <c r="H1548" s="115"/>
      <c r="I1548" s="115"/>
      <c r="J1548" s="116"/>
      <c r="K1548" s="116"/>
      <c r="L1548" s="8"/>
      <c r="M1548" s="117"/>
      <c r="N1548" s="117"/>
      <c r="O1548" s="110"/>
      <c r="P1548" s="110"/>
      <c r="Q1548" s="148"/>
      <c r="R1548" s="170"/>
      <c r="S1548" s="110"/>
      <c r="T1548" s="92"/>
      <c r="U1548" s="180"/>
      <c r="V1548" s="120"/>
      <c r="W1548" s="118"/>
      <c r="X1548" s="118"/>
      <c r="Y1548" s="117"/>
      <c r="Z1548" s="110"/>
      <c r="AA1548" s="110"/>
      <c r="AB1548" s="121"/>
      <c r="AC1548" s="115"/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109"/>
      <c r="B1549" s="110"/>
      <c r="C1549" s="110"/>
      <c r="D1549" s="111"/>
      <c r="E1549" s="111"/>
      <c r="F1549" s="161"/>
      <c r="G1549" s="114"/>
      <c r="H1549" s="115"/>
      <c r="I1549" s="115"/>
      <c r="J1549" s="116"/>
      <c r="K1549" s="116"/>
      <c r="L1549" s="8"/>
      <c r="M1549" s="117"/>
      <c r="N1549" s="117"/>
      <c r="O1549" s="110"/>
      <c r="P1549" s="110"/>
      <c r="Q1549" s="148"/>
      <c r="R1549" s="170"/>
      <c r="S1549" s="110"/>
      <c r="T1549" s="92"/>
      <c r="U1549" s="180"/>
      <c r="V1549" s="120"/>
      <c r="W1549" s="118"/>
      <c r="X1549" s="118"/>
      <c r="Y1549" s="117"/>
      <c r="Z1549" s="110"/>
      <c r="AA1549" s="110"/>
      <c r="AB1549" s="121"/>
      <c r="AC1549" s="115"/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109"/>
      <c r="B1550" s="110"/>
      <c r="C1550" s="110"/>
      <c r="D1550" s="111"/>
      <c r="E1550" s="111"/>
      <c r="F1550" s="161"/>
      <c r="G1550" s="114"/>
      <c r="H1550" s="115"/>
      <c r="I1550" s="115"/>
      <c r="J1550" s="116"/>
      <c r="K1550" s="116"/>
      <c r="L1550" s="8"/>
      <c r="M1550" s="117"/>
      <c r="N1550" s="117"/>
      <c r="O1550" s="110"/>
      <c r="P1550" s="110"/>
      <c r="Q1550" s="148"/>
      <c r="R1550" s="170"/>
      <c r="S1550" s="110"/>
      <c r="T1550" s="92"/>
      <c r="U1550" s="180"/>
      <c r="V1550" s="120"/>
      <c r="W1550" s="118"/>
      <c r="X1550" s="118"/>
      <c r="Y1550" s="117"/>
      <c r="Z1550" s="110"/>
      <c r="AA1550" s="110"/>
      <c r="AB1550" s="121"/>
      <c r="AC1550" s="115"/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109"/>
      <c r="B1551" s="110"/>
      <c r="C1551" s="110"/>
      <c r="D1551" s="111"/>
      <c r="E1551" s="111"/>
      <c r="F1551" s="161"/>
      <c r="G1551" s="114"/>
      <c r="H1551" s="115"/>
      <c r="I1551" s="115"/>
      <c r="J1551" s="116"/>
      <c r="K1551" s="116"/>
      <c r="L1551" s="8"/>
      <c r="M1551" s="117"/>
      <c r="N1551" s="117"/>
      <c r="O1551" s="110"/>
      <c r="P1551" s="110"/>
      <c r="Q1551" s="148"/>
      <c r="R1551" s="170"/>
      <c r="S1551" s="110"/>
      <c r="T1551" s="92"/>
      <c r="U1551" s="180"/>
      <c r="V1551" s="120"/>
      <c r="W1551" s="118"/>
      <c r="X1551" s="118"/>
      <c r="Y1551" s="117"/>
      <c r="Z1551" s="110"/>
      <c r="AA1551" s="110"/>
      <c r="AB1551" s="121"/>
      <c r="AC1551" s="115"/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109"/>
      <c r="B1552" s="110"/>
      <c r="C1552" s="110"/>
      <c r="D1552" s="111"/>
      <c r="E1552" s="111"/>
      <c r="F1552" s="161"/>
      <c r="G1552" s="114"/>
      <c r="H1552" s="115"/>
      <c r="I1552" s="115"/>
      <c r="J1552" s="116"/>
      <c r="K1552" s="116"/>
      <c r="L1552" s="8"/>
      <c r="M1552" s="117"/>
      <c r="N1552" s="117"/>
      <c r="O1552" s="110"/>
      <c r="P1552" s="110"/>
      <c r="Q1552" s="148"/>
      <c r="R1552" s="170"/>
      <c r="S1552" s="110"/>
      <c r="T1552" s="92"/>
      <c r="U1552" s="180"/>
      <c r="V1552" s="120"/>
      <c r="W1552" s="118"/>
      <c r="X1552" s="118"/>
      <c r="Y1552" s="117"/>
      <c r="Z1552" s="110"/>
      <c r="AA1552" s="110"/>
      <c r="AB1552" s="121"/>
      <c r="AC1552" s="115"/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109"/>
      <c r="B1553" s="110"/>
      <c r="C1553" s="110"/>
      <c r="D1553" s="111"/>
      <c r="E1553" s="111"/>
      <c r="F1553" s="161"/>
      <c r="G1553" s="114"/>
      <c r="H1553" s="115"/>
      <c r="I1553" s="115"/>
      <c r="J1553" s="116"/>
      <c r="K1553" s="116"/>
      <c r="L1553" s="8"/>
      <c r="M1553" s="117"/>
      <c r="N1553" s="117"/>
      <c r="O1553" s="110"/>
      <c r="P1553" s="110"/>
      <c r="Q1553" s="148"/>
      <c r="R1553" s="170"/>
      <c r="S1553" s="110"/>
      <c r="T1553" s="92"/>
      <c r="U1553" s="180"/>
      <c r="V1553" s="120"/>
      <c r="W1553" s="118"/>
      <c r="X1553" s="118"/>
      <c r="Y1553" s="117"/>
      <c r="Z1553" s="110"/>
      <c r="AA1553" s="110"/>
      <c r="AB1553" s="121"/>
      <c r="AC1553" s="115"/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109"/>
      <c r="B1554" s="110"/>
      <c r="C1554" s="110"/>
      <c r="D1554" s="111"/>
      <c r="E1554" s="111"/>
      <c r="F1554" s="161"/>
      <c r="G1554" s="114"/>
      <c r="H1554" s="115"/>
      <c r="I1554" s="115"/>
      <c r="J1554" s="116"/>
      <c r="K1554" s="116"/>
      <c r="L1554" s="8"/>
      <c r="M1554" s="117"/>
      <c r="N1554" s="117"/>
      <c r="O1554" s="110"/>
      <c r="P1554" s="110"/>
      <c r="Q1554" s="148"/>
      <c r="R1554" s="170"/>
      <c r="S1554" s="110"/>
      <c r="T1554" s="92"/>
      <c r="U1554" s="180"/>
      <c r="V1554" s="120"/>
      <c r="W1554" s="118"/>
      <c r="X1554" s="118"/>
      <c r="Y1554" s="117"/>
      <c r="Z1554" s="110"/>
      <c r="AA1554" s="110"/>
      <c r="AB1554" s="121"/>
      <c r="AC1554" s="115"/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109"/>
      <c r="B1555" s="110"/>
      <c r="C1555" s="110"/>
      <c r="D1555" s="111"/>
      <c r="E1555" s="111"/>
      <c r="F1555" s="161"/>
      <c r="G1555" s="114"/>
      <c r="H1555" s="115"/>
      <c r="I1555" s="115"/>
      <c r="J1555" s="116"/>
      <c r="K1555" s="116"/>
      <c r="L1555" s="8"/>
      <c r="M1555" s="117"/>
      <c r="N1555" s="117"/>
      <c r="O1555" s="110"/>
      <c r="P1555" s="110"/>
      <c r="Q1555" s="148"/>
      <c r="R1555" s="170"/>
      <c r="S1555" s="110"/>
      <c r="T1555" s="92"/>
      <c r="U1555" s="180"/>
      <c r="V1555" s="120"/>
      <c r="W1555" s="118"/>
      <c r="X1555" s="118"/>
      <c r="Y1555" s="117"/>
      <c r="Z1555" s="110"/>
      <c r="AA1555" s="110"/>
      <c r="AB1555" s="121"/>
      <c r="AC1555" s="115"/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109"/>
      <c r="B1556" s="110"/>
      <c r="C1556" s="110"/>
      <c r="D1556" s="111"/>
      <c r="E1556" s="111"/>
      <c r="F1556" s="161"/>
      <c r="G1556" s="114"/>
      <c r="H1556" s="115"/>
      <c r="I1556" s="115"/>
      <c r="J1556" s="116"/>
      <c r="K1556" s="116"/>
      <c r="L1556" s="8"/>
      <c r="M1556" s="117"/>
      <c r="N1556" s="117"/>
      <c r="O1556" s="110"/>
      <c r="P1556" s="110"/>
      <c r="Q1556" s="148"/>
      <c r="R1556" s="170"/>
      <c r="S1556" s="110"/>
      <c r="T1556" s="92"/>
      <c r="U1556" s="180"/>
      <c r="V1556" s="120"/>
      <c r="W1556" s="118"/>
      <c r="X1556" s="118"/>
      <c r="Y1556" s="117"/>
      <c r="Z1556" s="110"/>
      <c r="AA1556" s="110"/>
      <c r="AB1556" s="121"/>
      <c r="AC1556" s="115"/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109"/>
      <c r="B1557" s="110"/>
      <c r="C1557" s="110"/>
      <c r="D1557" s="111"/>
      <c r="E1557" s="111"/>
      <c r="F1557" s="161"/>
      <c r="G1557" s="114"/>
      <c r="H1557" s="115"/>
      <c r="I1557" s="115"/>
      <c r="J1557" s="116"/>
      <c r="K1557" s="116"/>
      <c r="L1557" s="8"/>
      <c r="M1557" s="117"/>
      <c r="N1557" s="117"/>
      <c r="O1557" s="110"/>
      <c r="P1557" s="110"/>
      <c r="Q1557" s="148"/>
      <c r="R1557" s="170"/>
      <c r="S1557" s="110"/>
      <c r="T1557" s="92"/>
      <c r="U1557" s="180"/>
      <c r="V1557" s="120"/>
      <c r="W1557" s="118"/>
      <c r="X1557" s="118"/>
      <c r="Y1557" s="117"/>
      <c r="Z1557" s="110"/>
      <c r="AA1557" s="110"/>
      <c r="AB1557" s="121"/>
      <c r="AC1557" s="115"/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109"/>
      <c r="B1558" s="110"/>
      <c r="C1558" s="110"/>
      <c r="D1558" s="111"/>
      <c r="E1558" s="111"/>
      <c r="F1558" s="161"/>
      <c r="G1558" s="114"/>
      <c r="H1558" s="115"/>
      <c r="I1558" s="115"/>
      <c r="J1558" s="116"/>
      <c r="K1558" s="116"/>
      <c r="L1558" s="8"/>
      <c r="M1558" s="117"/>
      <c r="N1558" s="117"/>
      <c r="O1558" s="110"/>
      <c r="P1558" s="110"/>
      <c r="Q1558" s="148"/>
      <c r="R1558" s="170"/>
      <c r="S1558" s="110"/>
      <c r="T1558" s="92"/>
      <c r="U1558" s="180"/>
      <c r="V1558" s="120"/>
      <c r="W1558" s="118"/>
      <c r="X1558" s="118"/>
      <c r="Y1558" s="117"/>
      <c r="Z1558" s="110"/>
      <c r="AA1558" s="110"/>
      <c r="AB1558" s="121"/>
      <c r="AC1558" s="115"/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109"/>
      <c r="B1559" s="110"/>
      <c r="C1559" s="110"/>
      <c r="D1559" s="111"/>
      <c r="E1559" s="111"/>
      <c r="F1559" s="161"/>
      <c r="G1559" s="114"/>
      <c r="H1559" s="115"/>
      <c r="I1559" s="115"/>
      <c r="J1559" s="116"/>
      <c r="K1559" s="116"/>
      <c r="L1559" s="8"/>
      <c r="M1559" s="117"/>
      <c r="N1559" s="117"/>
      <c r="O1559" s="110"/>
      <c r="P1559" s="110"/>
      <c r="Q1559" s="148"/>
      <c r="R1559" s="170"/>
      <c r="S1559" s="110"/>
      <c r="T1559" s="92"/>
      <c r="U1559" s="180"/>
      <c r="V1559" s="120"/>
      <c r="W1559" s="118"/>
      <c r="X1559" s="118"/>
      <c r="Y1559" s="117"/>
      <c r="Z1559" s="110"/>
      <c r="AA1559" s="110"/>
      <c r="AB1559" s="121"/>
      <c r="AC1559" s="115"/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109"/>
      <c r="B1560" s="110"/>
      <c r="C1560" s="110"/>
      <c r="D1560" s="111"/>
      <c r="E1560" s="111"/>
      <c r="F1560" s="161"/>
      <c r="G1560" s="114"/>
      <c r="H1560" s="115"/>
      <c r="I1560" s="115"/>
      <c r="J1560" s="116"/>
      <c r="K1560" s="116"/>
      <c r="L1560" s="8"/>
      <c r="M1560" s="117"/>
      <c r="N1560" s="117"/>
      <c r="O1560" s="110"/>
      <c r="P1560" s="110"/>
      <c r="Q1560" s="148"/>
      <c r="R1560" s="170"/>
      <c r="S1560" s="110"/>
      <c r="T1560" s="92"/>
      <c r="U1560" s="180"/>
      <c r="V1560" s="120"/>
      <c r="W1560" s="118"/>
      <c r="X1560" s="118"/>
      <c r="Y1560" s="117"/>
      <c r="Z1560" s="110"/>
      <c r="AA1560" s="110"/>
      <c r="AB1560" s="121"/>
      <c r="AC1560" s="115"/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109"/>
      <c r="B1561" s="110"/>
      <c r="C1561" s="110"/>
      <c r="D1561" s="111"/>
      <c r="E1561" s="111"/>
      <c r="F1561" s="161"/>
      <c r="G1561" s="114"/>
      <c r="H1561" s="115"/>
      <c r="I1561" s="115"/>
      <c r="J1561" s="116"/>
      <c r="K1561" s="116"/>
      <c r="L1561" s="8"/>
      <c r="M1561" s="117"/>
      <c r="N1561" s="117"/>
      <c r="O1561" s="110"/>
      <c r="P1561" s="110"/>
      <c r="Q1561" s="148"/>
      <c r="R1561" s="170"/>
      <c r="S1561" s="110"/>
      <c r="T1561" s="92"/>
      <c r="U1561" s="180"/>
      <c r="V1561" s="120"/>
      <c r="W1561" s="118"/>
      <c r="X1561" s="118"/>
      <c r="Y1561" s="117"/>
      <c r="Z1561" s="110"/>
      <c r="AA1561" s="110"/>
      <c r="AB1561" s="121"/>
      <c r="AC1561" s="115"/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109"/>
      <c r="B1562" s="110"/>
      <c r="C1562" s="110"/>
      <c r="D1562" s="111"/>
      <c r="E1562" s="111"/>
      <c r="F1562" s="161"/>
      <c r="G1562" s="114"/>
      <c r="H1562" s="115"/>
      <c r="I1562" s="115"/>
      <c r="J1562" s="116"/>
      <c r="K1562" s="116"/>
      <c r="L1562" s="8"/>
      <c r="M1562" s="117"/>
      <c r="N1562" s="117"/>
      <c r="O1562" s="110"/>
      <c r="P1562" s="110"/>
      <c r="Q1562" s="148"/>
      <c r="R1562" s="170"/>
      <c r="S1562" s="110"/>
      <c r="T1562" s="92"/>
      <c r="U1562" s="180"/>
      <c r="V1562" s="120"/>
      <c r="W1562" s="118"/>
      <c r="X1562" s="118"/>
      <c r="Y1562" s="117"/>
      <c r="Z1562" s="110"/>
      <c r="AA1562" s="110"/>
      <c r="AB1562" s="121"/>
      <c r="AC1562" s="115"/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109"/>
      <c r="B1563" s="110"/>
      <c r="C1563" s="110"/>
      <c r="D1563" s="111"/>
      <c r="E1563" s="111"/>
      <c r="F1563" s="161"/>
      <c r="G1563" s="114"/>
      <c r="H1563" s="115"/>
      <c r="I1563" s="115"/>
      <c r="J1563" s="116"/>
      <c r="K1563" s="116"/>
      <c r="L1563" s="8"/>
      <c r="M1563" s="117"/>
      <c r="N1563" s="117"/>
      <c r="O1563" s="110"/>
      <c r="P1563" s="110"/>
      <c r="Q1563" s="148"/>
      <c r="R1563" s="170"/>
      <c r="S1563" s="110"/>
      <c r="T1563" s="92"/>
      <c r="U1563" s="180"/>
      <c r="V1563" s="120"/>
      <c r="W1563" s="118"/>
      <c r="X1563" s="118"/>
      <c r="Y1563" s="117"/>
      <c r="Z1563" s="110"/>
      <c r="AA1563" s="110"/>
      <c r="AB1563" s="121"/>
      <c r="AC1563" s="115"/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109"/>
      <c r="B1564" s="110"/>
      <c r="C1564" s="110"/>
      <c r="D1564" s="111"/>
      <c r="E1564" s="111"/>
      <c r="F1564" s="161"/>
      <c r="G1564" s="114"/>
      <c r="H1564" s="115"/>
      <c r="I1564" s="115"/>
      <c r="J1564" s="116"/>
      <c r="K1564" s="116"/>
      <c r="L1564" s="8"/>
      <c r="M1564" s="117"/>
      <c r="N1564" s="117"/>
      <c r="O1564" s="110"/>
      <c r="P1564" s="110"/>
      <c r="Q1564" s="148"/>
      <c r="R1564" s="170"/>
      <c r="S1564" s="110"/>
      <c r="T1564" s="92"/>
      <c r="U1564" s="180"/>
      <c r="V1564" s="120"/>
      <c r="W1564" s="118"/>
      <c r="X1564" s="118"/>
      <c r="Y1564" s="117"/>
      <c r="Z1564" s="110"/>
      <c r="AA1564" s="110"/>
      <c r="AB1564" s="121"/>
      <c r="AC1564" s="115"/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109"/>
      <c r="B1565" s="110"/>
      <c r="C1565" s="110"/>
      <c r="D1565" s="111"/>
      <c r="E1565" s="111"/>
      <c r="F1565" s="161"/>
      <c r="G1565" s="114"/>
      <c r="H1565" s="115"/>
      <c r="I1565" s="115"/>
      <c r="J1565" s="116"/>
      <c r="K1565" s="116"/>
      <c r="L1565" s="8"/>
      <c r="M1565" s="117"/>
      <c r="N1565" s="117"/>
      <c r="O1565" s="110"/>
      <c r="P1565" s="110"/>
      <c r="Q1565" s="148"/>
      <c r="R1565" s="170"/>
      <c r="S1565" s="110"/>
      <c r="T1565" s="92"/>
      <c r="U1565" s="180"/>
      <c r="V1565" s="120"/>
      <c r="W1565" s="118"/>
      <c r="X1565" s="118"/>
      <c r="Y1565" s="117"/>
      <c r="Z1565" s="110"/>
      <c r="AA1565" s="110"/>
      <c r="AB1565" s="121"/>
      <c r="AC1565" s="115"/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109"/>
      <c r="B1566" s="110"/>
      <c r="C1566" s="110"/>
      <c r="D1566" s="111"/>
      <c r="E1566" s="111"/>
      <c r="F1566" s="161"/>
      <c r="G1566" s="114"/>
      <c r="H1566" s="115"/>
      <c r="I1566" s="115"/>
      <c r="J1566" s="116"/>
      <c r="K1566" s="116"/>
      <c r="L1566" s="8"/>
      <c r="M1566" s="117"/>
      <c r="N1566" s="117"/>
      <c r="O1566" s="110"/>
      <c r="P1566" s="110"/>
      <c r="Q1566" s="148"/>
      <c r="R1566" s="170"/>
      <c r="S1566" s="110"/>
      <c r="T1566" s="92"/>
      <c r="U1566" s="180"/>
      <c r="V1566" s="120"/>
      <c r="W1566" s="118"/>
      <c r="X1566" s="118"/>
      <c r="Y1566" s="117"/>
      <c r="Z1566" s="110"/>
      <c r="AA1566" s="110"/>
      <c r="AB1566" s="121"/>
      <c r="AC1566" s="115"/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109"/>
      <c r="B1567" s="110"/>
      <c r="C1567" s="110"/>
      <c r="D1567" s="111"/>
      <c r="E1567" s="111"/>
      <c r="F1567" s="161"/>
      <c r="G1567" s="114"/>
      <c r="H1567" s="115"/>
      <c r="I1567" s="115"/>
      <c r="J1567" s="116"/>
      <c r="K1567" s="116"/>
      <c r="L1567" s="8"/>
      <c r="M1567" s="117"/>
      <c r="N1567" s="117"/>
      <c r="O1567" s="110"/>
      <c r="P1567" s="110"/>
      <c r="Q1567" s="148"/>
      <c r="R1567" s="170"/>
      <c r="S1567" s="110"/>
      <c r="T1567" s="92"/>
      <c r="U1567" s="180"/>
      <c r="V1567" s="120"/>
      <c r="W1567" s="118"/>
      <c r="X1567" s="118"/>
      <c r="Y1567" s="117"/>
      <c r="Z1567" s="110"/>
      <c r="AA1567" s="110"/>
      <c r="AB1567" s="121"/>
      <c r="AC1567" s="115"/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109"/>
      <c r="B1568" s="110"/>
      <c r="C1568" s="110"/>
      <c r="D1568" s="111"/>
      <c r="E1568" s="111"/>
      <c r="F1568" s="161"/>
      <c r="G1568" s="114"/>
      <c r="H1568" s="115"/>
      <c r="I1568" s="115"/>
      <c r="J1568" s="116"/>
      <c r="K1568" s="116"/>
      <c r="L1568" s="8"/>
      <c r="M1568" s="117"/>
      <c r="N1568" s="117"/>
      <c r="O1568" s="110"/>
      <c r="P1568" s="110"/>
      <c r="Q1568" s="148"/>
      <c r="R1568" s="170"/>
      <c r="S1568" s="110"/>
      <c r="T1568" s="92"/>
      <c r="U1568" s="180"/>
      <c r="V1568" s="120"/>
      <c r="W1568" s="118"/>
      <c r="X1568" s="118"/>
      <c r="Y1568" s="117"/>
      <c r="Z1568" s="110"/>
      <c r="AA1568" s="110"/>
      <c r="AB1568" s="121"/>
      <c r="AC1568" s="115"/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109"/>
      <c r="B1569" s="110"/>
      <c r="C1569" s="110"/>
      <c r="D1569" s="111"/>
      <c r="E1569" s="111"/>
      <c r="F1569" s="161"/>
      <c r="G1569" s="114"/>
      <c r="H1569" s="115"/>
      <c r="I1569" s="115"/>
      <c r="J1569" s="116"/>
      <c r="K1569" s="116"/>
      <c r="L1569" s="8"/>
      <c r="M1569" s="117"/>
      <c r="N1569" s="117"/>
      <c r="O1569" s="110"/>
      <c r="P1569" s="110"/>
      <c r="Q1569" s="148"/>
      <c r="R1569" s="170"/>
      <c r="S1569" s="110"/>
      <c r="T1569" s="92"/>
      <c r="U1569" s="180"/>
      <c r="V1569" s="120"/>
      <c r="W1569" s="118"/>
      <c r="X1569" s="118"/>
      <c r="Y1569" s="117"/>
      <c r="Z1569" s="110"/>
      <c r="AA1569" s="110"/>
      <c r="AB1569" s="121"/>
      <c r="AC1569" s="115"/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109"/>
      <c r="B1570" s="110"/>
      <c r="C1570" s="110"/>
      <c r="D1570" s="111"/>
      <c r="E1570" s="111"/>
      <c r="F1570" s="161"/>
      <c r="G1570" s="114"/>
      <c r="H1570" s="115"/>
      <c r="I1570" s="115"/>
      <c r="J1570" s="116"/>
      <c r="K1570" s="116"/>
      <c r="L1570" s="8"/>
      <c r="M1570" s="117"/>
      <c r="N1570" s="117"/>
      <c r="O1570" s="110"/>
      <c r="P1570" s="110"/>
      <c r="Q1570" s="148"/>
      <c r="R1570" s="170"/>
      <c r="S1570" s="110"/>
      <c r="T1570" s="92"/>
      <c r="U1570" s="180"/>
      <c r="V1570" s="120"/>
      <c r="W1570" s="118"/>
      <c r="X1570" s="118"/>
      <c r="Y1570" s="117"/>
      <c r="Z1570" s="110"/>
      <c r="AA1570" s="110"/>
      <c r="AB1570" s="121"/>
      <c r="AC1570" s="115"/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109"/>
      <c r="B1571" s="110"/>
      <c r="C1571" s="110"/>
      <c r="D1571" s="111"/>
      <c r="E1571" s="111"/>
      <c r="F1571" s="161"/>
      <c r="G1571" s="114"/>
      <c r="H1571" s="115"/>
      <c r="I1571" s="115"/>
      <c r="J1571" s="116"/>
      <c r="K1571" s="116"/>
      <c r="L1571" s="8"/>
      <c r="M1571" s="117"/>
      <c r="N1571" s="117"/>
      <c r="O1571" s="110"/>
      <c r="P1571" s="110"/>
      <c r="Q1571" s="148"/>
      <c r="R1571" s="170"/>
      <c r="S1571" s="110"/>
      <c r="T1571" s="92"/>
      <c r="U1571" s="180"/>
      <c r="V1571" s="120"/>
      <c r="W1571" s="118"/>
      <c r="X1571" s="118"/>
      <c r="Y1571" s="117"/>
      <c r="Z1571" s="110"/>
      <c r="AA1571" s="110"/>
      <c r="AB1571" s="121"/>
      <c r="AC1571" s="115"/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109"/>
      <c r="B1572" s="110"/>
      <c r="C1572" s="110"/>
      <c r="D1572" s="111"/>
      <c r="E1572" s="111"/>
      <c r="F1572" s="161"/>
      <c r="G1572" s="114"/>
      <c r="H1572" s="115"/>
      <c r="I1572" s="115"/>
      <c r="J1572" s="116"/>
      <c r="K1572" s="116"/>
      <c r="L1572" s="8"/>
      <c r="M1572" s="117"/>
      <c r="N1572" s="117"/>
      <c r="O1572" s="110"/>
      <c r="P1572" s="110"/>
      <c r="Q1572" s="148"/>
      <c r="R1572" s="170"/>
      <c r="S1572" s="110"/>
      <c r="T1572" s="92"/>
      <c r="U1572" s="180"/>
      <c r="V1572" s="120"/>
      <c r="W1572" s="118"/>
      <c r="X1572" s="118"/>
      <c r="Y1572" s="117"/>
      <c r="Z1572" s="110"/>
      <c r="AA1572" s="110"/>
      <c r="AB1572" s="121"/>
      <c r="AC1572" s="115"/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109"/>
      <c r="B1573" s="110"/>
      <c r="C1573" s="110"/>
      <c r="D1573" s="111"/>
      <c r="E1573" s="111"/>
      <c r="F1573" s="161"/>
      <c r="G1573" s="114"/>
      <c r="H1573" s="115"/>
      <c r="I1573" s="115"/>
      <c r="J1573" s="116"/>
      <c r="K1573" s="116"/>
      <c r="L1573" s="8"/>
      <c r="M1573" s="117"/>
      <c r="N1573" s="117"/>
      <c r="O1573" s="110"/>
      <c r="P1573" s="110"/>
      <c r="Q1573" s="148"/>
      <c r="R1573" s="170"/>
      <c r="S1573" s="110"/>
      <c r="T1573" s="92"/>
      <c r="U1573" s="180"/>
      <c r="V1573" s="120"/>
      <c r="W1573" s="118"/>
      <c r="X1573" s="118"/>
      <c r="Y1573" s="117"/>
      <c r="Z1573" s="110"/>
      <c r="AA1573" s="110"/>
      <c r="AB1573" s="121"/>
      <c r="AC1573" s="115"/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109"/>
      <c r="B1574" s="110"/>
      <c r="C1574" s="110"/>
      <c r="D1574" s="111"/>
      <c r="E1574" s="111"/>
      <c r="F1574" s="161"/>
      <c r="G1574" s="114"/>
      <c r="H1574" s="115"/>
      <c r="I1574" s="115"/>
      <c r="J1574" s="116"/>
      <c r="K1574" s="116"/>
      <c r="L1574" s="8"/>
      <c r="M1574" s="117"/>
      <c r="N1574" s="117"/>
      <c r="O1574" s="110"/>
      <c r="P1574" s="110"/>
      <c r="Q1574" s="148"/>
      <c r="R1574" s="170"/>
      <c r="S1574" s="110"/>
      <c r="T1574" s="92"/>
      <c r="U1574" s="180"/>
      <c r="V1574" s="120"/>
      <c r="W1574" s="118"/>
      <c r="X1574" s="118"/>
      <c r="Y1574" s="117"/>
      <c r="Z1574" s="110"/>
      <c r="AA1574" s="110"/>
      <c r="AB1574" s="121"/>
      <c r="AC1574" s="115"/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109"/>
      <c r="B1575" s="110"/>
      <c r="C1575" s="110"/>
      <c r="D1575" s="111"/>
      <c r="E1575" s="111"/>
      <c r="F1575" s="161"/>
      <c r="G1575" s="114"/>
      <c r="H1575" s="115"/>
      <c r="I1575" s="115"/>
      <c r="J1575" s="116"/>
      <c r="K1575" s="116"/>
      <c r="L1575" s="8"/>
      <c r="M1575" s="117"/>
      <c r="N1575" s="117"/>
      <c r="O1575" s="110"/>
      <c r="P1575" s="110"/>
      <c r="Q1575" s="148"/>
      <c r="R1575" s="170"/>
      <c r="S1575" s="110"/>
      <c r="T1575" s="92"/>
      <c r="U1575" s="180"/>
      <c r="V1575" s="120"/>
      <c r="W1575" s="118"/>
      <c r="X1575" s="118"/>
      <c r="Y1575" s="117"/>
      <c r="Z1575" s="110"/>
      <c r="AA1575" s="110"/>
      <c r="AB1575" s="121"/>
      <c r="AC1575" s="115"/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109"/>
      <c r="B1576" s="110"/>
      <c r="C1576" s="110"/>
      <c r="D1576" s="111"/>
      <c r="E1576" s="111"/>
      <c r="F1576" s="161"/>
      <c r="G1576" s="114"/>
      <c r="H1576" s="115"/>
      <c r="I1576" s="115"/>
      <c r="J1576" s="116"/>
      <c r="K1576" s="116"/>
      <c r="L1576" s="8"/>
      <c r="M1576" s="117"/>
      <c r="N1576" s="117"/>
      <c r="O1576" s="110"/>
      <c r="P1576" s="110"/>
      <c r="Q1576" s="148"/>
      <c r="R1576" s="170"/>
      <c r="S1576" s="110"/>
      <c r="T1576" s="92"/>
      <c r="U1576" s="180"/>
      <c r="V1576" s="120"/>
      <c r="W1576" s="118"/>
      <c r="X1576" s="118"/>
      <c r="Y1576" s="117"/>
      <c r="Z1576" s="110"/>
      <c r="AA1576" s="110"/>
      <c r="AB1576" s="121"/>
      <c r="AC1576" s="115"/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109"/>
      <c r="B1577" s="110"/>
      <c r="C1577" s="110"/>
      <c r="D1577" s="111"/>
      <c r="E1577" s="111"/>
      <c r="F1577" s="161"/>
      <c r="G1577" s="114"/>
      <c r="H1577" s="115"/>
      <c r="I1577" s="115"/>
      <c r="J1577" s="116"/>
      <c r="K1577" s="116"/>
      <c r="L1577" s="8"/>
      <c r="M1577" s="117"/>
      <c r="N1577" s="117"/>
      <c r="O1577" s="110"/>
      <c r="P1577" s="110"/>
      <c r="Q1577" s="148"/>
      <c r="R1577" s="170"/>
      <c r="S1577" s="110"/>
      <c r="T1577" s="92"/>
      <c r="U1577" s="180"/>
      <c r="V1577" s="120"/>
      <c r="W1577" s="118"/>
      <c r="X1577" s="118"/>
      <c r="Y1577" s="117"/>
      <c r="Z1577" s="110"/>
      <c r="AA1577" s="110"/>
      <c r="AB1577" s="121"/>
      <c r="AC1577" s="115"/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109"/>
      <c r="B1578" s="110"/>
      <c r="C1578" s="110"/>
      <c r="D1578" s="111"/>
      <c r="E1578" s="111"/>
      <c r="F1578" s="161"/>
      <c r="G1578" s="114"/>
      <c r="H1578" s="115"/>
      <c r="I1578" s="115"/>
      <c r="J1578" s="116"/>
      <c r="K1578" s="116"/>
      <c r="L1578" s="8"/>
      <c r="M1578" s="117"/>
      <c r="N1578" s="117"/>
      <c r="O1578" s="110"/>
      <c r="P1578" s="110"/>
      <c r="Q1578" s="148"/>
      <c r="R1578" s="170"/>
      <c r="S1578" s="110"/>
      <c r="T1578" s="92"/>
      <c r="U1578" s="180"/>
      <c r="V1578" s="120"/>
      <c r="W1578" s="118"/>
      <c r="X1578" s="118"/>
      <c r="Y1578" s="117"/>
      <c r="Z1578" s="110"/>
      <c r="AA1578" s="110"/>
      <c r="AB1578" s="121"/>
      <c r="AC1578" s="115"/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109"/>
      <c r="B1579" s="110"/>
      <c r="C1579" s="110"/>
      <c r="D1579" s="111"/>
      <c r="E1579" s="111"/>
      <c r="F1579" s="161"/>
      <c r="G1579" s="114"/>
      <c r="H1579" s="115"/>
      <c r="I1579" s="115"/>
      <c r="J1579" s="116"/>
      <c r="K1579" s="116"/>
      <c r="L1579" s="8"/>
      <c r="M1579" s="117"/>
      <c r="N1579" s="117"/>
      <c r="O1579" s="110"/>
      <c r="P1579" s="110"/>
      <c r="Q1579" s="148"/>
      <c r="R1579" s="170"/>
      <c r="S1579" s="110"/>
      <c r="T1579" s="92"/>
      <c r="U1579" s="180"/>
      <c r="V1579" s="120"/>
      <c r="W1579" s="118"/>
      <c r="X1579" s="118"/>
      <c r="Y1579" s="117"/>
      <c r="Z1579" s="110"/>
      <c r="AA1579" s="110"/>
      <c r="AB1579" s="121"/>
      <c r="AC1579" s="115"/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109"/>
      <c r="B1580" s="110"/>
      <c r="C1580" s="110"/>
      <c r="D1580" s="111"/>
      <c r="E1580" s="111"/>
      <c r="F1580" s="161"/>
      <c r="G1580" s="114"/>
      <c r="H1580" s="115"/>
      <c r="I1580" s="115"/>
      <c r="J1580" s="116"/>
      <c r="K1580" s="116"/>
      <c r="L1580" s="8"/>
      <c r="M1580" s="117"/>
      <c r="N1580" s="117"/>
      <c r="O1580" s="110"/>
      <c r="P1580" s="110"/>
      <c r="Q1580" s="148"/>
      <c r="R1580" s="170"/>
      <c r="S1580" s="110"/>
      <c r="T1580" s="92"/>
      <c r="U1580" s="180"/>
      <c r="V1580" s="120"/>
      <c r="W1580" s="118"/>
      <c r="X1580" s="118"/>
      <c r="Y1580" s="117"/>
      <c r="Z1580" s="110"/>
      <c r="AA1580" s="110"/>
      <c r="AB1580" s="121"/>
      <c r="AC1580" s="115"/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109"/>
      <c r="B1581" s="110"/>
      <c r="C1581" s="110"/>
      <c r="D1581" s="111"/>
      <c r="E1581" s="111"/>
      <c r="F1581" s="161"/>
      <c r="G1581" s="114"/>
      <c r="H1581" s="115"/>
      <c r="I1581" s="115"/>
      <c r="J1581" s="116"/>
      <c r="K1581" s="116"/>
      <c r="L1581" s="8"/>
      <c r="M1581" s="117"/>
      <c r="N1581" s="117"/>
      <c r="O1581" s="110"/>
      <c r="P1581" s="110"/>
      <c r="Q1581" s="148"/>
      <c r="R1581" s="170"/>
      <c r="S1581" s="110"/>
      <c r="T1581" s="92"/>
      <c r="U1581" s="180"/>
      <c r="V1581" s="120"/>
      <c r="W1581" s="118"/>
      <c r="X1581" s="118"/>
      <c r="Y1581" s="117"/>
      <c r="Z1581" s="110"/>
      <c r="AA1581" s="110"/>
      <c r="AB1581" s="121"/>
      <c r="AC1581" s="115"/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109"/>
      <c r="B1582" s="110"/>
      <c r="C1582" s="110"/>
      <c r="D1582" s="111"/>
      <c r="E1582" s="111"/>
      <c r="F1582" s="161"/>
      <c r="G1582" s="114"/>
      <c r="H1582" s="115"/>
      <c r="I1582" s="115"/>
      <c r="J1582" s="116"/>
      <c r="K1582" s="116"/>
      <c r="L1582" s="8"/>
      <c r="M1582" s="117"/>
      <c r="N1582" s="117"/>
      <c r="O1582" s="110"/>
      <c r="P1582" s="110"/>
      <c r="Q1582" s="148"/>
      <c r="R1582" s="170"/>
      <c r="S1582" s="110"/>
      <c r="T1582" s="92"/>
      <c r="U1582" s="180"/>
      <c r="V1582" s="120"/>
      <c r="W1582" s="118"/>
      <c r="X1582" s="118"/>
      <c r="Y1582" s="117"/>
      <c r="Z1582" s="110"/>
      <c r="AA1582" s="110"/>
      <c r="AB1582" s="121"/>
      <c r="AC1582" s="115"/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109"/>
      <c r="B1583" s="110"/>
      <c r="C1583" s="110"/>
      <c r="D1583" s="111"/>
      <c r="E1583" s="111"/>
      <c r="F1583" s="161"/>
      <c r="G1583" s="114"/>
      <c r="H1583" s="115"/>
      <c r="I1583" s="115"/>
      <c r="J1583" s="116"/>
      <c r="K1583" s="116"/>
      <c r="L1583" s="8"/>
      <c r="M1583" s="117"/>
      <c r="N1583" s="117"/>
      <c r="O1583" s="110"/>
      <c r="P1583" s="110"/>
      <c r="Q1583" s="148"/>
      <c r="R1583" s="170"/>
      <c r="S1583" s="110"/>
      <c r="T1583" s="92"/>
      <c r="U1583" s="180"/>
      <c r="V1583" s="120"/>
      <c r="W1583" s="118"/>
      <c r="X1583" s="118"/>
      <c r="Y1583" s="117"/>
      <c r="Z1583" s="110"/>
      <c r="AA1583" s="110"/>
      <c r="AB1583" s="121"/>
      <c r="AC1583" s="115"/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109"/>
      <c r="B1584" s="110"/>
      <c r="C1584" s="110"/>
      <c r="D1584" s="111"/>
      <c r="E1584" s="111"/>
      <c r="F1584" s="161"/>
      <c r="G1584" s="114"/>
      <c r="H1584" s="115"/>
      <c r="I1584" s="115"/>
      <c r="J1584" s="116"/>
      <c r="K1584" s="116"/>
      <c r="L1584" s="8"/>
      <c r="M1584" s="117"/>
      <c r="N1584" s="117"/>
      <c r="O1584" s="110"/>
      <c r="P1584" s="110"/>
      <c r="Q1584" s="148"/>
      <c r="R1584" s="170"/>
      <c r="S1584" s="110"/>
      <c r="T1584" s="92"/>
      <c r="U1584" s="180"/>
      <c r="V1584" s="120"/>
      <c r="W1584" s="118"/>
      <c r="X1584" s="118"/>
      <c r="Y1584" s="117"/>
      <c r="Z1584" s="110"/>
      <c r="AA1584" s="110"/>
      <c r="AB1584" s="121"/>
      <c r="AC1584" s="115"/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109"/>
      <c r="B1585" s="110"/>
      <c r="C1585" s="110"/>
      <c r="D1585" s="111"/>
      <c r="E1585" s="111"/>
      <c r="F1585" s="161"/>
      <c r="G1585" s="114"/>
      <c r="H1585" s="115"/>
      <c r="I1585" s="115"/>
      <c r="J1585" s="116"/>
      <c r="K1585" s="116"/>
      <c r="L1585" s="8"/>
      <c r="M1585" s="117"/>
      <c r="N1585" s="117"/>
      <c r="O1585" s="110"/>
      <c r="P1585" s="110"/>
      <c r="Q1585" s="148"/>
      <c r="R1585" s="170"/>
      <c r="S1585" s="110"/>
      <c r="T1585" s="92"/>
      <c r="U1585" s="180"/>
      <c r="V1585" s="120"/>
      <c r="W1585" s="118"/>
      <c r="X1585" s="118"/>
      <c r="Y1585" s="117"/>
      <c r="Z1585" s="110"/>
      <c r="AA1585" s="110"/>
      <c r="AB1585" s="121"/>
      <c r="AC1585" s="115"/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109"/>
      <c r="B1586" s="110"/>
      <c r="C1586" s="110"/>
      <c r="D1586" s="111"/>
      <c r="E1586" s="111"/>
      <c r="F1586" s="161"/>
      <c r="G1586" s="114"/>
      <c r="H1586" s="115"/>
      <c r="I1586" s="115"/>
      <c r="J1586" s="116"/>
      <c r="K1586" s="116"/>
      <c r="L1586" s="8"/>
      <c r="M1586" s="117"/>
      <c r="N1586" s="117"/>
      <c r="O1586" s="110"/>
      <c r="P1586" s="110"/>
      <c r="Q1586" s="148"/>
      <c r="R1586" s="170"/>
      <c r="S1586" s="110"/>
      <c r="T1586" s="92"/>
      <c r="U1586" s="180"/>
      <c r="V1586" s="120"/>
      <c r="W1586" s="118"/>
      <c r="X1586" s="118"/>
      <c r="Y1586" s="117"/>
      <c r="Z1586" s="110"/>
      <c r="AA1586" s="110"/>
      <c r="AB1586" s="121"/>
      <c r="AC1586" s="115"/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109"/>
      <c r="B1587" s="110"/>
      <c r="C1587" s="110"/>
      <c r="D1587" s="111"/>
      <c r="E1587" s="111"/>
      <c r="F1587" s="161"/>
      <c r="G1587" s="114"/>
      <c r="H1587" s="115"/>
      <c r="I1587" s="115"/>
      <c r="J1587" s="116"/>
      <c r="K1587" s="116"/>
      <c r="L1587" s="8"/>
      <c r="M1587" s="117"/>
      <c r="N1587" s="117"/>
      <c r="O1587" s="110"/>
      <c r="P1587" s="110"/>
      <c r="Q1587" s="148"/>
      <c r="R1587" s="170"/>
      <c r="S1587" s="110"/>
      <c r="T1587" s="92"/>
      <c r="U1587" s="180"/>
      <c r="V1587" s="120"/>
      <c r="W1587" s="118"/>
      <c r="X1587" s="118"/>
      <c r="Y1587" s="117"/>
      <c r="Z1587" s="110"/>
      <c r="AA1587" s="110"/>
      <c r="AB1587" s="121"/>
      <c r="AC1587" s="115"/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109"/>
      <c r="B1588" s="110"/>
      <c r="C1588" s="110"/>
      <c r="D1588" s="111"/>
      <c r="E1588" s="111"/>
      <c r="F1588" s="161"/>
      <c r="G1588" s="114"/>
      <c r="H1588" s="115"/>
      <c r="I1588" s="115"/>
      <c r="J1588" s="116"/>
      <c r="K1588" s="116"/>
      <c r="L1588" s="8"/>
      <c r="M1588" s="117"/>
      <c r="N1588" s="117"/>
      <c r="O1588" s="110"/>
      <c r="P1588" s="110"/>
      <c r="Q1588" s="148"/>
      <c r="R1588" s="170"/>
      <c r="S1588" s="110"/>
      <c r="T1588" s="92"/>
      <c r="U1588" s="180"/>
      <c r="V1588" s="120"/>
      <c r="W1588" s="118"/>
      <c r="X1588" s="118"/>
      <c r="Y1588" s="117"/>
      <c r="Z1588" s="110"/>
      <c r="AA1588" s="110"/>
      <c r="AB1588" s="121"/>
      <c r="AC1588" s="115"/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109"/>
      <c r="B1589" s="110"/>
      <c r="C1589" s="110"/>
      <c r="D1589" s="111"/>
      <c r="E1589" s="111"/>
      <c r="F1589" s="161"/>
      <c r="G1589" s="114"/>
      <c r="H1589" s="115"/>
      <c r="I1589" s="115"/>
      <c r="J1589" s="116"/>
      <c r="K1589" s="116"/>
      <c r="L1589" s="8"/>
      <c r="M1589" s="117"/>
      <c r="N1589" s="117"/>
      <c r="O1589" s="110"/>
      <c r="P1589" s="110"/>
      <c r="Q1589" s="148"/>
      <c r="R1589" s="170"/>
      <c r="S1589" s="110"/>
      <c r="T1589" s="92"/>
      <c r="U1589" s="180"/>
      <c r="V1589" s="120"/>
      <c r="W1589" s="118"/>
      <c r="X1589" s="118"/>
      <c r="Y1589" s="117"/>
      <c r="Z1589" s="110"/>
      <c r="AA1589" s="110"/>
      <c r="AB1589" s="121"/>
      <c r="AC1589" s="115"/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109"/>
      <c r="B1590" s="110"/>
      <c r="C1590" s="110"/>
      <c r="D1590" s="111"/>
      <c r="E1590" s="111"/>
      <c r="F1590" s="161"/>
      <c r="G1590" s="114"/>
      <c r="H1590" s="115"/>
      <c r="I1590" s="115"/>
      <c r="J1590" s="116"/>
      <c r="K1590" s="116"/>
      <c r="L1590" s="8"/>
      <c r="M1590" s="117"/>
      <c r="N1590" s="117"/>
      <c r="O1590" s="110"/>
      <c r="P1590" s="110"/>
      <c r="Q1590" s="148"/>
      <c r="R1590" s="170"/>
      <c r="S1590" s="110"/>
      <c r="T1590" s="92"/>
      <c r="U1590" s="180"/>
      <c r="V1590" s="120"/>
      <c r="W1590" s="118"/>
      <c r="X1590" s="118"/>
      <c r="Y1590" s="117"/>
      <c r="Z1590" s="110"/>
      <c r="AA1590" s="110"/>
      <c r="AB1590" s="121"/>
      <c r="AC1590" s="115"/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109"/>
      <c r="B1591" s="110"/>
      <c r="C1591" s="110"/>
      <c r="D1591" s="111"/>
      <c r="E1591" s="111"/>
      <c r="F1591" s="161"/>
      <c r="G1591" s="114"/>
      <c r="H1591" s="115"/>
      <c r="I1591" s="115"/>
      <c r="J1591" s="116"/>
      <c r="K1591" s="116"/>
      <c r="L1591" s="8"/>
      <c r="M1591" s="117"/>
      <c r="N1591" s="117"/>
      <c r="O1591" s="110"/>
      <c r="P1591" s="110"/>
      <c r="Q1591" s="148"/>
      <c r="R1591" s="170"/>
      <c r="S1591" s="110"/>
      <c r="T1591" s="92"/>
      <c r="U1591" s="180"/>
      <c r="V1591" s="120"/>
      <c r="W1591" s="118"/>
      <c r="X1591" s="118"/>
      <c r="Y1591" s="117"/>
      <c r="Z1591" s="110"/>
      <c r="AA1591" s="110"/>
      <c r="AB1591" s="121"/>
      <c r="AC1591" s="115"/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109"/>
      <c r="B1592" s="110"/>
      <c r="C1592" s="110"/>
      <c r="D1592" s="111"/>
      <c r="E1592" s="111"/>
      <c r="F1592" s="161"/>
      <c r="G1592" s="114"/>
      <c r="H1592" s="115"/>
      <c r="I1592" s="115"/>
      <c r="J1592" s="116"/>
      <c r="K1592" s="116"/>
      <c r="L1592" s="8"/>
      <c r="M1592" s="117"/>
      <c r="N1592" s="117"/>
      <c r="O1592" s="110"/>
      <c r="P1592" s="110"/>
      <c r="Q1592" s="148"/>
      <c r="R1592" s="170"/>
      <c r="S1592" s="110"/>
      <c r="T1592" s="92"/>
      <c r="U1592" s="180"/>
      <c r="V1592" s="120"/>
      <c r="W1592" s="118"/>
      <c r="X1592" s="118"/>
      <c r="Y1592" s="117"/>
      <c r="Z1592" s="110"/>
      <c r="AA1592" s="110"/>
      <c r="AB1592" s="121"/>
      <c r="AC1592" s="115"/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109"/>
      <c r="B1593" s="110"/>
      <c r="C1593" s="110"/>
      <c r="D1593" s="111"/>
      <c r="E1593" s="111"/>
      <c r="F1593" s="161"/>
      <c r="G1593" s="114"/>
      <c r="H1593" s="115"/>
      <c r="I1593" s="115"/>
      <c r="J1593" s="116"/>
      <c r="K1593" s="116"/>
      <c r="L1593" s="8"/>
      <c r="M1593" s="117"/>
      <c r="N1593" s="117"/>
      <c r="O1593" s="110"/>
      <c r="P1593" s="110"/>
      <c r="Q1593" s="148"/>
      <c r="R1593" s="170"/>
      <c r="S1593" s="110"/>
      <c r="T1593" s="92"/>
      <c r="U1593" s="180"/>
      <c r="V1593" s="120"/>
      <c r="W1593" s="118"/>
      <c r="X1593" s="118"/>
      <c r="Y1593" s="117"/>
      <c r="Z1593" s="110"/>
      <c r="AA1593" s="110"/>
      <c r="AB1593" s="121"/>
      <c r="AC1593" s="115"/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109"/>
      <c r="B1594" s="110"/>
      <c r="C1594" s="110"/>
      <c r="D1594" s="111"/>
      <c r="E1594" s="111"/>
      <c r="F1594" s="161"/>
      <c r="G1594" s="114"/>
      <c r="H1594" s="115"/>
      <c r="I1594" s="115"/>
      <c r="J1594" s="116"/>
      <c r="K1594" s="116"/>
      <c r="L1594" s="8"/>
      <c r="M1594" s="117"/>
      <c r="N1594" s="117"/>
      <c r="O1594" s="110"/>
      <c r="P1594" s="110"/>
      <c r="Q1594" s="148"/>
      <c r="R1594" s="170"/>
      <c r="S1594" s="110"/>
      <c r="T1594" s="92"/>
      <c r="U1594" s="180"/>
      <c r="V1594" s="120"/>
      <c r="W1594" s="118"/>
      <c r="X1594" s="118"/>
      <c r="Y1594" s="117"/>
      <c r="Z1594" s="110"/>
      <c r="AA1594" s="110"/>
      <c r="AB1594" s="121"/>
      <c r="AC1594" s="115"/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109"/>
      <c r="B1595" s="110"/>
      <c r="C1595" s="110"/>
      <c r="D1595" s="111"/>
      <c r="E1595" s="111"/>
      <c r="F1595" s="161"/>
      <c r="G1595" s="114"/>
      <c r="H1595" s="115"/>
      <c r="I1595" s="115"/>
      <c r="J1595" s="116"/>
      <c r="K1595" s="116"/>
      <c r="L1595" s="8"/>
      <c r="M1595" s="117"/>
      <c r="N1595" s="117"/>
      <c r="O1595" s="110"/>
      <c r="P1595" s="110"/>
      <c r="Q1595" s="148"/>
      <c r="R1595" s="170"/>
      <c r="S1595" s="110"/>
      <c r="T1595" s="92"/>
      <c r="U1595" s="180"/>
      <c r="V1595" s="120"/>
      <c r="W1595" s="118"/>
      <c r="X1595" s="118"/>
      <c r="Y1595" s="117"/>
      <c r="Z1595" s="110"/>
      <c r="AA1595" s="110"/>
      <c r="AB1595" s="121"/>
      <c r="AC1595" s="115"/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109"/>
      <c r="B1596" s="110"/>
      <c r="C1596" s="110"/>
      <c r="D1596" s="111"/>
      <c r="E1596" s="111"/>
      <c r="F1596" s="161"/>
      <c r="G1596" s="114"/>
      <c r="H1596" s="115"/>
      <c r="I1596" s="115"/>
      <c r="J1596" s="116"/>
      <c r="K1596" s="116"/>
      <c r="L1596" s="8"/>
      <c r="M1596" s="117"/>
      <c r="N1596" s="117"/>
      <c r="O1596" s="110"/>
      <c r="P1596" s="110"/>
      <c r="Q1596" s="148"/>
      <c r="R1596" s="170"/>
      <c r="S1596" s="110"/>
      <c r="T1596" s="92"/>
      <c r="U1596" s="180"/>
      <c r="V1596" s="120"/>
      <c r="W1596" s="118"/>
      <c r="X1596" s="118"/>
      <c r="Y1596" s="117"/>
      <c r="Z1596" s="110"/>
      <c r="AA1596" s="110"/>
      <c r="AB1596" s="121"/>
      <c r="AC1596" s="115"/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109"/>
      <c r="B1597" s="110"/>
      <c r="C1597" s="110"/>
      <c r="D1597" s="111"/>
      <c r="E1597" s="111"/>
      <c r="F1597" s="161"/>
      <c r="G1597" s="114"/>
      <c r="H1597" s="115"/>
      <c r="I1597" s="115"/>
      <c r="J1597" s="116"/>
      <c r="K1597" s="116"/>
      <c r="L1597" s="8"/>
      <c r="M1597" s="117"/>
      <c r="N1597" s="117"/>
      <c r="O1597" s="110"/>
      <c r="P1597" s="110"/>
      <c r="Q1597" s="148"/>
      <c r="R1597" s="170"/>
      <c r="S1597" s="110"/>
      <c r="T1597" s="92"/>
      <c r="U1597" s="180"/>
      <c r="V1597" s="120"/>
      <c r="W1597" s="118"/>
      <c r="X1597" s="118"/>
      <c r="Y1597" s="117"/>
      <c r="Z1597" s="110"/>
      <c r="AA1597" s="110"/>
      <c r="AB1597" s="121"/>
      <c r="AC1597" s="115"/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109"/>
      <c r="B1598" s="110"/>
      <c r="C1598" s="110"/>
      <c r="D1598" s="111"/>
      <c r="E1598" s="111"/>
      <c r="F1598" s="161"/>
      <c r="G1598" s="114"/>
      <c r="H1598" s="115"/>
      <c r="I1598" s="115"/>
      <c r="J1598" s="116"/>
      <c r="K1598" s="116"/>
      <c r="L1598" s="8"/>
      <c r="M1598" s="117"/>
      <c r="N1598" s="117"/>
      <c r="O1598" s="110"/>
      <c r="P1598" s="110"/>
      <c r="Q1598" s="148"/>
      <c r="R1598" s="170"/>
      <c r="S1598" s="110"/>
      <c r="T1598" s="92"/>
      <c r="U1598" s="180"/>
      <c r="V1598" s="120"/>
      <c r="W1598" s="118"/>
      <c r="X1598" s="118"/>
      <c r="Y1598" s="117"/>
      <c r="Z1598" s="110"/>
      <c r="AA1598" s="110"/>
      <c r="AB1598" s="121"/>
      <c r="AC1598" s="115"/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109"/>
      <c r="B1599" s="110"/>
      <c r="C1599" s="110"/>
      <c r="D1599" s="111"/>
      <c r="E1599" s="111"/>
      <c r="F1599" s="161"/>
      <c r="G1599" s="114"/>
      <c r="H1599" s="115"/>
      <c r="I1599" s="115"/>
      <c r="J1599" s="116"/>
      <c r="K1599" s="116"/>
      <c r="L1599" s="8"/>
      <c r="M1599" s="117"/>
      <c r="N1599" s="117"/>
      <c r="O1599" s="110"/>
      <c r="P1599" s="110"/>
      <c r="Q1599" s="148"/>
      <c r="R1599" s="170"/>
      <c r="S1599" s="110"/>
      <c r="T1599" s="92"/>
      <c r="U1599" s="180"/>
      <c r="V1599" s="120"/>
      <c r="W1599" s="118"/>
      <c r="X1599" s="118"/>
      <c r="Y1599" s="117"/>
      <c r="Z1599" s="110"/>
      <c r="AA1599" s="110"/>
      <c r="AB1599" s="121"/>
      <c r="AC1599" s="115"/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109"/>
      <c r="B1600" s="110"/>
      <c r="C1600" s="110"/>
      <c r="D1600" s="111"/>
      <c r="E1600" s="111"/>
      <c r="F1600" s="161"/>
      <c r="G1600" s="114"/>
      <c r="H1600" s="115"/>
      <c r="I1600" s="115"/>
      <c r="J1600" s="116"/>
      <c r="K1600" s="116"/>
      <c r="L1600" s="8"/>
      <c r="M1600" s="117"/>
      <c r="N1600" s="117"/>
      <c r="O1600" s="110"/>
      <c r="P1600" s="110"/>
      <c r="Q1600" s="148"/>
      <c r="R1600" s="170"/>
      <c r="S1600" s="110"/>
      <c r="T1600" s="92"/>
      <c r="U1600" s="180"/>
      <c r="V1600" s="120"/>
      <c r="W1600" s="118"/>
      <c r="X1600" s="118"/>
      <c r="Y1600" s="117"/>
      <c r="Z1600" s="110"/>
      <c r="AA1600" s="110"/>
      <c r="AB1600" s="121"/>
      <c r="AC1600" s="115"/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109"/>
      <c r="B1601" s="110"/>
      <c r="C1601" s="110"/>
      <c r="D1601" s="111"/>
      <c r="E1601" s="111"/>
      <c r="F1601" s="161"/>
      <c r="G1601" s="114"/>
      <c r="H1601" s="115"/>
      <c r="I1601" s="115"/>
      <c r="J1601" s="116"/>
      <c r="K1601" s="116"/>
      <c r="L1601" s="8"/>
      <c r="M1601" s="117"/>
      <c r="N1601" s="117"/>
      <c r="O1601" s="110"/>
      <c r="P1601" s="110"/>
      <c r="Q1601" s="148"/>
      <c r="R1601" s="170"/>
      <c r="S1601" s="110"/>
      <c r="T1601" s="92"/>
      <c r="U1601" s="180"/>
      <c r="V1601" s="120"/>
      <c r="W1601" s="118"/>
      <c r="X1601" s="118"/>
      <c r="Y1601" s="117"/>
      <c r="Z1601" s="110"/>
      <c r="AA1601" s="110"/>
      <c r="AB1601" s="121"/>
      <c r="AC1601" s="115"/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109"/>
      <c r="B1602" s="110"/>
      <c r="C1602" s="110"/>
      <c r="D1602" s="111"/>
      <c r="E1602" s="111"/>
      <c r="F1602" s="161"/>
      <c r="G1602" s="114"/>
      <c r="H1602" s="115"/>
      <c r="I1602" s="115"/>
      <c r="J1602" s="116"/>
      <c r="K1602" s="116"/>
      <c r="L1602" s="8"/>
      <c r="M1602" s="117"/>
      <c r="N1602" s="117"/>
      <c r="O1602" s="110"/>
      <c r="P1602" s="110"/>
      <c r="Q1602" s="148"/>
      <c r="R1602" s="170"/>
      <c r="S1602" s="110"/>
      <c r="T1602" s="92"/>
      <c r="U1602" s="180"/>
      <c r="V1602" s="120"/>
      <c r="W1602" s="118"/>
      <c r="X1602" s="118"/>
      <c r="Y1602" s="117"/>
      <c r="Z1602" s="110"/>
      <c r="AA1602" s="110"/>
      <c r="AB1602" s="121"/>
      <c r="AC1602" s="115"/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109"/>
      <c r="B1603" s="110"/>
      <c r="C1603" s="110"/>
      <c r="D1603" s="111"/>
      <c r="E1603" s="111"/>
      <c r="F1603" s="161"/>
      <c r="G1603" s="114"/>
      <c r="H1603" s="115"/>
      <c r="I1603" s="115"/>
      <c r="J1603" s="116"/>
      <c r="K1603" s="116"/>
      <c r="L1603" s="8"/>
      <c r="M1603" s="117"/>
      <c r="N1603" s="117"/>
      <c r="O1603" s="110"/>
      <c r="P1603" s="110"/>
      <c r="Q1603" s="148"/>
      <c r="R1603" s="170"/>
      <c r="S1603" s="110"/>
      <c r="T1603" s="92"/>
      <c r="U1603" s="180"/>
      <c r="V1603" s="120"/>
      <c r="W1603" s="118"/>
      <c r="X1603" s="118"/>
      <c r="Y1603" s="117"/>
      <c r="Z1603" s="110"/>
      <c r="AA1603" s="110"/>
      <c r="AB1603" s="121"/>
      <c r="AC1603" s="115"/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109"/>
      <c r="B1604" s="110"/>
      <c r="C1604" s="110"/>
      <c r="D1604" s="111"/>
      <c r="E1604" s="111"/>
      <c r="F1604" s="161"/>
      <c r="G1604" s="114"/>
      <c r="H1604" s="115"/>
      <c r="I1604" s="115"/>
      <c r="J1604" s="116"/>
      <c r="K1604" s="116"/>
      <c r="L1604" s="8"/>
      <c r="M1604" s="117"/>
      <c r="N1604" s="117"/>
      <c r="O1604" s="110"/>
      <c r="P1604" s="110"/>
      <c r="Q1604" s="148"/>
      <c r="R1604" s="170"/>
      <c r="S1604" s="110"/>
      <c r="T1604" s="92"/>
      <c r="U1604" s="180"/>
      <c r="V1604" s="120"/>
      <c r="W1604" s="118"/>
      <c r="X1604" s="118"/>
      <c r="Y1604" s="117"/>
      <c r="Z1604" s="110"/>
      <c r="AA1604" s="110"/>
      <c r="AB1604" s="121"/>
      <c r="AC1604" s="115"/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109"/>
      <c r="B1605" s="110"/>
      <c r="C1605" s="110"/>
      <c r="D1605" s="111"/>
      <c r="E1605" s="111"/>
      <c r="F1605" s="161"/>
      <c r="G1605" s="114"/>
      <c r="H1605" s="115"/>
      <c r="I1605" s="115"/>
      <c r="J1605" s="116"/>
      <c r="K1605" s="116"/>
      <c r="L1605" s="8"/>
      <c r="M1605" s="117"/>
      <c r="N1605" s="117"/>
      <c r="O1605" s="110"/>
      <c r="P1605" s="110"/>
      <c r="Q1605" s="148"/>
      <c r="R1605" s="170"/>
      <c r="S1605" s="110"/>
      <c r="T1605" s="92"/>
      <c r="U1605" s="180"/>
      <c r="V1605" s="120"/>
      <c r="W1605" s="118"/>
      <c r="X1605" s="118"/>
      <c r="Y1605" s="117"/>
      <c r="Z1605" s="110"/>
      <c r="AA1605" s="110"/>
      <c r="AB1605" s="121"/>
      <c r="AC1605" s="115"/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109"/>
      <c r="B1606" s="110"/>
      <c r="C1606" s="110"/>
      <c r="D1606" s="111"/>
      <c r="E1606" s="111"/>
      <c r="F1606" s="161"/>
      <c r="G1606" s="114"/>
      <c r="H1606" s="115"/>
      <c r="I1606" s="115"/>
      <c r="J1606" s="116"/>
      <c r="K1606" s="116"/>
      <c r="L1606" s="8"/>
      <c r="M1606" s="117"/>
      <c r="N1606" s="117"/>
      <c r="O1606" s="110"/>
      <c r="P1606" s="110"/>
      <c r="Q1606" s="148"/>
      <c r="R1606" s="170"/>
      <c r="S1606" s="110"/>
      <c r="T1606" s="92"/>
      <c r="U1606" s="180"/>
      <c r="V1606" s="120"/>
      <c r="W1606" s="118"/>
      <c r="X1606" s="118"/>
      <c r="Y1606" s="117"/>
      <c r="Z1606" s="110"/>
      <c r="AA1606" s="110"/>
      <c r="AB1606" s="121"/>
      <c r="AC1606" s="115"/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109"/>
      <c r="B1607" s="110"/>
      <c r="C1607" s="110"/>
      <c r="D1607" s="111"/>
      <c r="E1607" s="111"/>
      <c r="F1607" s="161"/>
      <c r="G1607" s="114"/>
      <c r="H1607" s="115"/>
      <c r="I1607" s="115"/>
      <c r="J1607" s="116"/>
      <c r="K1607" s="116"/>
      <c r="L1607" s="8"/>
      <c r="M1607" s="117"/>
      <c r="N1607" s="117"/>
      <c r="O1607" s="110"/>
      <c r="P1607" s="110"/>
      <c r="Q1607" s="148"/>
      <c r="R1607" s="170"/>
      <c r="S1607" s="110"/>
      <c r="T1607" s="92"/>
      <c r="U1607" s="180"/>
      <c r="V1607" s="120"/>
      <c r="W1607" s="118"/>
      <c r="X1607" s="118"/>
      <c r="Y1607" s="117"/>
      <c r="Z1607" s="110"/>
      <c r="AA1607" s="110"/>
      <c r="AB1607" s="121"/>
      <c r="AC1607" s="115"/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109"/>
      <c r="B1608" s="110"/>
      <c r="C1608" s="110"/>
      <c r="D1608" s="111"/>
      <c r="E1608" s="111"/>
      <c r="F1608" s="161"/>
      <c r="G1608" s="114"/>
      <c r="H1608" s="115"/>
      <c r="I1608" s="115"/>
      <c r="J1608" s="116"/>
      <c r="K1608" s="116"/>
      <c r="L1608" s="8"/>
      <c r="M1608" s="117"/>
      <c r="N1608" s="117"/>
      <c r="O1608" s="110"/>
      <c r="P1608" s="110"/>
      <c r="Q1608" s="148"/>
      <c r="R1608" s="170"/>
      <c r="S1608" s="110"/>
      <c r="T1608" s="92"/>
      <c r="U1608" s="180"/>
      <c r="V1608" s="120"/>
      <c r="W1608" s="118"/>
      <c r="X1608" s="118"/>
      <c r="Y1608" s="117"/>
      <c r="Z1608" s="110"/>
      <c r="AA1608" s="110"/>
      <c r="AB1608" s="121"/>
      <c r="AC1608" s="115"/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109"/>
      <c r="B1609" s="110"/>
      <c r="C1609" s="110"/>
      <c r="D1609" s="111"/>
      <c r="E1609" s="111"/>
      <c r="F1609" s="161"/>
      <c r="G1609" s="114"/>
      <c r="H1609" s="115"/>
      <c r="I1609" s="115"/>
      <c r="J1609" s="116"/>
      <c r="K1609" s="116"/>
      <c r="L1609" s="8"/>
      <c r="M1609" s="117"/>
      <c r="N1609" s="117"/>
      <c r="O1609" s="110"/>
      <c r="P1609" s="110"/>
      <c r="Q1609" s="148"/>
      <c r="R1609" s="170"/>
      <c r="S1609" s="110"/>
      <c r="T1609" s="92"/>
      <c r="U1609" s="180"/>
      <c r="V1609" s="120"/>
      <c r="W1609" s="118"/>
      <c r="X1609" s="118"/>
      <c r="Y1609" s="117"/>
      <c r="Z1609" s="110"/>
      <c r="AA1609" s="110"/>
      <c r="AB1609" s="121"/>
      <c r="AC1609" s="115"/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109"/>
      <c r="B1610" s="110"/>
      <c r="C1610" s="110"/>
      <c r="D1610" s="111"/>
      <c r="E1610" s="111"/>
      <c r="F1610" s="161"/>
      <c r="G1610" s="114"/>
      <c r="H1610" s="115"/>
      <c r="I1610" s="115"/>
      <c r="J1610" s="116"/>
      <c r="K1610" s="116"/>
      <c r="L1610" s="8"/>
      <c r="M1610" s="117"/>
      <c r="N1610" s="117"/>
      <c r="O1610" s="110"/>
      <c r="P1610" s="110"/>
      <c r="Q1610" s="148"/>
      <c r="R1610" s="170"/>
      <c r="S1610" s="110"/>
      <c r="T1610" s="92"/>
      <c r="U1610" s="180"/>
      <c r="V1610" s="120"/>
      <c r="W1610" s="118"/>
      <c r="X1610" s="118"/>
      <c r="Y1610" s="117"/>
      <c r="Z1610" s="110"/>
      <c r="AA1610" s="110"/>
      <c r="AB1610" s="121"/>
      <c r="AC1610" s="115"/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109"/>
      <c r="B1611" s="110"/>
      <c r="C1611" s="110"/>
      <c r="D1611" s="111"/>
      <c r="E1611" s="111"/>
      <c r="F1611" s="161"/>
      <c r="G1611" s="114"/>
      <c r="H1611" s="115"/>
      <c r="I1611" s="115"/>
      <c r="J1611" s="116"/>
      <c r="K1611" s="116"/>
      <c r="L1611" s="8"/>
      <c r="M1611" s="117"/>
      <c r="N1611" s="117"/>
      <c r="O1611" s="110"/>
      <c r="P1611" s="110"/>
      <c r="Q1611" s="148"/>
      <c r="R1611" s="170"/>
      <c r="S1611" s="110"/>
      <c r="T1611" s="92"/>
      <c r="U1611" s="180"/>
      <c r="V1611" s="120"/>
      <c r="W1611" s="118"/>
      <c r="X1611" s="118"/>
      <c r="Y1611" s="117"/>
      <c r="Z1611" s="110"/>
      <c r="AA1611" s="110"/>
      <c r="AB1611" s="121"/>
      <c r="AC1611" s="115"/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109"/>
      <c r="B1612" s="110"/>
      <c r="C1612" s="110"/>
      <c r="D1612" s="111"/>
      <c r="E1612" s="111"/>
      <c r="F1612" s="161"/>
      <c r="G1612" s="114"/>
      <c r="H1612" s="115"/>
      <c r="I1612" s="115"/>
      <c r="J1612" s="116"/>
      <c r="K1612" s="116"/>
      <c r="L1612" s="8"/>
      <c r="M1612" s="117"/>
      <c r="N1612" s="117"/>
      <c r="O1612" s="110"/>
      <c r="P1612" s="110"/>
      <c r="Q1612" s="148"/>
      <c r="R1612" s="170"/>
      <c r="S1612" s="110"/>
      <c r="T1612" s="92"/>
      <c r="U1612" s="180"/>
      <c r="V1612" s="120"/>
      <c r="W1612" s="118"/>
      <c r="X1612" s="118"/>
      <c r="Y1612" s="117"/>
      <c r="Z1612" s="110"/>
      <c r="AA1612" s="110"/>
      <c r="AB1612" s="121"/>
      <c r="AC1612" s="115"/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109"/>
      <c r="B1613" s="110"/>
      <c r="C1613" s="110"/>
      <c r="D1613" s="111"/>
      <c r="E1613" s="111"/>
      <c r="F1613" s="161"/>
      <c r="G1613" s="114"/>
      <c r="H1613" s="115"/>
      <c r="I1613" s="115"/>
      <c r="J1613" s="116"/>
      <c r="K1613" s="116"/>
      <c r="L1613" s="8"/>
      <c r="M1613" s="117"/>
      <c r="N1613" s="117"/>
      <c r="O1613" s="110"/>
      <c r="P1613" s="110"/>
      <c r="Q1613" s="148"/>
      <c r="R1613" s="170"/>
      <c r="S1613" s="110"/>
      <c r="T1613" s="92"/>
      <c r="U1613" s="180"/>
      <c r="V1613" s="120"/>
      <c r="W1613" s="118"/>
      <c r="X1613" s="118"/>
      <c r="Y1613" s="117"/>
      <c r="Z1613" s="110"/>
      <c r="AA1613" s="110"/>
      <c r="AB1613" s="121"/>
      <c r="AC1613" s="115"/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109"/>
      <c r="B1614" s="110"/>
      <c r="C1614" s="110"/>
      <c r="D1614" s="111"/>
      <c r="E1614" s="111"/>
      <c r="F1614" s="161"/>
      <c r="G1614" s="114"/>
      <c r="H1614" s="115"/>
      <c r="I1614" s="115"/>
      <c r="J1614" s="116"/>
      <c r="K1614" s="116"/>
      <c r="L1614" s="8"/>
      <c r="M1614" s="117"/>
      <c r="N1614" s="117"/>
      <c r="O1614" s="110"/>
      <c r="P1614" s="110"/>
      <c r="Q1614" s="148"/>
      <c r="R1614" s="170"/>
      <c r="S1614" s="110"/>
      <c r="T1614" s="92"/>
      <c r="U1614" s="180"/>
      <c r="V1614" s="120"/>
      <c r="W1614" s="118"/>
      <c r="X1614" s="118"/>
      <c r="Y1614" s="117"/>
      <c r="Z1614" s="110"/>
      <c r="AA1614" s="110"/>
      <c r="AB1614" s="121"/>
      <c r="AC1614" s="115"/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109"/>
      <c r="B1615" s="110"/>
      <c r="C1615" s="110"/>
      <c r="D1615" s="111"/>
      <c r="E1615" s="111"/>
      <c r="F1615" s="161"/>
      <c r="G1615" s="114"/>
      <c r="H1615" s="115"/>
      <c r="I1615" s="115"/>
      <c r="J1615" s="116"/>
      <c r="K1615" s="116"/>
      <c r="L1615" s="8"/>
      <c r="M1615" s="117"/>
      <c r="N1615" s="117"/>
      <c r="O1615" s="110"/>
      <c r="P1615" s="110"/>
      <c r="Q1615" s="148"/>
      <c r="R1615" s="170"/>
      <c r="S1615" s="110"/>
      <c r="T1615" s="92"/>
      <c r="U1615" s="180"/>
      <c r="V1615" s="120"/>
      <c r="W1615" s="118"/>
      <c r="X1615" s="118"/>
      <c r="Y1615" s="117"/>
      <c r="Z1615" s="110"/>
      <c r="AA1615" s="110"/>
      <c r="AB1615" s="121"/>
      <c r="AC1615" s="115"/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109"/>
      <c r="B1616" s="110"/>
      <c r="C1616" s="110"/>
      <c r="D1616" s="111"/>
      <c r="E1616" s="111"/>
      <c r="F1616" s="161"/>
      <c r="G1616" s="114"/>
      <c r="H1616" s="115"/>
      <c r="I1616" s="115"/>
      <c r="J1616" s="116"/>
      <c r="K1616" s="116"/>
      <c r="L1616" s="8"/>
      <c r="M1616" s="117"/>
      <c r="N1616" s="117"/>
      <c r="O1616" s="110"/>
      <c r="P1616" s="110"/>
      <c r="Q1616" s="148"/>
      <c r="R1616" s="170"/>
      <c r="S1616" s="110"/>
      <c r="T1616" s="92"/>
      <c r="U1616" s="180"/>
      <c r="V1616" s="120"/>
      <c r="W1616" s="118"/>
      <c r="X1616" s="118"/>
      <c r="Y1616" s="117"/>
      <c r="Z1616" s="110"/>
      <c r="AA1616" s="110"/>
      <c r="AB1616" s="121"/>
      <c r="AC1616" s="115"/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109"/>
      <c r="B1617" s="110"/>
      <c r="C1617" s="110"/>
      <c r="D1617" s="111"/>
      <c r="E1617" s="111"/>
      <c r="F1617" s="161"/>
      <c r="G1617" s="114"/>
      <c r="H1617" s="115"/>
      <c r="I1617" s="115"/>
      <c r="J1617" s="116"/>
      <c r="K1617" s="116"/>
      <c r="L1617" s="8"/>
      <c r="M1617" s="117"/>
      <c r="N1617" s="117"/>
      <c r="O1617" s="110"/>
      <c r="P1617" s="110"/>
      <c r="Q1617" s="148"/>
      <c r="R1617" s="170"/>
      <c r="S1617" s="110"/>
      <c r="T1617" s="92"/>
      <c r="U1617" s="180"/>
      <c r="V1617" s="120"/>
      <c r="W1617" s="118"/>
      <c r="X1617" s="118"/>
      <c r="Y1617" s="117"/>
      <c r="Z1617" s="110"/>
      <c r="AA1617" s="110"/>
      <c r="AB1617" s="121"/>
      <c r="AC1617" s="115"/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109"/>
      <c r="B1618" s="110"/>
      <c r="C1618" s="110"/>
      <c r="D1618" s="111"/>
      <c r="E1618" s="111"/>
      <c r="F1618" s="161"/>
      <c r="G1618" s="114"/>
      <c r="H1618" s="115"/>
      <c r="I1618" s="115"/>
      <c r="J1618" s="116"/>
      <c r="K1618" s="116"/>
      <c r="L1618" s="8"/>
      <c r="M1618" s="117"/>
      <c r="N1618" s="117"/>
      <c r="O1618" s="110"/>
      <c r="P1618" s="110"/>
      <c r="Q1618" s="148"/>
      <c r="R1618" s="170"/>
      <c r="S1618" s="110"/>
      <c r="T1618" s="92"/>
      <c r="U1618" s="180"/>
      <c r="V1618" s="120"/>
      <c r="W1618" s="118"/>
      <c r="X1618" s="118"/>
      <c r="Y1618" s="117"/>
      <c r="Z1618" s="110"/>
      <c r="AA1618" s="110"/>
      <c r="AB1618" s="121"/>
      <c r="AC1618" s="115"/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109"/>
      <c r="B1619" s="110"/>
      <c r="C1619" s="110"/>
      <c r="D1619" s="111"/>
      <c r="E1619" s="111"/>
      <c r="F1619" s="161"/>
      <c r="G1619" s="114"/>
      <c r="H1619" s="115"/>
      <c r="I1619" s="115"/>
      <c r="J1619" s="116"/>
      <c r="K1619" s="116"/>
      <c r="L1619" s="8"/>
      <c r="M1619" s="117"/>
      <c r="N1619" s="117"/>
      <c r="O1619" s="110"/>
      <c r="P1619" s="110"/>
      <c r="Q1619" s="148"/>
      <c r="R1619" s="170"/>
      <c r="S1619" s="110"/>
      <c r="T1619" s="92"/>
      <c r="U1619" s="180"/>
      <c r="V1619" s="120"/>
      <c r="W1619" s="118"/>
      <c r="X1619" s="118"/>
      <c r="Y1619" s="117"/>
      <c r="Z1619" s="110"/>
      <c r="AA1619" s="110"/>
      <c r="AB1619" s="121"/>
      <c r="AC1619" s="115"/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109"/>
      <c r="B1620" s="110"/>
      <c r="C1620" s="110"/>
      <c r="D1620" s="111"/>
      <c r="E1620" s="111"/>
      <c r="F1620" s="161"/>
      <c r="G1620" s="114"/>
      <c r="H1620" s="115"/>
      <c r="I1620" s="115"/>
      <c r="J1620" s="116"/>
      <c r="K1620" s="116"/>
      <c r="L1620" s="8"/>
      <c r="M1620" s="117"/>
      <c r="N1620" s="117"/>
      <c r="O1620" s="110"/>
      <c r="P1620" s="110"/>
      <c r="Q1620" s="148"/>
      <c r="R1620" s="170"/>
      <c r="S1620" s="110"/>
      <c r="T1620" s="92"/>
      <c r="U1620" s="180"/>
      <c r="V1620" s="120"/>
      <c r="W1620" s="118"/>
      <c r="X1620" s="118"/>
      <c r="Y1620" s="117"/>
      <c r="Z1620" s="110"/>
      <c r="AA1620" s="110"/>
      <c r="AB1620" s="121"/>
      <c r="AC1620" s="115"/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109"/>
      <c r="B1621" s="110"/>
      <c r="C1621" s="110"/>
      <c r="D1621" s="111"/>
      <c r="E1621" s="111"/>
      <c r="F1621" s="161"/>
      <c r="G1621" s="114"/>
      <c r="H1621" s="115"/>
      <c r="I1621" s="115"/>
      <c r="J1621" s="116"/>
      <c r="K1621" s="116"/>
      <c r="L1621" s="8"/>
      <c r="M1621" s="117"/>
      <c r="N1621" s="117"/>
      <c r="O1621" s="110"/>
      <c r="P1621" s="110"/>
      <c r="Q1621" s="148"/>
      <c r="R1621" s="170"/>
      <c r="S1621" s="110"/>
      <c r="T1621" s="92"/>
      <c r="U1621" s="180"/>
      <c r="V1621" s="120"/>
      <c r="W1621" s="118"/>
      <c r="X1621" s="118"/>
      <c r="Y1621" s="117"/>
      <c r="Z1621" s="110"/>
      <c r="AA1621" s="110"/>
      <c r="AB1621" s="121"/>
      <c r="AC1621" s="115"/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109"/>
      <c r="B1622" s="110"/>
      <c r="C1622" s="110"/>
      <c r="D1622" s="111"/>
      <c r="E1622" s="111"/>
      <c r="F1622" s="161"/>
      <c r="G1622" s="114"/>
      <c r="H1622" s="115"/>
      <c r="I1622" s="115"/>
      <c r="J1622" s="116"/>
      <c r="K1622" s="116"/>
      <c r="L1622" s="8"/>
      <c r="M1622" s="117"/>
      <c r="N1622" s="117"/>
      <c r="O1622" s="110"/>
      <c r="P1622" s="110"/>
      <c r="Q1622" s="148"/>
      <c r="R1622" s="170"/>
      <c r="S1622" s="110"/>
      <c r="T1622" s="92"/>
      <c r="U1622" s="180"/>
      <c r="V1622" s="120"/>
      <c r="W1622" s="118"/>
      <c r="X1622" s="118"/>
      <c r="Y1622" s="117"/>
      <c r="Z1622" s="110"/>
      <c r="AA1622" s="110"/>
      <c r="AB1622" s="121"/>
      <c r="AC1622" s="115"/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109"/>
      <c r="B1623" s="110"/>
      <c r="C1623" s="110"/>
      <c r="D1623" s="111"/>
      <c r="E1623" s="111"/>
      <c r="F1623" s="161"/>
      <c r="G1623" s="114"/>
      <c r="H1623" s="115"/>
      <c r="I1623" s="115"/>
      <c r="J1623" s="116"/>
      <c r="K1623" s="116"/>
      <c r="L1623" s="8"/>
      <c r="M1623" s="117"/>
      <c r="N1623" s="117"/>
      <c r="O1623" s="110"/>
      <c r="P1623" s="110"/>
      <c r="Q1623" s="148"/>
      <c r="R1623" s="170"/>
      <c r="S1623" s="110"/>
      <c r="T1623" s="92"/>
      <c r="U1623" s="180"/>
      <c r="V1623" s="120"/>
      <c r="W1623" s="118"/>
      <c r="X1623" s="118"/>
      <c r="Y1623" s="117"/>
      <c r="Z1623" s="110"/>
      <c r="AA1623" s="110"/>
      <c r="AB1623" s="121"/>
      <c r="AC1623" s="115"/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109"/>
      <c r="B1624" s="110"/>
      <c r="C1624" s="110"/>
      <c r="D1624" s="111"/>
      <c r="E1624" s="111"/>
      <c r="F1624" s="161"/>
      <c r="G1624" s="114"/>
      <c r="H1624" s="115"/>
      <c r="I1624" s="115"/>
      <c r="J1624" s="116"/>
      <c r="K1624" s="116"/>
      <c r="L1624" s="8"/>
      <c r="M1624" s="117"/>
      <c r="N1624" s="117"/>
      <c r="O1624" s="110"/>
      <c r="P1624" s="110"/>
      <c r="Q1624" s="148"/>
      <c r="R1624" s="170"/>
      <c r="S1624" s="110"/>
      <c r="T1624" s="92"/>
      <c r="U1624" s="180"/>
      <c r="V1624" s="120"/>
      <c r="W1624" s="118"/>
      <c r="X1624" s="118"/>
      <c r="Y1624" s="117"/>
      <c r="Z1624" s="110"/>
      <c r="AA1624" s="110"/>
      <c r="AB1624" s="121"/>
      <c r="AC1624" s="115"/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109"/>
      <c r="B1625" s="110"/>
      <c r="C1625" s="110"/>
      <c r="D1625" s="111"/>
      <c r="E1625" s="111"/>
      <c r="F1625" s="161"/>
      <c r="G1625" s="114"/>
      <c r="H1625" s="115"/>
      <c r="I1625" s="115"/>
      <c r="J1625" s="116"/>
      <c r="K1625" s="116"/>
      <c r="L1625" s="8"/>
      <c r="M1625" s="117"/>
      <c r="N1625" s="117"/>
      <c r="O1625" s="110"/>
      <c r="P1625" s="110"/>
      <c r="Q1625" s="148"/>
      <c r="R1625" s="170"/>
      <c r="S1625" s="110"/>
      <c r="T1625" s="92"/>
      <c r="U1625" s="180"/>
      <c r="V1625" s="120"/>
      <c r="W1625" s="118"/>
      <c r="X1625" s="118"/>
      <c r="Y1625" s="117"/>
      <c r="Z1625" s="110"/>
      <c r="AA1625" s="110"/>
      <c r="AB1625" s="121"/>
      <c r="AC1625" s="115"/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109"/>
      <c r="B1626" s="110"/>
      <c r="C1626" s="110"/>
      <c r="D1626" s="111"/>
      <c r="E1626" s="111"/>
      <c r="F1626" s="161"/>
      <c r="G1626" s="114"/>
      <c r="H1626" s="115"/>
      <c r="I1626" s="115"/>
      <c r="J1626" s="116"/>
      <c r="K1626" s="116"/>
      <c r="L1626" s="8"/>
      <c r="M1626" s="117"/>
      <c r="N1626" s="117"/>
      <c r="O1626" s="110"/>
      <c r="P1626" s="110"/>
      <c r="Q1626" s="148"/>
      <c r="R1626" s="170"/>
      <c r="S1626" s="110"/>
      <c r="T1626" s="92"/>
      <c r="U1626" s="180"/>
      <c r="V1626" s="120"/>
      <c r="W1626" s="118"/>
      <c r="X1626" s="118"/>
      <c r="Y1626" s="117"/>
      <c r="Z1626" s="110"/>
      <c r="AA1626" s="110"/>
      <c r="AB1626" s="121"/>
      <c r="AC1626" s="115"/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109"/>
      <c r="B1627" s="110"/>
      <c r="C1627" s="110"/>
      <c r="D1627" s="111"/>
      <c r="E1627" s="111"/>
      <c r="F1627" s="161"/>
      <c r="G1627" s="114"/>
      <c r="H1627" s="115"/>
      <c r="I1627" s="115"/>
      <c r="J1627" s="116"/>
      <c r="K1627" s="116"/>
      <c r="L1627" s="8"/>
      <c r="M1627" s="117"/>
      <c r="N1627" s="117"/>
      <c r="O1627" s="110"/>
      <c r="P1627" s="110"/>
      <c r="Q1627" s="148"/>
      <c r="R1627" s="170"/>
      <c r="S1627" s="110"/>
      <c r="T1627" s="92"/>
      <c r="U1627" s="180"/>
      <c r="V1627" s="120"/>
      <c r="W1627" s="118"/>
      <c r="X1627" s="118"/>
      <c r="Y1627" s="117"/>
      <c r="Z1627" s="110"/>
      <c r="AA1627" s="110"/>
      <c r="AB1627" s="121"/>
      <c r="AC1627" s="115"/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109"/>
      <c r="B1628" s="110"/>
      <c r="C1628" s="110"/>
      <c r="D1628" s="111"/>
      <c r="E1628" s="111"/>
      <c r="F1628" s="161"/>
      <c r="G1628" s="114"/>
      <c r="H1628" s="115"/>
      <c r="I1628" s="115"/>
      <c r="J1628" s="116"/>
      <c r="K1628" s="116"/>
      <c r="L1628" s="8"/>
      <c r="M1628" s="117"/>
      <c r="N1628" s="117"/>
      <c r="O1628" s="110"/>
      <c r="P1628" s="110"/>
      <c r="Q1628" s="148"/>
      <c r="R1628" s="170"/>
      <c r="S1628" s="110"/>
      <c r="T1628" s="92"/>
      <c r="U1628" s="180"/>
      <c r="V1628" s="120"/>
      <c r="W1628" s="118"/>
      <c r="X1628" s="118"/>
      <c r="Y1628" s="117"/>
      <c r="Z1628" s="110"/>
      <c r="AA1628" s="110"/>
      <c r="AB1628" s="121"/>
      <c r="AC1628" s="115"/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109"/>
      <c r="B1629" s="110"/>
      <c r="C1629" s="110"/>
      <c r="D1629" s="111"/>
      <c r="E1629" s="111"/>
      <c r="F1629" s="161"/>
      <c r="G1629" s="114"/>
      <c r="H1629" s="115"/>
      <c r="I1629" s="115"/>
      <c r="J1629" s="116"/>
      <c r="K1629" s="116"/>
      <c r="L1629" s="8"/>
      <c r="M1629" s="117"/>
      <c r="N1629" s="117"/>
      <c r="O1629" s="110"/>
      <c r="P1629" s="110"/>
      <c r="Q1629" s="148"/>
      <c r="R1629" s="170"/>
      <c r="S1629" s="110"/>
      <c r="T1629" s="92"/>
      <c r="U1629" s="180"/>
      <c r="V1629" s="120"/>
      <c r="W1629" s="118"/>
      <c r="X1629" s="118"/>
      <c r="Y1629" s="117"/>
      <c r="Z1629" s="110"/>
      <c r="AA1629" s="110"/>
      <c r="AB1629" s="121"/>
      <c r="AC1629" s="115"/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109"/>
      <c r="B1630" s="110"/>
      <c r="C1630" s="110"/>
      <c r="D1630" s="111"/>
      <c r="E1630" s="111"/>
      <c r="F1630" s="161"/>
      <c r="G1630" s="114"/>
      <c r="H1630" s="115"/>
      <c r="I1630" s="115"/>
      <c r="J1630" s="116"/>
      <c r="K1630" s="116"/>
      <c r="L1630" s="8"/>
      <c r="M1630" s="117"/>
      <c r="N1630" s="117"/>
      <c r="O1630" s="110"/>
      <c r="P1630" s="110"/>
      <c r="Q1630" s="148"/>
      <c r="R1630" s="170"/>
      <c r="S1630" s="110"/>
      <c r="T1630" s="92"/>
      <c r="U1630" s="180"/>
      <c r="V1630" s="120"/>
      <c r="W1630" s="118"/>
      <c r="X1630" s="118"/>
      <c r="Y1630" s="117"/>
      <c r="Z1630" s="110"/>
      <c r="AA1630" s="110"/>
      <c r="AB1630" s="121"/>
      <c r="AC1630" s="115"/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109"/>
      <c r="B1631" s="110"/>
      <c r="C1631" s="110"/>
      <c r="D1631" s="111"/>
      <c r="E1631" s="111"/>
      <c r="F1631" s="161"/>
      <c r="G1631" s="114"/>
      <c r="H1631" s="115"/>
      <c r="I1631" s="115"/>
      <c r="J1631" s="116"/>
      <c r="K1631" s="116"/>
      <c r="L1631" s="8"/>
      <c r="M1631" s="117"/>
      <c r="N1631" s="117"/>
      <c r="O1631" s="110"/>
      <c r="P1631" s="110"/>
      <c r="Q1631" s="148"/>
      <c r="R1631" s="170"/>
      <c r="S1631" s="110"/>
      <c r="T1631" s="92"/>
      <c r="U1631" s="180"/>
      <c r="V1631" s="120"/>
      <c r="W1631" s="118"/>
      <c r="X1631" s="118"/>
      <c r="Y1631" s="117"/>
      <c r="Z1631" s="110"/>
      <c r="AA1631" s="110"/>
      <c r="AB1631" s="121"/>
      <c r="AC1631" s="115"/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109"/>
      <c r="B1632" s="110"/>
      <c r="C1632" s="110"/>
      <c r="D1632" s="111"/>
      <c r="E1632" s="111"/>
      <c r="F1632" s="161"/>
      <c r="G1632" s="114"/>
      <c r="H1632" s="115"/>
      <c r="I1632" s="115"/>
      <c r="J1632" s="116"/>
      <c r="K1632" s="116"/>
      <c r="L1632" s="8"/>
      <c r="M1632" s="117"/>
      <c r="N1632" s="117"/>
      <c r="O1632" s="110"/>
      <c r="P1632" s="110"/>
      <c r="Q1632" s="148"/>
      <c r="R1632" s="170"/>
      <c r="S1632" s="110"/>
      <c r="T1632" s="92"/>
      <c r="U1632" s="180"/>
      <c r="V1632" s="120"/>
      <c r="W1632" s="118"/>
      <c r="X1632" s="118"/>
      <c r="Y1632" s="117"/>
      <c r="Z1632" s="110"/>
      <c r="AA1632" s="110"/>
      <c r="AB1632" s="121"/>
      <c r="AC1632" s="115"/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109"/>
      <c r="B1633" s="110"/>
      <c r="C1633" s="110"/>
      <c r="D1633" s="111"/>
      <c r="E1633" s="111"/>
      <c r="F1633" s="161"/>
      <c r="G1633" s="114"/>
      <c r="H1633" s="115"/>
      <c r="I1633" s="115"/>
      <c r="J1633" s="116"/>
      <c r="K1633" s="116"/>
      <c r="L1633" s="8"/>
      <c r="M1633" s="117"/>
      <c r="N1633" s="117"/>
      <c r="O1633" s="110"/>
      <c r="P1633" s="110"/>
      <c r="Q1633" s="148"/>
      <c r="R1633" s="170"/>
      <c r="S1633" s="110"/>
      <c r="T1633" s="92"/>
      <c r="U1633" s="180"/>
      <c r="V1633" s="120"/>
      <c r="W1633" s="118"/>
      <c r="X1633" s="118"/>
      <c r="Y1633" s="117"/>
      <c r="Z1633" s="110"/>
      <c r="AA1633" s="110"/>
      <c r="AB1633" s="121"/>
      <c r="AC1633" s="115"/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109"/>
      <c r="B1634" s="110"/>
      <c r="C1634" s="110"/>
      <c r="D1634" s="111"/>
      <c r="E1634" s="111"/>
      <c r="F1634" s="161"/>
      <c r="G1634" s="114"/>
      <c r="H1634" s="115"/>
      <c r="I1634" s="115"/>
      <c r="J1634" s="116"/>
      <c r="K1634" s="116"/>
      <c r="L1634" s="8"/>
      <c r="M1634" s="117"/>
      <c r="N1634" s="117"/>
      <c r="O1634" s="110"/>
      <c r="P1634" s="110"/>
      <c r="Q1634" s="148"/>
      <c r="R1634" s="170"/>
      <c r="S1634" s="110"/>
      <c r="T1634" s="92"/>
      <c r="U1634" s="180"/>
      <c r="V1634" s="120"/>
      <c r="W1634" s="118"/>
      <c r="X1634" s="118"/>
      <c r="Y1634" s="117"/>
      <c r="Z1634" s="110"/>
      <c r="AA1634" s="110"/>
      <c r="AB1634" s="121"/>
      <c r="AC1634" s="115"/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109"/>
      <c r="B1635" s="110"/>
      <c r="C1635" s="110"/>
      <c r="D1635" s="111"/>
      <c r="E1635" s="111"/>
      <c r="F1635" s="161"/>
      <c r="G1635" s="114"/>
      <c r="H1635" s="115"/>
      <c r="I1635" s="115"/>
      <c r="J1635" s="116"/>
      <c r="K1635" s="116"/>
      <c r="L1635" s="8"/>
      <c r="M1635" s="117"/>
      <c r="N1635" s="117"/>
      <c r="O1635" s="110"/>
      <c r="P1635" s="110"/>
      <c r="Q1635" s="148"/>
      <c r="R1635" s="170"/>
      <c r="S1635" s="110"/>
      <c r="T1635" s="92"/>
      <c r="U1635" s="180"/>
      <c r="V1635" s="120"/>
      <c r="W1635" s="118"/>
      <c r="X1635" s="118"/>
      <c r="Y1635" s="117"/>
      <c r="Z1635" s="110"/>
      <c r="AA1635" s="110"/>
      <c r="AB1635" s="121"/>
      <c r="AC1635" s="115"/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109"/>
      <c r="B1636" s="110"/>
      <c r="C1636" s="110"/>
      <c r="D1636" s="111"/>
      <c r="E1636" s="111"/>
      <c r="F1636" s="161"/>
      <c r="G1636" s="114"/>
      <c r="H1636" s="115"/>
      <c r="I1636" s="115"/>
      <c r="J1636" s="116"/>
      <c r="K1636" s="116"/>
      <c r="L1636" s="8"/>
      <c r="M1636" s="117"/>
      <c r="N1636" s="117"/>
      <c r="O1636" s="110"/>
      <c r="P1636" s="110"/>
      <c r="Q1636" s="148"/>
      <c r="R1636" s="170"/>
      <c r="S1636" s="110"/>
      <c r="T1636" s="92"/>
      <c r="U1636" s="180"/>
      <c r="V1636" s="120"/>
      <c r="W1636" s="118"/>
      <c r="X1636" s="118"/>
      <c r="Y1636" s="117"/>
      <c r="Z1636" s="110"/>
      <c r="AA1636" s="110"/>
      <c r="AB1636" s="121"/>
      <c r="AC1636" s="115"/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109"/>
      <c r="B1637" s="110"/>
      <c r="C1637" s="110"/>
      <c r="D1637" s="111"/>
      <c r="E1637" s="111"/>
      <c r="F1637" s="161"/>
      <c r="G1637" s="114"/>
      <c r="H1637" s="115"/>
      <c r="I1637" s="115"/>
      <c r="J1637" s="116"/>
      <c r="K1637" s="116"/>
      <c r="L1637" s="8"/>
      <c r="M1637" s="117"/>
      <c r="N1637" s="117"/>
      <c r="O1637" s="110"/>
      <c r="P1637" s="110"/>
      <c r="Q1637" s="148"/>
      <c r="R1637" s="170"/>
      <c r="S1637" s="110"/>
      <c r="T1637" s="92"/>
      <c r="U1637" s="180"/>
      <c r="V1637" s="120"/>
      <c r="W1637" s="118"/>
      <c r="X1637" s="118"/>
      <c r="Y1637" s="117"/>
      <c r="Z1637" s="110"/>
      <c r="AA1637" s="110"/>
      <c r="AB1637" s="121"/>
      <c r="AC1637" s="115"/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109"/>
      <c r="B1638" s="110"/>
      <c r="C1638" s="110"/>
      <c r="D1638" s="111"/>
      <c r="E1638" s="111"/>
      <c r="F1638" s="161"/>
      <c r="G1638" s="114"/>
      <c r="H1638" s="115"/>
      <c r="I1638" s="115"/>
      <c r="J1638" s="116"/>
      <c r="K1638" s="116"/>
      <c r="L1638" s="8"/>
      <c r="M1638" s="117"/>
      <c r="N1638" s="117"/>
      <c r="O1638" s="110"/>
      <c r="P1638" s="110"/>
      <c r="Q1638" s="148"/>
      <c r="R1638" s="170"/>
      <c r="S1638" s="110"/>
      <c r="T1638" s="92"/>
      <c r="U1638" s="180"/>
      <c r="V1638" s="120"/>
      <c r="W1638" s="118"/>
      <c r="X1638" s="118"/>
      <c r="Y1638" s="117"/>
      <c r="Z1638" s="110"/>
      <c r="AA1638" s="110"/>
      <c r="AB1638" s="121"/>
      <c r="AC1638" s="115"/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109"/>
      <c r="B1639" s="110"/>
      <c r="C1639" s="110"/>
      <c r="D1639" s="111"/>
      <c r="E1639" s="111"/>
      <c r="F1639" s="161"/>
      <c r="G1639" s="114"/>
      <c r="H1639" s="115"/>
      <c r="I1639" s="115"/>
      <c r="J1639" s="116"/>
      <c r="K1639" s="116"/>
      <c r="L1639" s="8"/>
      <c r="M1639" s="117"/>
      <c r="N1639" s="117"/>
      <c r="O1639" s="110"/>
      <c r="P1639" s="110"/>
      <c r="Q1639" s="148"/>
      <c r="R1639" s="170"/>
      <c r="S1639" s="110"/>
      <c r="T1639" s="92"/>
      <c r="U1639" s="180"/>
      <c r="V1639" s="120"/>
      <c r="W1639" s="118"/>
      <c r="X1639" s="118"/>
      <c r="Y1639" s="117"/>
      <c r="Z1639" s="110"/>
      <c r="AA1639" s="110"/>
      <c r="AB1639" s="121"/>
      <c r="AC1639" s="115"/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109"/>
      <c r="B1640" s="110"/>
      <c r="C1640" s="110"/>
      <c r="D1640" s="111"/>
      <c r="E1640" s="111"/>
      <c r="F1640" s="161"/>
      <c r="G1640" s="114"/>
      <c r="H1640" s="115"/>
      <c r="I1640" s="115"/>
      <c r="J1640" s="116"/>
      <c r="K1640" s="116"/>
      <c r="L1640" s="8"/>
      <c r="M1640" s="117"/>
      <c r="N1640" s="117"/>
      <c r="O1640" s="110"/>
      <c r="P1640" s="110"/>
      <c r="Q1640" s="148"/>
      <c r="R1640" s="170"/>
      <c r="S1640" s="110"/>
      <c r="T1640" s="92"/>
      <c r="U1640" s="180"/>
      <c r="V1640" s="120"/>
      <c r="W1640" s="118"/>
      <c r="X1640" s="118"/>
      <c r="Y1640" s="117"/>
      <c r="Z1640" s="110"/>
      <c r="AA1640" s="110"/>
      <c r="AB1640" s="121"/>
      <c r="AC1640" s="115"/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109"/>
      <c r="B1641" s="110"/>
      <c r="C1641" s="110"/>
      <c r="D1641" s="111"/>
      <c r="E1641" s="111"/>
      <c r="F1641" s="161"/>
      <c r="G1641" s="114"/>
      <c r="H1641" s="115"/>
      <c r="I1641" s="115"/>
      <c r="J1641" s="116"/>
      <c r="K1641" s="116"/>
      <c r="L1641" s="8"/>
      <c r="M1641" s="117"/>
      <c r="N1641" s="117"/>
      <c r="O1641" s="110"/>
      <c r="P1641" s="110"/>
      <c r="Q1641" s="148"/>
      <c r="R1641" s="170"/>
      <c r="S1641" s="110"/>
      <c r="T1641" s="92"/>
      <c r="U1641" s="180"/>
      <c r="V1641" s="120"/>
      <c r="W1641" s="118"/>
      <c r="X1641" s="118"/>
      <c r="Y1641" s="117"/>
      <c r="Z1641" s="110"/>
      <c r="AA1641" s="110"/>
      <c r="AB1641" s="121"/>
      <c r="AC1641" s="115"/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109"/>
      <c r="B1642" s="110"/>
      <c r="C1642" s="110"/>
      <c r="D1642" s="111"/>
      <c r="E1642" s="111"/>
      <c r="F1642" s="161"/>
      <c r="G1642" s="114"/>
      <c r="H1642" s="115"/>
      <c r="I1642" s="115"/>
      <c r="J1642" s="116"/>
      <c r="K1642" s="116"/>
      <c r="L1642" s="8"/>
      <c r="M1642" s="117"/>
      <c r="N1642" s="117"/>
      <c r="O1642" s="110"/>
      <c r="P1642" s="110"/>
      <c r="Q1642" s="148"/>
      <c r="R1642" s="170"/>
      <c r="S1642" s="110"/>
      <c r="T1642" s="92"/>
      <c r="U1642" s="180"/>
      <c r="V1642" s="120"/>
      <c r="W1642" s="118"/>
      <c r="X1642" s="118"/>
      <c r="Y1642" s="117"/>
      <c r="Z1642" s="110"/>
      <c r="AA1642" s="110"/>
      <c r="AB1642" s="121"/>
      <c r="AC1642" s="115"/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109"/>
      <c r="B1643" s="110"/>
      <c r="C1643" s="110"/>
      <c r="D1643" s="111"/>
      <c r="E1643" s="111"/>
      <c r="F1643" s="161"/>
      <c r="G1643" s="114"/>
      <c r="H1643" s="115"/>
      <c r="I1643" s="115"/>
      <c r="J1643" s="116"/>
      <c r="K1643" s="116"/>
      <c r="L1643" s="8"/>
      <c r="M1643" s="117"/>
      <c r="N1643" s="117"/>
      <c r="O1643" s="110"/>
      <c r="P1643" s="110"/>
      <c r="Q1643" s="148"/>
      <c r="R1643" s="170"/>
      <c r="S1643" s="110"/>
      <c r="T1643" s="92"/>
      <c r="U1643" s="180"/>
      <c r="V1643" s="120"/>
      <c r="W1643" s="118"/>
      <c r="X1643" s="118"/>
      <c r="Y1643" s="117"/>
      <c r="Z1643" s="110"/>
      <c r="AA1643" s="110"/>
      <c r="AB1643" s="121"/>
      <c r="AC1643" s="115"/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109"/>
      <c r="B1644" s="110"/>
      <c r="C1644" s="110"/>
      <c r="D1644" s="111"/>
      <c r="E1644" s="111"/>
      <c r="F1644" s="161"/>
      <c r="G1644" s="114"/>
      <c r="H1644" s="115"/>
      <c r="I1644" s="115"/>
      <c r="J1644" s="116"/>
      <c r="K1644" s="116"/>
      <c r="L1644" s="8"/>
      <c r="M1644" s="117"/>
      <c r="N1644" s="117"/>
      <c r="O1644" s="110"/>
      <c r="P1644" s="110"/>
      <c r="Q1644" s="148"/>
      <c r="R1644" s="170"/>
      <c r="S1644" s="110"/>
      <c r="T1644" s="92"/>
      <c r="U1644" s="180"/>
      <c r="V1644" s="120"/>
      <c r="W1644" s="118"/>
      <c r="X1644" s="118"/>
      <c r="Y1644" s="117"/>
      <c r="Z1644" s="110"/>
      <c r="AA1644" s="110"/>
      <c r="AB1644" s="121"/>
      <c r="AC1644" s="115"/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109"/>
      <c r="B1645" s="110"/>
      <c r="C1645" s="110"/>
      <c r="D1645" s="111"/>
      <c r="E1645" s="111"/>
      <c r="F1645" s="161"/>
      <c r="G1645" s="114"/>
      <c r="H1645" s="115"/>
      <c r="I1645" s="115"/>
      <c r="J1645" s="116"/>
      <c r="K1645" s="116"/>
      <c r="L1645" s="8"/>
      <c r="M1645" s="117"/>
      <c r="N1645" s="117"/>
      <c r="O1645" s="110"/>
      <c r="P1645" s="110"/>
      <c r="Q1645" s="148"/>
      <c r="R1645" s="170"/>
      <c r="S1645" s="110"/>
      <c r="T1645" s="92"/>
      <c r="U1645" s="180"/>
      <c r="V1645" s="120"/>
      <c r="W1645" s="118"/>
      <c r="X1645" s="118"/>
      <c r="Y1645" s="117"/>
      <c r="Z1645" s="110"/>
      <c r="AA1645" s="110"/>
      <c r="AB1645" s="121"/>
      <c r="AC1645" s="115"/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109"/>
      <c r="B1646" s="110"/>
      <c r="C1646" s="110"/>
      <c r="D1646" s="111"/>
      <c r="E1646" s="111"/>
      <c r="F1646" s="161"/>
      <c r="G1646" s="114"/>
      <c r="H1646" s="115"/>
      <c r="I1646" s="115"/>
      <c r="J1646" s="116"/>
      <c r="K1646" s="116"/>
      <c r="L1646" s="8"/>
      <c r="M1646" s="117"/>
      <c r="N1646" s="117"/>
      <c r="O1646" s="110"/>
      <c r="P1646" s="110"/>
      <c r="Q1646" s="148"/>
      <c r="R1646" s="170"/>
      <c r="S1646" s="110"/>
      <c r="T1646" s="92"/>
      <c r="U1646" s="180"/>
      <c r="V1646" s="120"/>
      <c r="W1646" s="118"/>
      <c r="X1646" s="118"/>
      <c r="Y1646" s="117"/>
      <c r="Z1646" s="110"/>
      <c r="AA1646" s="110"/>
      <c r="AB1646" s="121"/>
      <c r="AC1646" s="115"/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109"/>
      <c r="B1647" s="110"/>
      <c r="C1647" s="110"/>
      <c r="D1647" s="111"/>
      <c r="E1647" s="111"/>
      <c r="F1647" s="161"/>
      <c r="G1647" s="114"/>
      <c r="H1647" s="115"/>
      <c r="I1647" s="115"/>
      <c r="J1647" s="116"/>
      <c r="K1647" s="116"/>
      <c r="L1647" s="8"/>
      <c r="M1647" s="117"/>
      <c r="N1647" s="117"/>
      <c r="O1647" s="110"/>
      <c r="P1647" s="110"/>
      <c r="Q1647" s="148"/>
      <c r="R1647" s="170"/>
      <c r="S1647" s="110"/>
      <c r="T1647" s="92"/>
      <c r="U1647" s="180"/>
      <c r="V1647" s="120"/>
      <c r="W1647" s="118"/>
      <c r="X1647" s="118"/>
      <c r="Y1647" s="117"/>
      <c r="Z1647" s="110"/>
      <c r="AA1647" s="110"/>
      <c r="AB1647" s="121"/>
      <c r="AC1647" s="115"/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109"/>
      <c r="B1648" s="110"/>
      <c r="C1648" s="110"/>
      <c r="D1648" s="111"/>
      <c r="E1648" s="111"/>
      <c r="F1648" s="161"/>
      <c r="G1648" s="114"/>
      <c r="H1648" s="115"/>
      <c r="I1648" s="115"/>
      <c r="J1648" s="116"/>
      <c r="K1648" s="116"/>
      <c r="L1648" s="8"/>
      <c r="M1648" s="117"/>
      <c r="N1648" s="117"/>
      <c r="O1648" s="110"/>
      <c r="P1648" s="110"/>
      <c r="Q1648" s="148"/>
      <c r="R1648" s="170"/>
      <c r="S1648" s="110"/>
      <c r="T1648" s="92"/>
      <c r="U1648" s="180"/>
      <c r="V1648" s="120"/>
      <c r="W1648" s="118"/>
      <c r="X1648" s="118"/>
      <c r="Y1648" s="117"/>
      <c r="Z1648" s="110"/>
      <c r="AA1648" s="110"/>
      <c r="AB1648" s="121"/>
      <c r="AC1648" s="115"/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109"/>
      <c r="B1649" s="110"/>
      <c r="C1649" s="110"/>
      <c r="D1649" s="111"/>
      <c r="E1649" s="111"/>
      <c r="F1649" s="161"/>
      <c r="G1649" s="114"/>
      <c r="H1649" s="115"/>
      <c r="I1649" s="115"/>
      <c r="J1649" s="116"/>
      <c r="K1649" s="116"/>
      <c r="L1649" s="8"/>
      <c r="M1649" s="117"/>
      <c r="N1649" s="117"/>
      <c r="O1649" s="110"/>
      <c r="P1649" s="110"/>
      <c r="Q1649" s="148"/>
      <c r="R1649" s="170"/>
      <c r="S1649" s="110"/>
      <c r="T1649" s="92"/>
      <c r="U1649" s="180"/>
      <c r="V1649" s="120"/>
      <c r="W1649" s="118"/>
      <c r="X1649" s="118"/>
      <c r="Y1649" s="117"/>
      <c r="Z1649" s="110"/>
      <c r="AA1649" s="110"/>
      <c r="AB1649" s="121"/>
      <c r="AC1649" s="115"/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109"/>
      <c r="B1650" s="110"/>
      <c r="C1650" s="110"/>
      <c r="D1650" s="111"/>
      <c r="E1650" s="111"/>
      <c r="F1650" s="161"/>
      <c r="G1650" s="114"/>
      <c r="H1650" s="115"/>
      <c r="I1650" s="115"/>
      <c r="J1650" s="116"/>
      <c r="K1650" s="116"/>
      <c r="L1650" s="8"/>
      <c r="M1650" s="117"/>
      <c r="N1650" s="117"/>
      <c r="O1650" s="110"/>
      <c r="P1650" s="110"/>
      <c r="Q1650" s="148"/>
      <c r="R1650" s="170"/>
      <c r="S1650" s="110"/>
      <c r="T1650" s="92"/>
      <c r="U1650" s="180"/>
      <c r="V1650" s="120"/>
      <c r="W1650" s="118"/>
      <c r="X1650" s="118"/>
      <c r="Y1650" s="117"/>
      <c r="Z1650" s="110"/>
      <c r="AA1650" s="110"/>
      <c r="AB1650" s="121"/>
      <c r="AC1650" s="115"/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109"/>
      <c r="B1651" s="110"/>
      <c r="C1651" s="110"/>
      <c r="D1651" s="111"/>
      <c r="E1651" s="111"/>
      <c r="F1651" s="161"/>
      <c r="G1651" s="114"/>
      <c r="H1651" s="115"/>
      <c r="I1651" s="115"/>
      <c r="J1651" s="116"/>
      <c r="K1651" s="116"/>
      <c r="L1651" s="8"/>
      <c r="M1651" s="117"/>
      <c r="N1651" s="117"/>
      <c r="O1651" s="110"/>
      <c r="P1651" s="110"/>
      <c r="Q1651" s="148"/>
      <c r="R1651" s="170"/>
      <c r="S1651" s="110"/>
      <c r="T1651" s="92"/>
      <c r="U1651" s="180"/>
      <c r="V1651" s="120"/>
      <c r="W1651" s="118"/>
      <c r="X1651" s="118"/>
      <c r="Y1651" s="117"/>
      <c r="Z1651" s="110"/>
      <c r="AA1651" s="110"/>
      <c r="AB1651" s="121"/>
      <c r="AC1651" s="115"/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109"/>
      <c r="B1652" s="110"/>
      <c r="C1652" s="110"/>
      <c r="D1652" s="111"/>
      <c r="E1652" s="111"/>
      <c r="F1652" s="161"/>
      <c r="G1652" s="114"/>
      <c r="H1652" s="115"/>
      <c r="I1652" s="115"/>
      <c r="J1652" s="116"/>
      <c r="K1652" s="116"/>
      <c r="L1652" s="8"/>
      <c r="M1652" s="117"/>
      <c r="N1652" s="117"/>
      <c r="O1652" s="110"/>
      <c r="P1652" s="110"/>
      <c r="Q1652" s="148"/>
      <c r="R1652" s="170"/>
      <c r="S1652" s="110"/>
      <c r="T1652" s="92"/>
      <c r="U1652" s="180"/>
      <c r="V1652" s="120"/>
      <c r="W1652" s="118"/>
      <c r="X1652" s="118"/>
      <c r="Y1652" s="117"/>
      <c r="Z1652" s="110"/>
      <c r="AA1652" s="110"/>
      <c r="AB1652" s="121"/>
      <c r="AC1652" s="115"/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109"/>
      <c r="B1653" s="110"/>
      <c r="C1653" s="110"/>
      <c r="D1653" s="111"/>
      <c r="E1653" s="111"/>
      <c r="F1653" s="161"/>
      <c r="G1653" s="114"/>
      <c r="H1653" s="115"/>
      <c r="I1653" s="115"/>
      <c r="J1653" s="116"/>
      <c r="K1653" s="116"/>
      <c r="L1653" s="8"/>
      <c r="M1653" s="117"/>
      <c r="N1653" s="117"/>
      <c r="O1653" s="110"/>
      <c r="P1653" s="110"/>
      <c r="Q1653" s="148"/>
      <c r="R1653" s="170"/>
      <c r="S1653" s="110"/>
      <c r="T1653" s="92"/>
      <c r="U1653" s="180"/>
      <c r="V1653" s="120"/>
      <c r="W1653" s="118"/>
      <c r="X1653" s="118"/>
      <c r="Y1653" s="117"/>
      <c r="Z1653" s="110"/>
      <c r="AA1653" s="110"/>
      <c r="AB1653" s="121"/>
      <c r="AC1653" s="115"/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109"/>
      <c r="B1654" s="110"/>
      <c r="C1654" s="110"/>
      <c r="D1654" s="111"/>
      <c r="E1654" s="111"/>
      <c r="F1654" s="161"/>
      <c r="G1654" s="114"/>
      <c r="H1654" s="115"/>
      <c r="I1654" s="115"/>
      <c r="J1654" s="116"/>
      <c r="K1654" s="116"/>
      <c r="L1654" s="8"/>
      <c r="M1654" s="117"/>
      <c r="N1654" s="117"/>
      <c r="O1654" s="110"/>
      <c r="P1654" s="110"/>
      <c r="Q1654" s="148"/>
      <c r="R1654" s="170"/>
      <c r="S1654" s="110"/>
      <c r="T1654" s="92"/>
      <c r="U1654" s="180"/>
      <c r="V1654" s="120"/>
      <c r="W1654" s="118"/>
      <c r="X1654" s="118"/>
      <c r="Y1654" s="117"/>
      <c r="Z1654" s="110"/>
      <c r="AA1654" s="110"/>
      <c r="AB1654" s="121"/>
      <c r="AC1654" s="115"/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109"/>
      <c r="B1655" s="110"/>
      <c r="C1655" s="110"/>
      <c r="D1655" s="111"/>
      <c r="E1655" s="111"/>
      <c r="F1655" s="161"/>
      <c r="G1655" s="114"/>
      <c r="H1655" s="115"/>
      <c r="I1655" s="115"/>
      <c r="J1655" s="116"/>
      <c r="K1655" s="116"/>
      <c r="L1655" s="8"/>
      <c r="M1655" s="117"/>
      <c r="N1655" s="117"/>
      <c r="O1655" s="110"/>
      <c r="P1655" s="110"/>
      <c r="Q1655" s="148"/>
      <c r="R1655" s="170"/>
      <c r="S1655" s="110"/>
      <c r="T1655" s="92"/>
      <c r="U1655" s="180"/>
      <c r="V1655" s="120"/>
      <c r="W1655" s="118"/>
      <c r="X1655" s="118"/>
      <c r="Y1655" s="117"/>
      <c r="Z1655" s="110"/>
      <c r="AA1655" s="110"/>
      <c r="AB1655" s="121"/>
      <c r="AC1655" s="115"/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109"/>
      <c r="B1656" s="110"/>
      <c r="C1656" s="110"/>
      <c r="D1656" s="111"/>
      <c r="E1656" s="111"/>
      <c r="F1656" s="161"/>
      <c r="G1656" s="114"/>
      <c r="H1656" s="115"/>
      <c r="I1656" s="115"/>
      <c r="J1656" s="116"/>
      <c r="K1656" s="116"/>
      <c r="L1656" s="8"/>
      <c r="M1656" s="117"/>
      <c r="N1656" s="117"/>
      <c r="O1656" s="110"/>
      <c r="P1656" s="110"/>
      <c r="Q1656" s="148"/>
      <c r="R1656" s="170"/>
      <c r="S1656" s="110"/>
      <c r="T1656" s="92"/>
      <c r="U1656" s="180"/>
      <c r="V1656" s="120"/>
      <c r="W1656" s="118"/>
      <c r="X1656" s="118"/>
      <c r="Y1656" s="117"/>
      <c r="Z1656" s="110"/>
      <c r="AA1656" s="110"/>
      <c r="AB1656" s="121"/>
      <c r="AC1656" s="115"/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109"/>
      <c r="B1657" s="110"/>
      <c r="C1657" s="110"/>
      <c r="D1657" s="111"/>
      <c r="E1657" s="111"/>
      <c r="F1657" s="161"/>
      <c r="G1657" s="114"/>
      <c r="H1657" s="115"/>
      <c r="I1657" s="115"/>
      <c r="J1657" s="116"/>
      <c r="K1657" s="116"/>
      <c r="L1657" s="8"/>
      <c r="M1657" s="117"/>
      <c r="N1657" s="117"/>
      <c r="O1657" s="110"/>
      <c r="P1657" s="110"/>
      <c r="Q1657" s="148"/>
      <c r="R1657" s="170"/>
      <c r="S1657" s="110"/>
      <c r="T1657" s="92"/>
      <c r="U1657" s="180"/>
      <c r="V1657" s="120"/>
      <c r="W1657" s="118"/>
      <c r="X1657" s="118"/>
      <c r="Y1657" s="117"/>
      <c r="Z1657" s="110"/>
      <c r="AA1657" s="110"/>
      <c r="AB1657" s="121"/>
      <c r="AC1657" s="115"/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109"/>
      <c r="B1658" s="110"/>
      <c r="C1658" s="110"/>
      <c r="D1658" s="111"/>
      <c r="E1658" s="111"/>
      <c r="F1658" s="161"/>
      <c r="G1658" s="114"/>
      <c r="H1658" s="115"/>
      <c r="I1658" s="115"/>
      <c r="J1658" s="116"/>
      <c r="K1658" s="116"/>
      <c r="L1658" s="8"/>
      <c r="M1658" s="117"/>
      <c r="N1658" s="117"/>
      <c r="O1658" s="110"/>
      <c r="P1658" s="110"/>
      <c r="Q1658" s="148"/>
      <c r="R1658" s="170"/>
      <c r="S1658" s="110"/>
      <c r="T1658" s="92"/>
      <c r="U1658" s="180"/>
      <c r="V1658" s="120"/>
      <c r="W1658" s="118"/>
      <c r="X1658" s="118"/>
      <c r="Y1658" s="117"/>
      <c r="Z1658" s="110"/>
      <c r="AA1658" s="110"/>
      <c r="AB1658" s="121"/>
      <c r="AC1658" s="115"/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109"/>
      <c r="B1659" s="110"/>
      <c r="C1659" s="110"/>
      <c r="D1659" s="111"/>
      <c r="E1659" s="111"/>
      <c r="F1659" s="161"/>
      <c r="G1659" s="114"/>
      <c r="H1659" s="115"/>
      <c r="I1659" s="115"/>
      <c r="J1659" s="116"/>
      <c r="K1659" s="116"/>
      <c r="L1659" s="8"/>
      <c r="M1659" s="117"/>
      <c r="N1659" s="117"/>
      <c r="O1659" s="110"/>
      <c r="P1659" s="110"/>
      <c r="Q1659" s="148"/>
      <c r="R1659" s="170"/>
      <c r="S1659" s="110"/>
      <c r="T1659" s="92"/>
      <c r="U1659" s="180"/>
      <c r="V1659" s="120"/>
      <c r="W1659" s="118"/>
      <c r="X1659" s="118"/>
      <c r="Y1659" s="117"/>
      <c r="Z1659" s="110"/>
      <c r="AA1659" s="110"/>
      <c r="AB1659" s="121"/>
      <c r="AC1659" s="115"/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109"/>
      <c r="B1660" s="110"/>
      <c r="C1660" s="110"/>
      <c r="D1660" s="111"/>
      <c r="E1660" s="111"/>
      <c r="F1660" s="161"/>
      <c r="G1660" s="114"/>
      <c r="H1660" s="115"/>
      <c r="I1660" s="115"/>
      <c r="J1660" s="116"/>
      <c r="K1660" s="116"/>
      <c r="L1660" s="8"/>
      <c r="M1660" s="117"/>
      <c r="N1660" s="117"/>
      <c r="O1660" s="110"/>
      <c r="P1660" s="110"/>
      <c r="Q1660" s="148"/>
      <c r="R1660" s="170"/>
      <c r="S1660" s="110"/>
      <c r="T1660" s="92"/>
      <c r="U1660" s="180"/>
      <c r="V1660" s="120"/>
      <c r="W1660" s="118"/>
      <c r="X1660" s="118"/>
      <c r="Y1660" s="117"/>
      <c r="Z1660" s="110"/>
      <c r="AA1660" s="110"/>
      <c r="AB1660" s="121"/>
      <c r="AC1660" s="115"/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109"/>
      <c r="B1661" s="110"/>
      <c r="C1661" s="110"/>
      <c r="D1661" s="111"/>
      <c r="E1661" s="111"/>
      <c r="F1661" s="161"/>
      <c r="G1661" s="114"/>
      <c r="H1661" s="115"/>
      <c r="I1661" s="115"/>
      <c r="J1661" s="116"/>
      <c r="K1661" s="116"/>
      <c r="L1661" s="8"/>
      <c r="M1661" s="117"/>
      <c r="N1661" s="117"/>
      <c r="O1661" s="110"/>
      <c r="P1661" s="110"/>
      <c r="Q1661" s="148"/>
      <c r="R1661" s="170"/>
      <c r="S1661" s="110"/>
      <c r="T1661" s="92"/>
      <c r="U1661" s="180"/>
      <c r="V1661" s="120"/>
      <c r="W1661" s="118"/>
      <c r="X1661" s="118"/>
      <c r="Y1661" s="117"/>
      <c r="Z1661" s="110"/>
      <c r="AA1661" s="110"/>
      <c r="AB1661" s="121"/>
      <c r="AC1661" s="115"/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109"/>
      <c r="B1662" s="110"/>
      <c r="C1662" s="110"/>
      <c r="D1662" s="111"/>
      <c r="E1662" s="111"/>
      <c r="F1662" s="161"/>
      <c r="G1662" s="114"/>
      <c r="H1662" s="115"/>
      <c r="I1662" s="115"/>
      <c r="J1662" s="116"/>
      <c r="K1662" s="116"/>
      <c r="L1662" s="8"/>
      <c r="M1662" s="117"/>
      <c r="N1662" s="117"/>
      <c r="O1662" s="110"/>
      <c r="P1662" s="110"/>
      <c r="Q1662" s="148"/>
      <c r="R1662" s="170"/>
      <c r="S1662" s="110"/>
      <c r="T1662" s="92"/>
      <c r="U1662" s="180"/>
      <c r="V1662" s="120"/>
      <c r="W1662" s="118"/>
      <c r="X1662" s="118"/>
      <c r="Y1662" s="117"/>
      <c r="Z1662" s="110"/>
      <c r="AA1662" s="110"/>
      <c r="AB1662" s="121"/>
      <c r="AC1662" s="115"/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109"/>
      <c r="B1663" s="110"/>
      <c r="C1663" s="110"/>
      <c r="D1663" s="111"/>
      <c r="E1663" s="111"/>
      <c r="F1663" s="161"/>
      <c r="G1663" s="114"/>
      <c r="H1663" s="115"/>
      <c r="I1663" s="115"/>
      <c r="J1663" s="116"/>
      <c r="K1663" s="116"/>
      <c r="L1663" s="8"/>
      <c r="M1663" s="117"/>
      <c r="N1663" s="117"/>
      <c r="O1663" s="110"/>
      <c r="P1663" s="110"/>
      <c r="Q1663" s="148"/>
      <c r="R1663" s="170"/>
      <c r="S1663" s="110"/>
      <c r="T1663" s="92"/>
      <c r="U1663" s="180"/>
      <c r="V1663" s="120"/>
      <c r="W1663" s="118"/>
      <c r="X1663" s="118"/>
      <c r="Y1663" s="117"/>
      <c r="Z1663" s="110"/>
      <c r="AA1663" s="110"/>
      <c r="AB1663" s="121"/>
      <c r="AC1663" s="115"/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109"/>
      <c r="B1664" s="110"/>
      <c r="C1664" s="110"/>
      <c r="D1664" s="111"/>
      <c r="E1664" s="111"/>
      <c r="F1664" s="161"/>
      <c r="G1664" s="114"/>
      <c r="H1664" s="115"/>
      <c r="I1664" s="115"/>
      <c r="J1664" s="116"/>
      <c r="K1664" s="116"/>
      <c r="L1664" s="8"/>
      <c r="M1664" s="117"/>
      <c r="N1664" s="117"/>
      <c r="O1664" s="110"/>
      <c r="P1664" s="110"/>
      <c r="Q1664" s="148"/>
      <c r="R1664" s="170"/>
      <c r="S1664" s="110"/>
      <c r="T1664" s="92"/>
      <c r="U1664" s="180"/>
      <c r="V1664" s="120"/>
      <c r="W1664" s="118"/>
      <c r="X1664" s="118"/>
      <c r="Y1664" s="117"/>
      <c r="Z1664" s="110"/>
      <c r="AA1664" s="110"/>
      <c r="AB1664" s="121"/>
      <c r="AC1664" s="115"/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109"/>
      <c r="B1665" s="110"/>
      <c r="C1665" s="110"/>
      <c r="D1665" s="111"/>
      <c r="E1665" s="111"/>
      <c r="F1665" s="161"/>
      <c r="G1665" s="114"/>
      <c r="H1665" s="115"/>
      <c r="I1665" s="115"/>
      <c r="J1665" s="116"/>
      <c r="K1665" s="116"/>
      <c r="L1665" s="8"/>
      <c r="M1665" s="117"/>
      <c r="N1665" s="117"/>
      <c r="O1665" s="110"/>
      <c r="P1665" s="110"/>
      <c r="Q1665" s="148"/>
      <c r="R1665" s="170"/>
      <c r="S1665" s="110"/>
      <c r="T1665" s="92"/>
      <c r="U1665" s="180"/>
      <c r="V1665" s="120"/>
      <c r="W1665" s="118"/>
      <c r="X1665" s="118"/>
      <c r="Y1665" s="117"/>
      <c r="Z1665" s="110"/>
      <c r="AA1665" s="110"/>
      <c r="AB1665" s="121"/>
      <c r="AC1665" s="115"/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109"/>
      <c r="B1666" s="110"/>
      <c r="C1666" s="110"/>
      <c r="D1666" s="111"/>
      <c r="E1666" s="111"/>
      <c r="F1666" s="161"/>
      <c r="G1666" s="114"/>
      <c r="H1666" s="115"/>
      <c r="I1666" s="115"/>
      <c r="J1666" s="116"/>
      <c r="K1666" s="116"/>
      <c r="L1666" s="8"/>
      <c r="M1666" s="117"/>
      <c r="N1666" s="117"/>
      <c r="O1666" s="110"/>
      <c r="P1666" s="110"/>
      <c r="Q1666" s="148"/>
      <c r="R1666" s="170"/>
      <c r="S1666" s="110"/>
      <c r="T1666" s="92"/>
      <c r="U1666" s="180"/>
      <c r="V1666" s="120"/>
      <c r="W1666" s="118"/>
      <c r="X1666" s="118"/>
      <c r="Y1666" s="117"/>
      <c r="Z1666" s="110"/>
      <c r="AA1666" s="110"/>
      <c r="AB1666" s="121"/>
      <c r="AC1666" s="115"/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109"/>
      <c r="B1667" s="110"/>
      <c r="C1667" s="110"/>
      <c r="D1667" s="111"/>
      <c r="E1667" s="111"/>
      <c r="F1667" s="161"/>
      <c r="G1667" s="114"/>
      <c r="H1667" s="115"/>
      <c r="I1667" s="115"/>
      <c r="J1667" s="116"/>
      <c r="K1667" s="116"/>
      <c r="L1667" s="8"/>
      <c r="M1667" s="117"/>
      <c r="N1667" s="117"/>
      <c r="O1667" s="110"/>
      <c r="P1667" s="110"/>
      <c r="Q1667" s="148"/>
      <c r="R1667" s="170"/>
      <c r="S1667" s="110"/>
      <c r="T1667" s="92"/>
      <c r="U1667" s="180"/>
      <c r="V1667" s="120"/>
      <c r="W1667" s="118"/>
      <c r="X1667" s="118"/>
      <c r="Y1667" s="117"/>
      <c r="Z1667" s="110"/>
      <c r="AA1667" s="110"/>
      <c r="AB1667" s="121"/>
      <c r="AC1667" s="115"/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109"/>
      <c r="B1668" s="110"/>
      <c r="C1668" s="110"/>
      <c r="D1668" s="111"/>
      <c r="E1668" s="111"/>
      <c r="F1668" s="161"/>
      <c r="G1668" s="114"/>
      <c r="H1668" s="115"/>
      <c r="I1668" s="115"/>
      <c r="J1668" s="116"/>
      <c r="K1668" s="116"/>
      <c r="L1668" s="8"/>
      <c r="M1668" s="117"/>
      <c r="N1668" s="117"/>
      <c r="O1668" s="110"/>
      <c r="P1668" s="110"/>
      <c r="Q1668" s="148"/>
      <c r="R1668" s="170"/>
      <c r="S1668" s="110"/>
      <c r="T1668" s="92"/>
      <c r="U1668" s="180"/>
      <c r="V1668" s="120"/>
      <c r="W1668" s="118"/>
      <c r="X1668" s="118"/>
      <c r="Y1668" s="117"/>
      <c r="Z1668" s="110"/>
      <c r="AA1668" s="110"/>
      <c r="AB1668" s="121"/>
      <c r="AC1668" s="115"/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109"/>
      <c r="B1669" s="110"/>
      <c r="C1669" s="110"/>
      <c r="D1669" s="111"/>
      <c r="E1669" s="111"/>
      <c r="F1669" s="161"/>
      <c r="G1669" s="114"/>
      <c r="H1669" s="115"/>
      <c r="I1669" s="115"/>
      <c r="J1669" s="116"/>
      <c r="K1669" s="116"/>
      <c r="L1669" s="8"/>
      <c r="M1669" s="117"/>
      <c r="N1669" s="117"/>
      <c r="O1669" s="110"/>
      <c r="P1669" s="110"/>
      <c r="Q1669" s="148"/>
      <c r="R1669" s="170"/>
      <c r="S1669" s="110"/>
      <c r="T1669" s="92"/>
      <c r="U1669" s="180"/>
      <c r="V1669" s="120"/>
      <c r="W1669" s="118"/>
      <c r="X1669" s="118"/>
      <c r="Y1669" s="117"/>
      <c r="Z1669" s="110"/>
      <c r="AA1669" s="110"/>
      <c r="AB1669" s="121"/>
      <c r="AC1669" s="115"/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109"/>
      <c r="B1670" s="110"/>
      <c r="C1670" s="110"/>
      <c r="D1670" s="111"/>
      <c r="E1670" s="111"/>
      <c r="F1670" s="161"/>
      <c r="G1670" s="114"/>
      <c r="H1670" s="115"/>
      <c r="I1670" s="115"/>
      <c r="J1670" s="116"/>
      <c r="K1670" s="116"/>
      <c r="L1670" s="8"/>
      <c r="M1670" s="117"/>
      <c r="N1670" s="117"/>
      <c r="O1670" s="110"/>
      <c r="P1670" s="110"/>
      <c r="Q1670" s="148"/>
      <c r="R1670" s="170"/>
      <c r="S1670" s="110"/>
      <c r="T1670" s="92"/>
      <c r="U1670" s="180"/>
      <c r="V1670" s="120"/>
      <c r="W1670" s="118"/>
      <c r="X1670" s="118"/>
      <c r="Y1670" s="117"/>
      <c r="Z1670" s="110"/>
      <c r="AA1670" s="110"/>
      <c r="AB1670" s="121"/>
      <c r="AC1670" s="115"/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109"/>
      <c r="B1671" s="110"/>
      <c r="C1671" s="110"/>
      <c r="D1671" s="111"/>
      <c r="E1671" s="111"/>
      <c r="F1671" s="161"/>
      <c r="G1671" s="114"/>
      <c r="H1671" s="115"/>
      <c r="I1671" s="115"/>
      <c r="J1671" s="116"/>
      <c r="K1671" s="116"/>
      <c r="L1671" s="8"/>
      <c r="M1671" s="117"/>
      <c r="N1671" s="117"/>
      <c r="O1671" s="110"/>
      <c r="P1671" s="110"/>
      <c r="Q1671" s="148"/>
      <c r="R1671" s="170"/>
      <c r="S1671" s="110"/>
      <c r="T1671" s="92"/>
      <c r="U1671" s="180"/>
      <c r="V1671" s="120"/>
      <c r="W1671" s="118"/>
      <c r="X1671" s="118"/>
      <c r="Y1671" s="117"/>
      <c r="Z1671" s="110"/>
      <c r="AA1671" s="110"/>
      <c r="AB1671" s="121"/>
      <c r="AC1671" s="115"/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109"/>
      <c r="B1672" s="110"/>
      <c r="C1672" s="110"/>
      <c r="D1672" s="111"/>
      <c r="E1672" s="111"/>
      <c r="F1672" s="161"/>
      <c r="G1672" s="114"/>
      <c r="H1672" s="115"/>
      <c r="I1672" s="115"/>
      <c r="J1672" s="116"/>
      <c r="K1672" s="116"/>
      <c r="L1672" s="8"/>
      <c r="M1672" s="117"/>
      <c r="N1672" s="117"/>
      <c r="O1672" s="110"/>
      <c r="P1672" s="110"/>
      <c r="Q1672" s="148"/>
      <c r="R1672" s="170"/>
      <c r="S1672" s="110"/>
      <c r="T1672" s="92"/>
      <c r="U1672" s="180"/>
      <c r="V1672" s="120"/>
      <c r="W1672" s="118"/>
      <c r="X1672" s="118"/>
      <c r="Y1672" s="117"/>
      <c r="Z1672" s="110"/>
      <c r="AA1672" s="110"/>
      <c r="AB1672" s="121"/>
      <c r="AC1672" s="115"/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109"/>
      <c r="B1673" s="110"/>
      <c r="C1673" s="110"/>
      <c r="D1673" s="111"/>
      <c r="E1673" s="111"/>
      <c r="F1673" s="161"/>
      <c r="G1673" s="114"/>
      <c r="H1673" s="115"/>
      <c r="I1673" s="115"/>
      <c r="J1673" s="116"/>
      <c r="K1673" s="116"/>
      <c r="L1673" s="8"/>
      <c r="M1673" s="117"/>
      <c r="N1673" s="117"/>
      <c r="O1673" s="110"/>
      <c r="P1673" s="110"/>
      <c r="Q1673" s="148"/>
      <c r="R1673" s="170"/>
      <c r="S1673" s="110"/>
      <c r="T1673" s="92"/>
      <c r="U1673" s="180"/>
      <c r="V1673" s="120"/>
      <c r="W1673" s="118"/>
      <c r="X1673" s="118"/>
      <c r="Y1673" s="117"/>
      <c r="Z1673" s="110"/>
      <c r="AA1673" s="110"/>
      <c r="AB1673" s="121"/>
      <c r="AC1673" s="115"/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109"/>
      <c r="B1674" s="110"/>
      <c r="C1674" s="110"/>
      <c r="D1674" s="111"/>
      <c r="E1674" s="111"/>
      <c r="F1674" s="161"/>
      <c r="G1674" s="114"/>
      <c r="H1674" s="115"/>
      <c r="I1674" s="115"/>
      <c r="J1674" s="116"/>
      <c r="K1674" s="116"/>
      <c r="L1674" s="8"/>
      <c r="M1674" s="117"/>
      <c r="N1674" s="117"/>
      <c r="O1674" s="110"/>
      <c r="P1674" s="110"/>
      <c r="Q1674" s="148"/>
      <c r="R1674" s="170"/>
      <c r="S1674" s="110"/>
      <c r="T1674" s="92"/>
      <c r="U1674" s="180"/>
      <c r="V1674" s="120"/>
      <c r="W1674" s="118"/>
      <c r="X1674" s="118"/>
      <c r="Y1674" s="117"/>
      <c r="Z1674" s="110"/>
      <c r="AA1674" s="110"/>
      <c r="AB1674" s="121"/>
      <c r="AC1674" s="115"/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109"/>
      <c r="B1675" s="110"/>
      <c r="C1675" s="110"/>
      <c r="D1675" s="111"/>
      <c r="E1675" s="111"/>
      <c r="F1675" s="161"/>
      <c r="G1675" s="114"/>
      <c r="H1675" s="115"/>
      <c r="I1675" s="115"/>
      <c r="J1675" s="116"/>
      <c r="K1675" s="116"/>
      <c r="L1675" s="8"/>
      <c r="M1675" s="117"/>
      <c r="N1675" s="117"/>
      <c r="O1675" s="110"/>
      <c r="P1675" s="110"/>
      <c r="Q1675" s="148"/>
      <c r="R1675" s="170"/>
      <c r="S1675" s="110"/>
      <c r="T1675" s="92"/>
      <c r="U1675" s="180"/>
      <c r="V1675" s="120"/>
      <c r="W1675" s="118"/>
      <c r="X1675" s="118"/>
      <c r="Y1675" s="117"/>
      <c r="Z1675" s="110"/>
      <c r="AA1675" s="110"/>
      <c r="AB1675" s="121"/>
      <c r="AC1675" s="115"/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109"/>
      <c r="B1676" s="110"/>
      <c r="C1676" s="110"/>
      <c r="D1676" s="111"/>
      <c r="E1676" s="111"/>
      <c r="F1676" s="161"/>
      <c r="G1676" s="114"/>
      <c r="H1676" s="115"/>
      <c r="I1676" s="115"/>
      <c r="J1676" s="116"/>
      <c r="K1676" s="116"/>
      <c r="L1676" s="8"/>
      <c r="M1676" s="117"/>
      <c r="N1676" s="117"/>
      <c r="O1676" s="110"/>
      <c r="P1676" s="110"/>
      <c r="Q1676" s="148"/>
      <c r="R1676" s="170"/>
      <c r="S1676" s="110"/>
      <c r="T1676" s="92"/>
      <c r="U1676" s="180"/>
      <c r="V1676" s="120"/>
      <c r="W1676" s="118"/>
      <c r="X1676" s="118"/>
      <c r="Y1676" s="117"/>
      <c r="Z1676" s="110"/>
      <c r="AA1676" s="110"/>
      <c r="AB1676" s="121"/>
      <c r="AC1676" s="115"/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109"/>
      <c r="B1677" s="110"/>
      <c r="C1677" s="110"/>
      <c r="D1677" s="111"/>
      <c r="E1677" s="111"/>
      <c r="F1677" s="161"/>
      <c r="G1677" s="114"/>
      <c r="H1677" s="115"/>
      <c r="I1677" s="115"/>
      <c r="J1677" s="116"/>
      <c r="K1677" s="116"/>
      <c r="L1677" s="8"/>
      <c r="M1677" s="117"/>
      <c r="N1677" s="117"/>
      <c r="O1677" s="110"/>
      <c r="P1677" s="110"/>
      <c r="Q1677" s="148"/>
      <c r="R1677" s="170"/>
      <c r="S1677" s="110"/>
      <c r="T1677" s="92"/>
      <c r="U1677" s="180"/>
      <c r="V1677" s="120"/>
      <c r="W1677" s="118"/>
      <c r="X1677" s="118"/>
      <c r="Y1677" s="117"/>
      <c r="Z1677" s="110"/>
      <c r="AA1677" s="110"/>
      <c r="AB1677" s="121"/>
      <c r="AC1677" s="115"/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109"/>
      <c r="B1678" s="110"/>
      <c r="C1678" s="110"/>
      <c r="D1678" s="111"/>
      <c r="E1678" s="111"/>
      <c r="F1678" s="161"/>
      <c r="G1678" s="114"/>
      <c r="H1678" s="115"/>
      <c r="I1678" s="115"/>
      <c r="J1678" s="116"/>
      <c r="K1678" s="116"/>
      <c r="L1678" s="8"/>
      <c r="M1678" s="117"/>
      <c r="N1678" s="117"/>
      <c r="O1678" s="110"/>
      <c r="P1678" s="110"/>
      <c r="Q1678" s="148"/>
      <c r="R1678" s="170"/>
      <c r="S1678" s="110"/>
      <c r="T1678" s="92"/>
      <c r="U1678" s="180"/>
      <c r="V1678" s="120"/>
      <c r="W1678" s="118"/>
      <c r="X1678" s="118"/>
      <c r="Y1678" s="117"/>
      <c r="Z1678" s="110"/>
      <c r="AA1678" s="110"/>
      <c r="AB1678" s="121"/>
      <c r="AC1678" s="115"/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109"/>
      <c r="B1679" s="110"/>
      <c r="C1679" s="110"/>
      <c r="D1679" s="111"/>
      <c r="E1679" s="111"/>
      <c r="F1679" s="161"/>
      <c r="G1679" s="114"/>
      <c r="H1679" s="115"/>
      <c r="I1679" s="115"/>
      <c r="J1679" s="116"/>
      <c r="K1679" s="116"/>
      <c r="L1679" s="8"/>
      <c r="M1679" s="117"/>
      <c r="N1679" s="117"/>
      <c r="O1679" s="110"/>
      <c r="P1679" s="110"/>
      <c r="Q1679" s="148"/>
      <c r="R1679" s="170"/>
      <c r="S1679" s="110"/>
      <c r="T1679" s="92"/>
      <c r="U1679" s="180"/>
      <c r="V1679" s="120"/>
      <c r="W1679" s="118"/>
      <c r="X1679" s="118"/>
      <c r="Y1679" s="117"/>
      <c r="Z1679" s="110"/>
      <c r="AA1679" s="110"/>
      <c r="AB1679" s="121"/>
      <c r="AC1679" s="115"/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109"/>
      <c r="B1680" s="110"/>
      <c r="C1680" s="110"/>
      <c r="D1680" s="111"/>
      <c r="E1680" s="111"/>
      <c r="F1680" s="161"/>
      <c r="G1680" s="114"/>
      <c r="H1680" s="115"/>
      <c r="I1680" s="115"/>
      <c r="J1680" s="116"/>
      <c r="K1680" s="116"/>
      <c r="L1680" s="8"/>
      <c r="M1680" s="117"/>
      <c r="N1680" s="117"/>
      <c r="O1680" s="110"/>
      <c r="P1680" s="110"/>
      <c r="Q1680" s="148"/>
      <c r="R1680" s="170"/>
      <c r="S1680" s="110"/>
      <c r="T1680" s="92"/>
      <c r="U1680" s="180"/>
      <c r="V1680" s="120"/>
      <c r="W1680" s="118"/>
      <c r="X1680" s="118"/>
      <c r="Y1680" s="117"/>
      <c r="Z1680" s="110"/>
      <c r="AA1680" s="110"/>
      <c r="AB1680" s="121"/>
      <c r="AC1680" s="115"/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109"/>
      <c r="B1681" s="110"/>
      <c r="C1681" s="110"/>
      <c r="D1681" s="111"/>
      <c r="E1681" s="111"/>
      <c r="F1681" s="161"/>
      <c r="G1681" s="114"/>
      <c r="H1681" s="115"/>
      <c r="I1681" s="115"/>
      <c r="J1681" s="116"/>
      <c r="K1681" s="116"/>
      <c r="L1681" s="8"/>
      <c r="M1681" s="117"/>
      <c r="N1681" s="117"/>
      <c r="O1681" s="110"/>
      <c r="P1681" s="110"/>
      <c r="Q1681" s="148"/>
      <c r="R1681" s="170"/>
      <c r="S1681" s="110"/>
      <c r="T1681" s="92"/>
      <c r="U1681" s="180"/>
      <c r="V1681" s="120"/>
      <c r="W1681" s="118"/>
      <c r="X1681" s="118"/>
      <c r="Y1681" s="117"/>
      <c r="Z1681" s="110"/>
      <c r="AA1681" s="110"/>
      <c r="AB1681" s="121"/>
      <c r="AC1681" s="115"/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109"/>
      <c r="B1682" s="110"/>
      <c r="C1682" s="110"/>
      <c r="D1682" s="111"/>
      <c r="E1682" s="111"/>
      <c r="F1682" s="161"/>
      <c r="G1682" s="114"/>
      <c r="H1682" s="115"/>
      <c r="I1682" s="115"/>
      <c r="J1682" s="116"/>
      <c r="K1682" s="116"/>
      <c r="L1682" s="8"/>
      <c r="M1682" s="117"/>
      <c r="N1682" s="117"/>
      <c r="O1682" s="110"/>
      <c r="P1682" s="110"/>
      <c r="Q1682" s="148"/>
      <c r="R1682" s="170"/>
      <c r="S1682" s="110"/>
      <c r="T1682" s="92"/>
      <c r="U1682" s="180"/>
      <c r="V1682" s="120"/>
      <c r="W1682" s="118"/>
      <c r="X1682" s="118"/>
      <c r="Y1682" s="117"/>
      <c r="Z1682" s="110"/>
      <c r="AA1682" s="110"/>
      <c r="AB1682" s="121"/>
      <c r="AC1682" s="115"/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109"/>
      <c r="B1683" s="110"/>
      <c r="C1683" s="110"/>
      <c r="D1683" s="111"/>
      <c r="E1683" s="111"/>
      <c r="F1683" s="161"/>
      <c r="G1683" s="114"/>
      <c r="H1683" s="115"/>
      <c r="I1683" s="115"/>
      <c r="J1683" s="116"/>
      <c r="K1683" s="116"/>
      <c r="L1683" s="8"/>
      <c r="M1683" s="117"/>
      <c r="N1683" s="117"/>
      <c r="O1683" s="110"/>
      <c r="P1683" s="110"/>
      <c r="Q1683" s="148"/>
      <c r="R1683" s="170"/>
      <c r="S1683" s="110"/>
      <c r="T1683" s="92"/>
      <c r="U1683" s="180"/>
      <c r="V1683" s="120"/>
      <c r="W1683" s="118"/>
      <c r="X1683" s="118"/>
      <c r="Y1683" s="117"/>
      <c r="Z1683" s="110"/>
      <c r="AA1683" s="110"/>
      <c r="AB1683" s="121"/>
      <c r="AC1683" s="115"/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109"/>
      <c r="B1684" s="110"/>
      <c r="C1684" s="110"/>
      <c r="D1684" s="111"/>
      <c r="E1684" s="111"/>
      <c r="F1684" s="161"/>
      <c r="G1684" s="114"/>
      <c r="H1684" s="115"/>
      <c r="I1684" s="115"/>
      <c r="J1684" s="116"/>
      <c r="K1684" s="116"/>
      <c r="L1684" s="8"/>
      <c r="M1684" s="117"/>
      <c r="N1684" s="117"/>
      <c r="O1684" s="110"/>
      <c r="P1684" s="110"/>
      <c r="Q1684" s="148"/>
      <c r="R1684" s="170"/>
      <c r="S1684" s="110"/>
      <c r="T1684" s="92"/>
      <c r="U1684" s="180"/>
      <c r="V1684" s="120"/>
      <c r="W1684" s="118"/>
      <c r="X1684" s="118"/>
      <c r="Y1684" s="117"/>
      <c r="Z1684" s="110"/>
      <c r="AA1684" s="110"/>
      <c r="AB1684" s="121"/>
      <c r="AC1684" s="115"/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109"/>
      <c r="B1685" s="110"/>
      <c r="C1685" s="110"/>
      <c r="D1685" s="111"/>
      <c r="E1685" s="111"/>
      <c r="F1685" s="161"/>
      <c r="G1685" s="114"/>
      <c r="H1685" s="115"/>
      <c r="I1685" s="115"/>
      <c r="J1685" s="116"/>
      <c r="K1685" s="116"/>
      <c r="L1685" s="8"/>
      <c r="M1685" s="117"/>
      <c r="N1685" s="117"/>
      <c r="O1685" s="110"/>
      <c r="P1685" s="110"/>
      <c r="Q1685" s="148"/>
      <c r="R1685" s="170"/>
      <c r="S1685" s="110"/>
      <c r="T1685" s="92"/>
      <c r="U1685" s="180"/>
      <c r="V1685" s="120"/>
      <c r="W1685" s="118"/>
      <c r="X1685" s="118"/>
      <c r="Y1685" s="117"/>
      <c r="Z1685" s="110"/>
      <c r="AA1685" s="110"/>
      <c r="AB1685" s="121"/>
      <c r="AC1685" s="115"/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109"/>
      <c r="B1686" s="110"/>
      <c r="C1686" s="110"/>
      <c r="D1686" s="111"/>
      <c r="E1686" s="111"/>
      <c r="F1686" s="161"/>
      <c r="G1686" s="114"/>
      <c r="H1686" s="115"/>
      <c r="I1686" s="115"/>
      <c r="J1686" s="116"/>
      <c r="K1686" s="116"/>
      <c r="L1686" s="8"/>
      <c r="M1686" s="117"/>
      <c r="N1686" s="117"/>
      <c r="O1686" s="110"/>
      <c r="P1686" s="110"/>
      <c r="Q1686" s="148"/>
      <c r="R1686" s="170"/>
      <c r="S1686" s="110"/>
      <c r="T1686" s="92"/>
      <c r="U1686" s="180"/>
      <c r="V1686" s="120"/>
      <c r="W1686" s="118"/>
      <c r="X1686" s="118"/>
      <c r="Y1686" s="117"/>
      <c r="Z1686" s="110"/>
      <c r="AA1686" s="110"/>
      <c r="AB1686" s="121"/>
      <c r="AC1686" s="115"/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109"/>
      <c r="B1687" s="110"/>
      <c r="C1687" s="110"/>
      <c r="D1687" s="111"/>
      <c r="E1687" s="111"/>
      <c r="F1687" s="161"/>
      <c r="G1687" s="114"/>
      <c r="H1687" s="115"/>
      <c r="I1687" s="115"/>
      <c r="J1687" s="116"/>
      <c r="K1687" s="116"/>
      <c r="L1687" s="8"/>
      <c r="M1687" s="117"/>
      <c r="N1687" s="117"/>
      <c r="O1687" s="110"/>
      <c r="P1687" s="110"/>
      <c r="Q1687" s="148"/>
      <c r="R1687" s="170"/>
      <c r="S1687" s="110"/>
      <c r="T1687" s="92"/>
      <c r="U1687" s="180"/>
      <c r="V1687" s="120"/>
      <c r="W1687" s="118"/>
      <c r="X1687" s="118"/>
      <c r="Y1687" s="117"/>
      <c r="Z1687" s="110"/>
      <c r="AA1687" s="110"/>
      <c r="AB1687" s="121"/>
      <c r="AC1687" s="115"/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109"/>
      <c r="B1688" s="110"/>
      <c r="C1688" s="110"/>
      <c r="D1688" s="111"/>
      <c r="E1688" s="111"/>
      <c r="F1688" s="161"/>
      <c r="G1688" s="114"/>
      <c r="H1688" s="115"/>
      <c r="I1688" s="115"/>
      <c r="J1688" s="116"/>
      <c r="K1688" s="116"/>
      <c r="L1688" s="8"/>
      <c r="M1688" s="117"/>
      <c r="N1688" s="117"/>
      <c r="O1688" s="110"/>
      <c r="P1688" s="110"/>
      <c r="Q1688" s="148"/>
      <c r="R1688" s="170"/>
      <c r="S1688" s="110"/>
      <c r="T1688" s="92"/>
      <c r="U1688" s="180"/>
      <c r="V1688" s="120"/>
      <c r="W1688" s="118"/>
      <c r="X1688" s="118"/>
      <c r="Y1688" s="117"/>
      <c r="Z1688" s="110"/>
      <c r="AA1688" s="110"/>
      <c r="AB1688" s="121"/>
      <c r="AC1688" s="115"/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109"/>
      <c r="B1689" s="110"/>
      <c r="C1689" s="110"/>
      <c r="D1689" s="111"/>
      <c r="E1689" s="111"/>
      <c r="F1689" s="161"/>
      <c r="G1689" s="114"/>
      <c r="H1689" s="115"/>
      <c r="I1689" s="115"/>
      <c r="J1689" s="116"/>
      <c r="K1689" s="116"/>
      <c r="L1689" s="8"/>
      <c r="M1689" s="117"/>
      <c r="N1689" s="117"/>
      <c r="O1689" s="110"/>
      <c r="P1689" s="110"/>
      <c r="Q1689" s="148"/>
      <c r="R1689" s="170"/>
      <c r="S1689" s="110"/>
      <c r="T1689" s="92"/>
      <c r="U1689" s="180"/>
      <c r="V1689" s="120"/>
      <c r="W1689" s="118"/>
      <c r="X1689" s="118"/>
      <c r="Y1689" s="117"/>
      <c r="Z1689" s="110"/>
      <c r="AA1689" s="110"/>
      <c r="AB1689" s="121"/>
      <c r="AC1689" s="115"/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109"/>
      <c r="B1690" s="110"/>
      <c r="C1690" s="110"/>
      <c r="D1690" s="111"/>
      <c r="E1690" s="111"/>
      <c r="F1690" s="161"/>
      <c r="G1690" s="114"/>
      <c r="H1690" s="115"/>
      <c r="I1690" s="115"/>
      <c r="J1690" s="116"/>
      <c r="K1690" s="116"/>
      <c r="L1690" s="8"/>
      <c r="M1690" s="117"/>
      <c r="N1690" s="117"/>
      <c r="O1690" s="110"/>
      <c r="P1690" s="110"/>
      <c r="Q1690" s="148"/>
      <c r="R1690" s="170"/>
      <c r="S1690" s="110"/>
      <c r="T1690" s="92"/>
      <c r="U1690" s="180"/>
      <c r="V1690" s="120"/>
      <c r="W1690" s="118"/>
      <c r="X1690" s="118"/>
      <c r="Y1690" s="117"/>
      <c r="Z1690" s="110"/>
      <c r="AA1690" s="110"/>
      <c r="AB1690" s="121"/>
      <c r="AC1690" s="115"/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109"/>
      <c r="B1691" s="110"/>
      <c r="C1691" s="110"/>
      <c r="D1691" s="111"/>
      <c r="E1691" s="111"/>
      <c r="F1691" s="161"/>
      <c r="G1691" s="114"/>
      <c r="H1691" s="115"/>
      <c r="I1691" s="115"/>
      <c r="J1691" s="116"/>
      <c r="K1691" s="116"/>
      <c r="L1691" s="8"/>
      <c r="M1691" s="117"/>
      <c r="N1691" s="117"/>
      <c r="O1691" s="110"/>
      <c r="P1691" s="110"/>
      <c r="Q1691" s="148"/>
      <c r="R1691" s="170"/>
      <c r="S1691" s="110"/>
      <c r="T1691" s="92"/>
      <c r="U1691" s="180"/>
      <c r="V1691" s="120"/>
      <c r="W1691" s="118"/>
      <c r="X1691" s="118"/>
      <c r="Y1691" s="117"/>
      <c r="Z1691" s="110"/>
      <c r="AA1691" s="110"/>
      <c r="AB1691" s="121"/>
      <c r="AC1691" s="115"/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109"/>
      <c r="B1692" s="110"/>
      <c r="C1692" s="110"/>
      <c r="D1692" s="111"/>
      <c r="E1692" s="111"/>
      <c r="F1692" s="161"/>
      <c r="G1692" s="114"/>
      <c r="H1692" s="115"/>
      <c r="I1692" s="115"/>
      <c r="J1692" s="116"/>
      <c r="K1692" s="116"/>
      <c r="L1692" s="8"/>
      <c r="M1692" s="117"/>
      <c r="N1692" s="117"/>
      <c r="O1692" s="110"/>
      <c r="P1692" s="110"/>
      <c r="Q1692" s="148"/>
      <c r="R1692" s="170"/>
      <c r="S1692" s="110"/>
      <c r="T1692" s="92"/>
      <c r="U1692" s="180"/>
      <c r="V1692" s="120"/>
      <c r="W1692" s="118"/>
      <c r="X1692" s="118"/>
      <c r="Y1692" s="117"/>
      <c r="Z1692" s="110"/>
      <c r="AA1692" s="110"/>
      <c r="AB1692" s="121"/>
      <c r="AC1692" s="115"/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109"/>
      <c r="B1693" s="110"/>
      <c r="C1693" s="110"/>
      <c r="D1693" s="111"/>
      <c r="E1693" s="111"/>
      <c r="F1693" s="161"/>
      <c r="G1693" s="114"/>
      <c r="H1693" s="115"/>
      <c r="I1693" s="115"/>
      <c r="J1693" s="116"/>
      <c r="K1693" s="116"/>
      <c r="L1693" s="8"/>
      <c r="M1693" s="117"/>
      <c r="N1693" s="117"/>
      <c r="O1693" s="110"/>
      <c r="P1693" s="110"/>
      <c r="Q1693" s="148"/>
      <c r="R1693" s="170"/>
      <c r="S1693" s="110"/>
      <c r="T1693" s="92"/>
      <c r="U1693" s="180"/>
      <c r="V1693" s="120"/>
      <c r="W1693" s="118"/>
      <c r="X1693" s="118"/>
      <c r="Y1693" s="117"/>
      <c r="Z1693" s="110"/>
      <c r="AA1693" s="110"/>
      <c r="AB1693" s="121"/>
      <c r="AC1693" s="115"/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109"/>
      <c r="B1694" s="110"/>
      <c r="C1694" s="110"/>
      <c r="D1694" s="111"/>
      <c r="E1694" s="111"/>
      <c r="F1694" s="161"/>
      <c r="G1694" s="114"/>
      <c r="H1694" s="115"/>
      <c r="I1694" s="115"/>
      <c r="J1694" s="116"/>
      <c r="K1694" s="116"/>
      <c r="L1694" s="8"/>
      <c r="M1694" s="117"/>
      <c r="N1694" s="117"/>
      <c r="O1694" s="110"/>
      <c r="P1694" s="110"/>
      <c r="Q1694" s="148"/>
      <c r="R1694" s="170"/>
      <c r="S1694" s="110"/>
      <c r="T1694" s="92"/>
      <c r="U1694" s="180"/>
      <c r="V1694" s="120"/>
      <c r="W1694" s="118"/>
      <c r="X1694" s="118"/>
      <c r="Y1694" s="117"/>
      <c r="Z1694" s="110"/>
      <c r="AA1694" s="110"/>
      <c r="AB1694" s="121"/>
      <c r="AC1694" s="115"/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109"/>
      <c r="B1695" s="110"/>
      <c r="C1695" s="110"/>
      <c r="D1695" s="111"/>
      <c r="E1695" s="111"/>
      <c r="F1695" s="161"/>
      <c r="G1695" s="114"/>
      <c r="H1695" s="115"/>
      <c r="I1695" s="115"/>
      <c r="J1695" s="116"/>
      <c r="K1695" s="116"/>
      <c r="L1695" s="8"/>
      <c r="M1695" s="117"/>
      <c r="N1695" s="117"/>
      <c r="O1695" s="110"/>
      <c r="P1695" s="110"/>
      <c r="Q1695" s="148"/>
      <c r="R1695" s="170"/>
      <c r="S1695" s="110"/>
      <c r="T1695" s="92"/>
      <c r="U1695" s="180"/>
      <c r="V1695" s="120"/>
      <c r="W1695" s="118"/>
      <c r="X1695" s="118"/>
      <c r="Y1695" s="117"/>
      <c r="Z1695" s="110"/>
      <c r="AA1695" s="110"/>
      <c r="AB1695" s="121"/>
      <c r="AC1695" s="115"/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109"/>
      <c r="B1696" s="110"/>
      <c r="C1696" s="110"/>
      <c r="D1696" s="111"/>
      <c r="E1696" s="111"/>
      <c r="F1696" s="161"/>
      <c r="G1696" s="114"/>
      <c r="H1696" s="115"/>
      <c r="I1696" s="115"/>
      <c r="J1696" s="116"/>
      <c r="K1696" s="116"/>
      <c r="L1696" s="8"/>
      <c r="M1696" s="117"/>
      <c r="N1696" s="117"/>
      <c r="O1696" s="110"/>
      <c r="P1696" s="110"/>
      <c r="Q1696" s="148"/>
      <c r="R1696" s="170"/>
      <c r="S1696" s="110"/>
      <c r="T1696" s="92"/>
      <c r="U1696" s="180"/>
      <c r="V1696" s="120"/>
      <c r="W1696" s="118"/>
      <c r="X1696" s="118"/>
      <c r="Y1696" s="117"/>
      <c r="Z1696" s="110"/>
      <c r="AA1696" s="110"/>
      <c r="AB1696" s="121"/>
      <c r="AC1696" s="115"/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109"/>
      <c r="B1697" s="110"/>
      <c r="C1697" s="110"/>
      <c r="D1697" s="111"/>
      <c r="E1697" s="111"/>
      <c r="F1697" s="161"/>
      <c r="G1697" s="114"/>
      <c r="H1697" s="115"/>
      <c r="I1697" s="115"/>
      <c r="J1697" s="116"/>
      <c r="K1697" s="116"/>
      <c r="L1697" s="8"/>
      <c r="M1697" s="117"/>
      <c r="N1697" s="117"/>
      <c r="O1697" s="110"/>
      <c r="P1697" s="110"/>
      <c r="Q1697" s="148"/>
      <c r="R1697" s="170"/>
      <c r="S1697" s="110"/>
      <c r="T1697" s="92"/>
      <c r="U1697" s="180"/>
      <c r="V1697" s="120"/>
      <c r="W1697" s="118"/>
      <c r="X1697" s="118"/>
      <c r="Y1697" s="117"/>
      <c r="Z1697" s="110"/>
      <c r="AA1697" s="110"/>
      <c r="AB1697" s="121"/>
      <c r="AC1697" s="115"/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109"/>
      <c r="B1698" s="110"/>
      <c r="C1698" s="110"/>
      <c r="D1698" s="111"/>
      <c r="E1698" s="111"/>
      <c r="F1698" s="161"/>
      <c r="G1698" s="114"/>
      <c r="H1698" s="115"/>
      <c r="I1698" s="115"/>
      <c r="J1698" s="116"/>
      <c r="K1698" s="116"/>
      <c r="L1698" s="8"/>
      <c r="M1698" s="117"/>
      <c r="N1698" s="117"/>
      <c r="O1698" s="110"/>
      <c r="P1698" s="110"/>
      <c r="Q1698" s="148"/>
      <c r="R1698" s="170"/>
      <c r="S1698" s="110"/>
      <c r="T1698" s="92"/>
      <c r="U1698" s="180"/>
      <c r="V1698" s="120"/>
      <c r="W1698" s="118"/>
      <c r="X1698" s="118"/>
      <c r="Y1698" s="117"/>
      <c r="Z1698" s="110"/>
      <c r="AA1698" s="110"/>
      <c r="AB1698" s="121"/>
      <c r="AC1698" s="115"/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109"/>
      <c r="B1699" s="110"/>
      <c r="C1699" s="110"/>
      <c r="D1699" s="111"/>
      <c r="E1699" s="111"/>
      <c r="F1699" s="161"/>
      <c r="G1699" s="114"/>
      <c r="H1699" s="115"/>
      <c r="I1699" s="115"/>
      <c r="J1699" s="116"/>
      <c r="K1699" s="116"/>
      <c r="L1699" s="8"/>
      <c r="M1699" s="117"/>
      <c r="N1699" s="117"/>
      <c r="O1699" s="110"/>
      <c r="P1699" s="110"/>
      <c r="Q1699" s="148"/>
      <c r="R1699" s="170"/>
      <c r="S1699" s="110"/>
      <c r="T1699" s="92"/>
      <c r="U1699" s="180"/>
      <c r="V1699" s="120"/>
      <c r="W1699" s="118"/>
      <c r="X1699" s="118"/>
      <c r="Y1699" s="117"/>
      <c r="Z1699" s="110"/>
      <c r="AA1699" s="110"/>
      <c r="AB1699" s="121"/>
      <c r="AC1699" s="115"/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109"/>
      <c r="B1700" s="110"/>
      <c r="C1700" s="110"/>
      <c r="D1700" s="111"/>
      <c r="E1700" s="111"/>
      <c r="F1700" s="161"/>
      <c r="G1700" s="114"/>
      <c r="H1700" s="115"/>
      <c r="I1700" s="115"/>
      <c r="J1700" s="116"/>
      <c r="K1700" s="116"/>
      <c r="L1700" s="8"/>
      <c r="M1700" s="117"/>
      <c r="N1700" s="117"/>
      <c r="O1700" s="110"/>
      <c r="P1700" s="110"/>
      <c r="Q1700" s="148"/>
      <c r="R1700" s="170"/>
      <c r="S1700" s="110"/>
      <c r="T1700" s="92"/>
      <c r="U1700" s="180"/>
      <c r="V1700" s="120"/>
      <c r="W1700" s="118"/>
      <c r="X1700" s="118"/>
      <c r="Y1700" s="117"/>
      <c r="Z1700" s="110"/>
      <c r="AA1700" s="110"/>
      <c r="AB1700" s="121"/>
      <c r="AC1700" s="115"/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109"/>
      <c r="B1701" s="110"/>
      <c r="C1701" s="110"/>
      <c r="D1701" s="111"/>
      <c r="E1701" s="111"/>
      <c r="F1701" s="161"/>
      <c r="G1701" s="114"/>
      <c r="H1701" s="115"/>
      <c r="I1701" s="115"/>
      <c r="J1701" s="116"/>
      <c r="K1701" s="116"/>
      <c r="L1701" s="8"/>
      <c r="M1701" s="117"/>
      <c r="N1701" s="117"/>
      <c r="O1701" s="110"/>
      <c r="P1701" s="110"/>
      <c r="Q1701" s="148"/>
      <c r="R1701" s="170"/>
      <c r="S1701" s="110"/>
      <c r="T1701" s="92"/>
      <c r="U1701" s="180"/>
      <c r="V1701" s="120"/>
      <c r="W1701" s="118"/>
      <c r="X1701" s="118"/>
      <c r="Y1701" s="117"/>
      <c r="Z1701" s="110"/>
      <c r="AA1701" s="110"/>
      <c r="AB1701" s="121"/>
      <c r="AC1701" s="115"/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109"/>
      <c r="B1702" s="110"/>
      <c r="C1702" s="110"/>
      <c r="D1702" s="111"/>
      <c r="E1702" s="111"/>
      <c r="F1702" s="161"/>
      <c r="G1702" s="114"/>
      <c r="H1702" s="115"/>
      <c r="I1702" s="115"/>
      <c r="J1702" s="116"/>
      <c r="K1702" s="116"/>
      <c r="L1702" s="8"/>
      <c r="M1702" s="117"/>
      <c r="N1702" s="117"/>
      <c r="O1702" s="110"/>
      <c r="P1702" s="110"/>
      <c r="Q1702" s="148"/>
      <c r="R1702" s="170"/>
      <c r="S1702" s="110"/>
      <c r="T1702" s="92"/>
      <c r="U1702" s="180"/>
      <c r="V1702" s="120"/>
      <c r="W1702" s="118"/>
      <c r="X1702" s="118"/>
      <c r="Y1702" s="117"/>
      <c r="Z1702" s="110"/>
      <c r="AA1702" s="110"/>
      <c r="AB1702" s="121"/>
      <c r="AC1702" s="115"/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109"/>
      <c r="B1703" s="110"/>
      <c r="C1703" s="110"/>
      <c r="D1703" s="111"/>
      <c r="E1703" s="111"/>
      <c r="F1703" s="161"/>
      <c r="G1703" s="114"/>
      <c r="H1703" s="115"/>
      <c r="I1703" s="115"/>
      <c r="J1703" s="116"/>
      <c r="K1703" s="116"/>
      <c r="L1703" s="8"/>
      <c r="M1703" s="117"/>
      <c r="N1703" s="117"/>
      <c r="O1703" s="110"/>
      <c r="P1703" s="110"/>
      <c r="Q1703" s="148"/>
      <c r="R1703" s="170"/>
      <c r="S1703" s="110"/>
      <c r="T1703" s="92"/>
      <c r="U1703" s="180"/>
      <c r="V1703" s="120"/>
      <c r="W1703" s="118"/>
      <c r="X1703" s="118"/>
      <c r="Y1703" s="117"/>
      <c r="Z1703" s="110"/>
      <c r="AA1703" s="110"/>
      <c r="AB1703" s="121"/>
      <c r="AC1703" s="115"/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109"/>
      <c r="B1704" s="110"/>
      <c r="C1704" s="110"/>
      <c r="D1704" s="111"/>
      <c r="E1704" s="111"/>
      <c r="F1704" s="161"/>
      <c r="G1704" s="114"/>
      <c r="H1704" s="115"/>
      <c r="I1704" s="115"/>
      <c r="J1704" s="116"/>
      <c r="K1704" s="116"/>
      <c r="L1704" s="8"/>
      <c r="M1704" s="117"/>
      <c r="N1704" s="117"/>
      <c r="O1704" s="110"/>
      <c r="P1704" s="110"/>
      <c r="Q1704" s="148"/>
      <c r="R1704" s="170"/>
      <c r="S1704" s="110"/>
      <c r="T1704" s="92"/>
      <c r="U1704" s="180"/>
      <c r="V1704" s="120"/>
      <c r="W1704" s="118"/>
      <c r="X1704" s="118"/>
      <c r="Y1704" s="117"/>
      <c r="Z1704" s="110"/>
      <c r="AA1704" s="110"/>
      <c r="AB1704" s="121"/>
      <c r="AC1704" s="115"/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109"/>
      <c r="B1705" s="110"/>
      <c r="C1705" s="110"/>
      <c r="D1705" s="111"/>
      <c r="E1705" s="111"/>
      <c r="F1705" s="161"/>
      <c r="G1705" s="114"/>
      <c r="H1705" s="115"/>
      <c r="I1705" s="115"/>
      <c r="J1705" s="116"/>
      <c r="K1705" s="116"/>
      <c r="L1705" s="8"/>
      <c r="M1705" s="117"/>
      <c r="N1705" s="117"/>
      <c r="O1705" s="110"/>
      <c r="P1705" s="110"/>
      <c r="Q1705" s="148"/>
      <c r="R1705" s="170"/>
      <c r="S1705" s="110"/>
      <c r="T1705" s="92"/>
      <c r="U1705" s="180"/>
      <c r="V1705" s="120"/>
      <c r="W1705" s="118"/>
      <c r="X1705" s="118"/>
      <c r="Y1705" s="117"/>
      <c r="Z1705" s="110"/>
      <c r="AA1705" s="110"/>
      <c r="AB1705" s="121"/>
      <c r="AC1705" s="115"/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109"/>
      <c r="B1706" s="110"/>
      <c r="C1706" s="110"/>
      <c r="D1706" s="111"/>
      <c r="E1706" s="111"/>
      <c r="F1706" s="161"/>
      <c r="G1706" s="114"/>
      <c r="H1706" s="115"/>
      <c r="I1706" s="115"/>
      <c r="J1706" s="116"/>
      <c r="K1706" s="116"/>
      <c r="L1706" s="8"/>
      <c r="M1706" s="117"/>
      <c r="N1706" s="117"/>
      <c r="O1706" s="110"/>
      <c r="P1706" s="110"/>
      <c r="Q1706" s="148"/>
      <c r="R1706" s="170"/>
      <c r="S1706" s="110"/>
      <c r="T1706" s="92"/>
      <c r="U1706" s="180"/>
      <c r="V1706" s="120"/>
      <c r="W1706" s="118"/>
      <c r="X1706" s="118"/>
      <c r="Y1706" s="117"/>
      <c r="Z1706" s="110"/>
      <c r="AA1706" s="110"/>
      <c r="AB1706" s="121"/>
      <c r="AC1706" s="115"/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109"/>
      <c r="B1707" s="110"/>
      <c r="C1707" s="110"/>
      <c r="D1707" s="111"/>
      <c r="E1707" s="111"/>
      <c r="F1707" s="161"/>
      <c r="G1707" s="114"/>
      <c r="H1707" s="115"/>
      <c r="I1707" s="115"/>
      <c r="J1707" s="116"/>
      <c r="K1707" s="116"/>
      <c r="L1707" s="8"/>
      <c r="M1707" s="117"/>
      <c r="N1707" s="117"/>
      <c r="O1707" s="110"/>
      <c r="P1707" s="110"/>
      <c r="Q1707" s="148"/>
      <c r="R1707" s="170"/>
      <c r="S1707" s="110"/>
      <c r="T1707" s="92"/>
      <c r="U1707" s="180"/>
      <c r="V1707" s="120"/>
      <c r="W1707" s="118"/>
      <c r="X1707" s="118"/>
      <c r="Y1707" s="117"/>
      <c r="Z1707" s="110"/>
      <c r="AA1707" s="110"/>
      <c r="AB1707" s="121"/>
      <c r="AC1707" s="115"/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109"/>
      <c r="B1708" s="110"/>
      <c r="C1708" s="110"/>
      <c r="D1708" s="111"/>
      <c r="E1708" s="111"/>
      <c r="F1708" s="161"/>
      <c r="G1708" s="114"/>
      <c r="H1708" s="115"/>
      <c r="I1708" s="115"/>
      <c r="J1708" s="116"/>
      <c r="K1708" s="116"/>
      <c r="L1708" s="8"/>
      <c r="M1708" s="117"/>
      <c r="N1708" s="117"/>
      <c r="O1708" s="110"/>
      <c r="P1708" s="110"/>
      <c r="Q1708" s="148"/>
      <c r="R1708" s="170"/>
      <c r="S1708" s="110"/>
      <c r="T1708" s="92"/>
      <c r="U1708" s="180"/>
      <c r="V1708" s="120"/>
      <c r="W1708" s="118"/>
      <c r="X1708" s="118"/>
      <c r="Y1708" s="117"/>
      <c r="Z1708" s="110"/>
      <c r="AA1708" s="110"/>
      <c r="AB1708" s="121"/>
      <c r="AC1708" s="115"/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109"/>
      <c r="B1709" s="110"/>
      <c r="C1709" s="110"/>
      <c r="D1709" s="111"/>
      <c r="E1709" s="111"/>
      <c r="F1709" s="161"/>
      <c r="G1709" s="114"/>
      <c r="H1709" s="115"/>
      <c r="I1709" s="115"/>
      <c r="J1709" s="116"/>
      <c r="K1709" s="116"/>
      <c r="L1709" s="8"/>
      <c r="M1709" s="117"/>
      <c r="N1709" s="117"/>
      <c r="O1709" s="110"/>
      <c r="P1709" s="110"/>
      <c r="Q1709" s="148"/>
      <c r="R1709" s="170"/>
      <c r="S1709" s="110"/>
      <c r="T1709" s="92"/>
      <c r="U1709" s="180"/>
      <c r="V1709" s="120"/>
      <c r="W1709" s="118"/>
      <c r="X1709" s="118"/>
      <c r="Y1709" s="117"/>
      <c r="Z1709" s="110"/>
      <c r="AA1709" s="110"/>
      <c r="AB1709" s="121"/>
      <c r="AC1709" s="115"/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109"/>
      <c r="B1710" s="110"/>
      <c r="C1710" s="110"/>
      <c r="D1710" s="111"/>
      <c r="E1710" s="111"/>
      <c r="F1710" s="161"/>
      <c r="G1710" s="114"/>
      <c r="H1710" s="115"/>
      <c r="I1710" s="115"/>
      <c r="J1710" s="116"/>
      <c r="K1710" s="116"/>
      <c r="L1710" s="8"/>
      <c r="M1710" s="117"/>
      <c r="N1710" s="117"/>
      <c r="O1710" s="110"/>
      <c r="P1710" s="110"/>
      <c r="Q1710" s="148"/>
      <c r="R1710" s="170"/>
      <c r="S1710" s="110"/>
      <c r="T1710" s="92"/>
      <c r="U1710" s="180"/>
      <c r="V1710" s="120"/>
      <c r="W1710" s="118"/>
      <c r="X1710" s="118"/>
      <c r="Y1710" s="117"/>
      <c r="Z1710" s="110"/>
      <c r="AA1710" s="110"/>
      <c r="AB1710" s="121"/>
      <c r="AC1710" s="115"/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109"/>
      <c r="B1711" s="110"/>
      <c r="C1711" s="110"/>
      <c r="D1711" s="111"/>
      <c r="E1711" s="111"/>
      <c r="F1711" s="161"/>
      <c r="G1711" s="114"/>
      <c r="H1711" s="115"/>
      <c r="I1711" s="115"/>
      <c r="J1711" s="116"/>
      <c r="K1711" s="116"/>
      <c r="L1711" s="8"/>
      <c r="M1711" s="117"/>
      <c r="N1711" s="117"/>
      <c r="O1711" s="110"/>
      <c r="P1711" s="110"/>
      <c r="Q1711" s="148"/>
      <c r="R1711" s="170"/>
      <c r="S1711" s="110"/>
      <c r="T1711" s="92"/>
      <c r="U1711" s="180"/>
      <c r="V1711" s="120"/>
      <c r="W1711" s="118"/>
      <c r="X1711" s="118"/>
      <c r="Y1711" s="117"/>
      <c r="Z1711" s="110"/>
      <c r="AA1711" s="110"/>
      <c r="AB1711" s="121"/>
      <c r="AC1711" s="115"/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109"/>
      <c r="B1712" s="110"/>
      <c r="C1712" s="110"/>
      <c r="D1712" s="111"/>
      <c r="E1712" s="111"/>
      <c r="F1712" s="161"/>
      <c r="G1712" s="114"/>
      <c r="H1712" s="115"/>
      <c r="I1712" s="115"/>
      <c r="J1712" s="116"/>
      <c r="K1712" s="116"/>
      <c r="L1712" s="8"/>
      <c r="M1712" s="117"/>
      <c r="N1712" s="117"/>
      <c r="O1712" s="110"/>
      <c r="P1712" s="110"/>
      <c r="Q1712" s="148"/>
      <c r="R1712" s="170"/>
      <c r="S1712" s="110"/>
      <c r="T1712" s="92"/>
      <c r="U1712" s="180"/>
      <c r="V1712" s="120"/>
      <c r="W1712" s="118"/>
      <c r="X1712" s="118"/>
      <c r="Y1712" s="117"/>
      <c r="Z1712" s="110"/>
      <c r="AA1712" s="110"/>
      <c r="AB1712" s="121"/>
      <c r="AC1712" s="115"/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109"/>
      <c r="B1713" s="110"/>
      <c r="C1713" s="110"/>
      <c r="D1713" s="111"/>
      <c r="E1713" s="111"/>
      <c r="F1713" s="161"/>
      <c r="G1713" s="114"/>
      <c r="H1713" s="115"/>
      <c r="I1713" s="115"/>
      <c r="J1713" s="116"/>
      <c r="K1713" s="116"/>
      <c r="L1713" s="8"/>
      <c r="M1713" s="117"/>
      <c r="N1713" s="117"/>
      <c r="O1713" s="110"/>
      <c r="P1713" s="110"/>
      <c r="Q1713" s="148"/>
      <c r="R1713" s="170"/>
      <c r="S1713" s="110"/>
      <c r="T1713" s="92"/>
      <c r="U1713" s="180"/>
      <c r="V1713" s="120"/>
      <c r="W1713" s="118"/>
      <c r="X1713" s="118"/>
      <c r="Y1713" s="117"/>
      <c r="Z1713" s="110"/>
      <c r="AA1713" s="110"/>
      <c r="AB1713" s="121"/>
      <c r="AC1713" s="115"/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109"/>
      <c r="B1714" s="110"/>
      <c r="C1714" s="110"/>
      <c r="D1714" s="111"/>
      <c r="E1714" s="111"/>
      <c r="F1714" s="161"/>
      <c r="G1714" s="114"/>
      <c r="H1714" s="115"/>
      <c r="I1714" s="115"/>
      <c r="J1714" s="116"/>
      <c r="K1714" s="116"/>
      <c r="L1714" s="8"/>
      <c r="M1714" s="117"/>
      <c r="N1714" s="117"/>
      <c r="O1714" s="110"/>
      <c r="P1714" s="110"/>
      <c r="Q1714" s="148"/>
      <c r="R1714" s="170"/>
      <c r="S1714" s="110"/>
      <c r="T1714" s="92"/>
      <c r="U1714" s="180"/>
      <c r="V1714" s="120"/>
      <c r="W1714" s="118"/>
      <c r="X1714" s="118"/>
      <c r="Y1714" s="117"/>
      <c r="Z1714" s="110"/>
      <c r="AA1714" s="110"/>
      <c r="AB1714" s="121"/>
      <c r="AC1714" s="115"/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109"/>
      <c r="B1715" s="110"/>
      <c r="C1715" s="110"/>
      <c r="D1715" s="111"/>
      <c r="E1715" s="111"/>
      <c r="F1715" s="161"/>
      <c r="G1715" s="114"/>
      <c r="H1715" s="115"/>
      <c r="I1715" s="115"/>
      <c r="J1715" s="116"/>
      <c r="K1715" s="116"/>
      <c r="L1715" s="8"/>
      <c r="M1715" s="117"/>
      <c r="N1715" s="117"/>
      <c r="O1715" s="110"/>
      <c r="P1715" s="110"/>
      <c r="Q1715" s="148"/>
      <c r="R1715" s="170"/>
      <c r="S1715" s="110"/>
      <c r="T1715" s="92"/>
      <c r="U1715" s="180"/>
      <c r="V1715" s="120"/>
      <c r="W1715" s="118"/>
      <c r="X1715" s="118"/>
      <c r="Y1715" s="117"/>
      <c r="Z1715" s="110"/>
      <c r="AA1715" s="110"/>
      <c r="AB1715" s="121"/>
      <c r="AC1715" s="115"/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109"/>
      <c r="B1716" s="110"/>
      <c r="C1716" s="110"/>
      <c r="D1716" s="111"/>
      <c r="E1716" s="111"/>
      <c r="F1716" s="161"/>
      <c r="G1716" s="114"/>
      <c r="H1716" s="115"/>
      <c r="I1716" s="115"/>
      <c r="J1716" s="116"/>
      <c r="K1716" s="116"/>
      <c r="L1716" s="8"/>
      <c r="M1716" s="117"/>
      <c r="N1716" s="117"/>
      <c r="O1716" s="110"/>
      <c r="P1716" s="110"/>
      <c r="Q1716" s="148"/>
      <c r="R1716" s="170"/>
      <c r="S1716" s="110"/>
      <c r="T1716" s="92"/>
      <c r="U1716" s="180"/>
      <c r="V1716" s="120"/>
      <c r="W1716" s="118"/>
      <c r="X1716" s="118"/>
      <c r="Y1716" s="117"/>
      <c r="Z1716" s="110"/>
      <c r="AA1716" s="110"/>
      <c r="AB1716" s="121"/>
      <c r="AC1716" s="115"/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109"/>
      <c r="B1717" s="110"/>
      <c r="C1717" s="110"/>
      <c r="D1717" s="111"/>
      <c r="E1717" s="111"/>
      <c r="F1717" s="161"/>
      <c r="G1717" s="114"/>
      <c r="H1717" s="115"/>
      <c r="I1717" s="115"/>
      <c r="J1717" s="116"/>
      <c r="K1717" s="116"/>
      <c r="L1717" s="8"/>
      <c r="M1717" s="117"/>
      <c r="N1717" s="117"/>
      <c r="O1717" s="110"/>
      <c r="P1717" s="110"/>
      <c r="Q1717" s="148"/>
      <c r="R1717" s="170"/>
      <c r="S1717" s="110"/>
      <c r="T1717" s="92"/>
      <c r="U1717" s="180"/>
      <c r="V1717" s="120"/>
      <c r="W1717" s="118"/>
      <c r="X1717" s="118"/>
      <c r="Y1717" s="117"/>
      <c r="Z1717" s="110"/>
      <c r="AA1717" s="110"/>
      <c r="AB1717" s="121"/>
      <c r="AC1717" s="115"/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109"/>
      <c r="B1718" s="110"/>
      <c r="C1718" s="110"/>
      <c r="D1718" s="111"/>
      <c r="E1718" s="111"/>
      <c r="F1718" s="161"/>
      <c r="G1718" s="114"/>
      <c r="H1718" s="115"/>
      <c r="I1718" s="115"/>
      <c r="J1718" s="116"/>
      <c r="K1718" s="116"/>
      <c r="L1718" s="8"/>
      <c r="M1718" s="117"/>
      <c r="N1718" s="117"/>
      <c r="O1718" s="110"/>
      <c r="P1718" s="110"/>
      <c r="Q1718" s="148"/>
      <c r="R1718" s="170"/>
      <c r="S1718" s="110"/>
      <c r="T1718" s="92"/>
      <c r="U1718" s="180"/>
      <c r="V1718" s="120"/>
      <c r="W1718" s="118"/>
      <c r="X1718" s="118"/>
      <c r="Y1718" s="117"/>
      <c r="Z1718" s="110"/>
      <c r="AA1718" s="110"/>
      <c r="AB1718" s="121"/>
      <c r="AC1718" s="115"/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109"/>
      <c r="B1719" s="110"/>
      <c r="C1719" s="110"/>
      <c r="D1719" s="111"/>
      <c r="E1719" s="111"/>
      <c r="F1719" s="161"/>
      <c r="G1719" s="114"/>
      <c r="H1719" s="115"/>
      <c r="I1719" s="115"/>
      <c r="J1719" s="116"/>
      <c r="K1719" s="116"/>
      <c r="L1719" s="8"/>
      <c r="M1719" s="117"/>
      <c r="N1719" s="117"/>
      <c r="O1719" s="110"/>
      <c r="P1719" s="110"/>
      <c r="Q1719" s="148"/>
      <c r="R1719" s="170"/>
      <c r="S1719" s="110"/>
      <c r="T1719" s="92"/>
      <c r="U1719" s="180"/>
      <c r="V1719" s="120"/>
      <c r="W1719" s="118"/>
      <c r="X1719" s="118"/>
      <c r="Y1719" s="117"/>
      <c r="Z1719" s="110"/>
      <c r="AA1719" s="110"/>
      <c r="AB1719" s="121"/>
      <c r="AC1719" s="115"/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109"/>
      <c r="B1720" s="110"/>
      <c r="C1720" s="110"/>
      <c r="D1720" s="111"/>
      <c r="E1720" s="111"/>
      <c r="F1720" s="161"/>
      <c r="G1720" s="114"/>
      <c r="H1720" s="115"/>
      <c r="I1720" s="115"/>
      <c r="J1720" s="116"/>
      <c r="K1720" s="116"/>
      <c r="L1720" s="8"/>
      <c r="M1720" s="117"/>
      <c r="N1720" s="117"/>
      <c r="O1720" s="110"/>
      <c r="P1720" s="110"/>
      <c r="Q1720" s="148"/>
      <c r="R1720" s="170"/>
      <c r="S1720" s="110"/>
      <c r="T1720" s="92"/>
      <c r="U1720" s="180"/>
      <c r="V1720" s="120"/>
      <c r="W1720" s="118"/>
      <c r="X1720" s="118"/>
      <c r="Y1720" s="117"/>
      <c r="Z1720" s="110"/>
      <c r="AA1720" s="110"/>
      <c r="AB1720" s="121"/>
      <c r="AC1720" s="115"/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109"/>
      <c r="B1721" s="110"/>
      <c r="C1721" s="110"/>
      <c r="D1721" s="111"/>
      <c r="E1721" s="111"/>
      <c r="F1721" s="161"/>
      <c r="G1721" s="114"/>
      <c r="H1721" s="115"/>
      <c r="I1721" s="115"/>
      <c r="J1721" s="116"/>
      <c r="K1721" s="116"/>
      <c r="L1721" s="8"/>
      <c r="M1721" s="117"/>
      <c r="N1721" s="117"/>
      <c r="O1721" s="110"/>
      <c r="P1721" s="110"/>
      <c r="Q1721" s="148"/>
      <c r="R1721" s="170"/>
      <c r="S1721" s="110"/>
      <c r="T1721" s="92"/>
      <c r="U1721" s="180"/>
      <c r="V1721" s="120"/>
      <c r="W1721" s="118"/>
      <c r="X1721" s="118"/>
      <c r="Y1721" s="117"/>
      <c r="Z1721" s="110"/>
      <c r="AA1721" s="110"/>
      <c r="AB1721" s="121"/>
      <c r="AC1721" s="115"/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109"/>
      <c r="B1722" s="110"/>
      <c r="C1722" s="110"/>
      <c r="D1722" s="111"/>
      <c r="E1722" s="111"/>
      <c r="F1722" s="161"/>
      <c r="G1722" s="114"/>
      <c r="H1722" s="115"/>
      <c r="I1722" s="115"/>
      <c r="J1722" s="116"/>
      <c r="K1722" s="116"/>
      <c r="L1722" s="8"/>
      <c r="M1722" s="117"/>
      <c r="N1722" s="117"/>
      <c r="O1722" s="110"/>
      <c r="P1722" s="110"/>
      <c r="Q1722" s="148"/>
      <c r="R1722" s="170"/>
      <c r="S1722" s="110"/>
      <c r="T1722" s="92"/>
      <c r="U1722" s="180"/>
      <c r="V1722" s="120"/>
      <c r="W1722" s="118"/>
      <c r="X1722" s="118"/>
      <c r="Y1722" s="117"/>
      <c r="Z1722" s="110"/>
      <c r="AA1722" s="110"/>
      <c r="AB1722" s="121"/>
      <c r="AC1722" s="115"/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109"/>
      <c r="B1723" s="110"/>
      <c r="C1723" s="110"/>
      <c r="D1723" s="111"/>
      <c r="E1723" s="111"/>
      <c r="F1723" s="161"/>
      <c r="G1723" s="114"/>
      <c r="H1723" s="115"/>
      <c r="I1723" s="115"/>
      <c r="J1723" s="116"/>
      <c r="K1723" s="116"/>
      <c r="L1723" s="8"/>
      <c r="M1723" s="117"/>
      <c r="N1723" s="117"/>
      <c r="O1723" s="110"/>
      <c r="P1723" s="110"/>
      <c r="Q1723" s="148"/>
      <c r="R1723" s="170"/>
      <c r="S1723" s="110"/>
      <c r="T1723" s="92"/>
      <c r="U1723" s="180"/>
      <c r="V1723" s="120"/>
      <c r="W1723" s="118"/>
      <c r="X1723" s="118"/>
      <c r="Y1723" s="117"/>
      <c r="Z1723" s="110"/>
      <c r="AA1723" s="110"/>
      <c r="AB1723" s="121"/>
      <c r="AC1723" s="115"/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109"/>
      <c r="B1724" s="110"/>
      <c r="C1724" s="110"/>
      <c r="D1724" s="111"/>
      <c r="E1724" s="111"/>
      <c r="F1724" s="161"/>
      <c r="G1724" s="114"/>
      <c r="H1724" s="115"/>
      <c r="I1724" s="115"/>
      <c r="J1724" s="116"/>
      <c r="K1724" s="116"/>
      <c r="L1724" s="8"/>
      <c r="M1724" s="117"/>
      <c r="N1724" s="117"/>
      <c r="O1724" s="110"/>
      <c r="P1724" s="110"/>
      <c r="Q1724" s="148"/>
      <c r="R1724" s="170"/>
      <c r="S1724" s="110"/>
      <c r="T1724" s="92"/>
      <c r="U1724" s="180"/>
      <c r="V1724" s="120"/>
      <c r="W1724" s="118"/>
      <c r="X1724" s="118"/>
      <c r="Y1724" s="117"/>
      <c r="Z1724" s="110"/>
      <c r="AA1724" s="110"/>
      <c r="AB1724" s="121"/>
      <c r="AC1724" s="115"/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109"/>
      <c r="B1725" s="110"/>
      <c r="C1725" s="110"/>
      <c r="D1725" s="111"/>
      <c r="E1725" s="111"/>
      <c r="F1725" s="161"/>
      <c r="G1725" s="114"/>
      <c r="H1725" s="115"/>
      <c r="I1725" s="115"/>
      <c r="J1725" s="116"/>
      <c r="K1725" s="116"/>
      <c r="L1725" s="8"/>
      <c r="M1725" s="117"/>
      <c r="N1725" s="117"/>
      <c r="O1725" s="110"/>
      <c r="P1725" s="110"/>
      <c r="Q1725" s="148"/>
      <c r="R1725" s="170"/>
      <c r="S1725" s="110"/>
      <c r="T1725" s="92"/>
      <c r="U1725" s="180"/>
      <c r="V1725" s="120"/>
      <c r="W1725" s="118"/>
      <c r="X1725" s="118"/>
      <c r="Y1725" s="117"/>
      <c r="Z1725" s="110"/>
      <c r="AA1725" s="110"/>
      <c r="AB1725" s="121"/>
      <c r="AC1725" s="115"/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109"/>
      <c r="B1726" s="110"/>
      <c r="C1726" s="110"/>
      <c r="D1726" s="111"/>
      <c r="E1726" s="111"/>
      <c r="F1726" s="161"/>
      <c r="G1726" s="114"/>
      <c r="H1726" s="115"/>
      <c r="I1726" s="115"/>
      <c r="J1726" s="116"/>
      <c r="K1726" s="116"/>
      <c r="L1726" s="8"/>
      <c r="M1726" s="117"/>
      <c r="N1726" s="117"/>
      <c r="O1726" s="110"/>
      <c r="P1726" s="110"/>
      <c r="Q1726" s="148"/>
      <c r="R1726" s="170"/>
      <c r="S1726" s="110"/>
      <c r="T1726" s="92"/>
      <c r="U1726" s="180"/>
      <c r="V1726" s="120"/>
      <c r="W1726" s="118"/>
      <c r="X1726" s="118"/>
      <c r="Y1726" s="117"/>
      <c r="Z1726" s="110"/>
      <c r="AA1726" s="110"/>
      <c r="AB1726" s="121"/>
      <c r="AC1726" s="115"/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109"/>
      <c r="B1727" s="110"/>
      <c r="C1727" s="110"/>
      <c r="D1727" s="111"/>
      <c r="E1727" s="111"/>
      <c r="F1727" s="161"/>
      <c r="G1727" s="114"/>
      <c r="H1727" s="115"/>
      <c r="I1727" s="115"/>
      <c r="J1727" s="116"/>
      <c r="K1727" s="116"/>
      <c r="L1727" s="8"/>
      <c r="M1727" s="117"/>
      <c r="N1727" s="117"/>
      <c r="O1727" s="110"/>
      <c r="P1727" s="110"/>
      <c r="Q1727" s="148"/>
      <c r="R1727" s="170"/>
      <c r="S1727" s="110"/>
      <c r="T1727" s="92"/>
      <c r="U1727" s="180"/>
      <c r="V1727" s="120"/>
      <c r="W1727" s="118"/>
      <c r="X1727" s="118"/>
      <c r="Y1727" s="117"/>
      <c r="Z1727" s="110"/>
      <c r="AA1727" s="110"/>
      <c r="AB1727" s="121"/>
      <c r="AC1727" s="115"/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109"/>
      <c r="B1728" s="110"/>
      <c r="C1728" s="110"/>
      <c r="D1728" s="111"/>
      <c r="E1728" s="111"/>
      <c r="F1728" s="161"/>
      <c r="G1728" s="114"/>
      <c r="H1728" s="115"/>
      <c r="I1728" s="115"/>
      <c r="J1728" s="116"/>
      <c r="K1728" s="116"/>
      <c r="L1728" s="8"/>
      <c r="M1728" s="117"/>
      <c r="N1728" s="117"/>
      <c r="O1728" s="110"/>
      <c r="P1728" s="110"/>
      <c r="Q1728" s="148"/>
      <c r="R1728" s="170"/>
      <c r="S1728" s="110"/>
      <c r="T1728" s="92"/>
      <c r="U1728" s="180"/>
      <c r="V1728" s="120"/>
      <c r="W1728" s="118"/>
      <c r="X1728" s="118"/>
      <c r="Y1728" s="117"/>
      <c r="Z1728" s="110"/>
      <c r="AA1728" s="110"/>
      <c r="AB1728" s="121"/>
      <c r="AC1728" s="115"/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109"/>
      <c r="B1729" s="110"/>
      <c r="C1729" s="110"/>
      <c r="D1729" s="111"/>
      <c r="E1729" s="111"/>
      <c r="F1729" s="161"/>
      <c r="G1729" s="114"/>
      <c r="H1729" s="115"/>
      <c r="I1729" s="115"/>
      <c r="J1729" s="116"/>
      <c r="K1729" s="116"/>
      <c r="L1729" s="8"/>
      <c r="M1729" s="117"/>
      <c r="N1729" s="117"/>
      <c r="O1729" s="110"/>
      <c r="P1729" s="110"/>
      <c r="Q1729" s="148"/>
      <c r="R1729" s="170"/>
      <c r="S1729" s="110"/>
      <c r="T1729" s="92"/>
      <c r="U1729" s="180"/>
      <c r="V1729" s="120"/>
      <c r="W1729" s="118"/>
      <c r="X1729" s="118"/>
      <c r="Y1729" s="117"/>
      <c r="Z1729" s="110"/>
      <c r="AA1729" s="110"/>
      <c r="AB1729" s="121"/>
      <c r="AC1729" s="115"/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109"/>
      <c r="B1730" s="110"/>
      <c r="C1730" s="110"/>
      <c r="D1730" s="111"/>
      <c r="E1730" s="111"/>
      <c r="F1730" s="161"/>
      <c r="G1730" s="114"/>
      <c r="H1730" s="115"/>
      <c r="I1730" s="115"/>
      <c r="J1730" s="116"/>
      <c r="K1730" s="116"/>
      <c r="L1730" s="8"/>
      <c r="M1730" s="117"/>
      <c r="N1730" s="117"/>
      <c r="O1730" s="110"/>
      <c r="P1730" s="110"/>
      <c r="Q1730" s="148"/>
      <c r="R1730" s="170"/>
      <c r="S1730" s="110"/>
      <c r="T1730" s="92"/>
      <c r="U1730" s="180"/>
      <c r="V1730" s="120"/>
      <c r="W1730" s="118"/>
      <c r="X1730" s="118"/>
      <c r="Y1730" s="117"/>
      <c r="Z1730" s="110"/>
      <c r="AA1730" s="110"/>
      <c r="AB1730" s="121"/>
      <c r="AC1730" s="115"/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109"/>
      <c r="B1731" s="110"/>
      <c r="C1731" s="110"/>
      <c r="D1731" s="111"/>
      <c r="E1731" s="111"/>
      <c r="F1731" s="161"/>
      <c r="G1731" s="114"/>
      <c r="H1731" s="115"/>
      <c r="I1731" s="115"/>
      <c r="J1731" s="116"/>
      <c r="K1731" s="116"/>
      <c r="L1731" s="8"/>
      <c r="M1731" s="117"/>
      <c r="N1731" s="117"/>
      <c r="O1731" s="110"/>
      <c r="P1731" s="110"/>
      <c r="Q1731" s="148"/>
      <c r="R1731" s="170"/>
      <c r="S1731" s="110"/>
      <c r="T1731" s="92"/>
      <c r="U1731" s="180"/>
      <c r="V1731" s="120"/>
      <c r="W1731" s="118"/>
      <c r="X1731" s="118"/>
      <c r="Y1731" s="117"/>
      <c r="Z1731" s="110"/>
      <c r="AA1731" s="110"/>
      <c r="AB1731" s="121"/>
      <c r="AC1731" s="115"/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109"/>
      <c r="B1732" s="110"/>
      <c r="C1732" s="110"/>
      <c r="D1732" s="111"/>
      <c r="E1732" s="111"/>
      <c r="F1732" s="161"/>
      <c r="G1732" s="114"/>
      <c r="H1732" s="115"/>
      <c r="I1732" s="115"/>
      <c r="J1732" s="116"/>
      <c r="K1732" s="116"/>
      <c r="L1732" s="8"/>
      <c r="M1732" s="117"/>
      <c r="N1732" s="117"/>
      <c r="O1732" s="110"/>
      <c r="P1732" s="110"/>
      <c r="Q1732" s="148"/>
      <c r="R1732" s="170"/>
      <c r="S1732" s="110"/>
      <c r="T1732" s="92"/>
      <c r="U1732" s="180"/>
      <c r="V1732" s="120"/>
      <c r="W1732" s="118"/>
      <c r="X1732" s="118"/>
      <c r="Y1732" s="117"/>
      <c r="Z1732" s="110"/>
      <c r="AA1732" s="110"/>
      <c r="AB1732" s="121"/>
      <c r="AC1732" s="115"/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109"/>
      <c r="B1733" s="110"/>
      <c r="C1733" s="110"/>
      <c r="D1733" s="111"/>
      <c r="E1733" s="111"/>
      <c r="F1733" s="161"/>
      <c r="G1733" s="114"/>
      <c r="H1733" s="115"/>
      <c r="I1733" s="115"/>
      <c r="J1733" s="116"/>
      <c r="K1733" s="116"/>
      <c r="L1733" s="8"/>
      <c r="M1733" s="117"/>
      <c r="N1733" s="117"/>
      <c r="O1733" s="110"/>
      <c r="P1733" s="110"/>
      <c r="Q1733" s="148"/>
      <c r="R1733" s="170"/>
      <c r="S1733" s="110"/>
      <c r="T1733" s="92"/>
      <c r="U1733" s="180"/>
      <c r="V1733" s="120"/>
      <c r="W1733" s="118"/>
      <c r="X1733" s="118"/>
      <c r="Y1733" s="117"/>
      <c r="Z1733" s="110"/>
      <c r="AA1733" s="110"/>
      <c r="AB1733" s="121"/>
      <c r="AC1733" s="115"/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109"/>
      <c r="B1734" s="110"/>
      <c r="C1734" s="110"/>
      <c r="D1734" s="111"/>
      <c r="E1734" s="111"/>
      <c r="F1734" s="161"/>
      <c r="G1734" s="114"/>
      <c r="H1734" s="115"/>
      <c r="I1734" s="115"/>
      <c r="J1734" s="116"/>
      <c r="K1734" s="116"/>
      <c r="L1734" s="8"/>
      <c r="M1734" s="117"/>
      <c r="N1734" s="117"/>
      <c r="O1734" s="110"/>
      <c r="P1734" s="110"/>
      <c r="Q1734" s="148"/>
      <c r="R1734" s="170"/>
      <c r="S1734" s="110"/>
      <c r="T1734" s="92"/>
      <c r="U1734" s="180"/>
      <c r="V1734" s="120"/>
      <c r="W1734" s="118"/>
      <c r="X1734" s="118"/>
      <c r="Y1734" s="117"/>
      <c r="Z1734" s="110"/>
      <c r="AA1734" s="110"/>
      <c r="AB1734" s="121"/>
      <c r="AC1734" s="115"/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109"/>
      <c r="B1735" s="110"/>
      <c r="C1735" s="110"/>
      <c r="D1735" s="111"/>
      <c r="E1735" s="111"/>
      <c r="F1735" s="161"/>
      <c r="G1735" s="114"/>
      <c r="H1735" s="115"/>
      <c r="I1735" s="115"/>
      <c r="J1735" s="116"/>
      <c r="K1735" s="116"/>
      <c r="L1735" s="8"/>
      <c r="M1735" s="117"/>
      <c r="N1735" s="117"/>
      <c r="O1735" s="110"/>
      <c r="P1735" s="110"/>
      <c r="Q1735" s="148"/>
      <c r="R1735" s="170"/>
      <c r="S1735" s="110"/>
      <c r="T1735" s="92"/>
      <c r="U1735" s="180"/>
      <c r="V1735" s="120"/>
      <c r="W1735" s="118"/>
      <c r="X1735" s="118"/>
      <c r="Y1735" s="117"/>
      <c r="Z1735" s="110"/>
      <c r="AA1735" s="110"/>
      <c r="AB1735" s="121"/>
      <c r="AC1735" s="115"/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109"/>
      <c r="B1736" s="110"/>
      <c r="C1736" s="110"/>
      <c r="D1736" s="111"/>
      <c r="E1736" s="111"/>
      <c r="F1736" s="161"/>
      <c r="G1736" s="114"/>
      <c r="H1736" s="115"/>
      <c r="I1736" s="115"/>
      <c r="J1736" s="116"/>
      <c r="K1736" s="116"/>
      <c r="L1736" s="8"/>
      <c r="M1736" s="117"/>
      <c r="N1736" s="117"/>
      <c r="O1736" s="110"/>
      <c r="P1736" s="110"/>
      <c r="Q1736" s="148"/>
      <c r="R1736" s="170"/>
      <c r="S1736" s="110"/>
      <c r="T1736" s="92"/>
      <c r="U1736" s="180"/>
      <c r="V1736" s="120"/>
      <c r="W1736" s="118"/>
      <c r="X1736" s="118"/>
      <c r="Y1736" s="117"/>
      <c r="Z1736" s="110"/>
      <c r="AA1736" s="110"/>
      <c r="AB1736" s="121"/>
      <c r="AC1736" s="115"/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109"/>
      <c r="B1737" s="110"/>
      <c r="C1737" s="110"/>
      <c r="D1737" s="111"/>
      <c r="E1737" s="111"/>
      <c r="F1737" s="161"/>
      <c r="G1737" s="114"/>
      <c r="H1737" s="115"/>
      <c r="I1737" s="115"/>
      <c r="J1737" s="116"/>
      <c r="K1737" s="116"/>
      <c r="L1737" s="8"/>
      <c r="M1737" s="117"/>
      <c r="N1737" s="117"/>
      <c r="O1737" s="110"/>
      <c r="P1737" s="110"/>
      <c r="Q1737" s="148"/>
      <c r="R1737" s="170"/>
      <c r="S1737" s="110"/>
      <c r="T1737" s="92"/>
      <c r="U1737" s="180"/>
      <c r="V1737" s="120"/>
      <c r="W1737" s="118"/>
      <c r="X1737" s="118"/>
      <c r="Y1737" s="117"/>
      <c r="Z1737" s="110"/>
      <c r="AA1737" s="110"/>
      <c r="AB1737" s="121"/>
      <c r="AC1737" s="115"/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109"/>
      <c r="B1738" s="110"/>
      <c r="C1738" s="110"/>
      <c r="D1738" s="111"/>
      <c r="E1738" s="111"/>
      <c r="F1738" s="161"/>
      <c r="G1738" s="114"/>
      <c r="H1738" s="115"/>
      <c r="I1738" s="115"/>
      <c r="J1738" s="116"/>
      <c r="K1738" s="116"/>
      <c r="L1738" s="8"/>
      <c r="M1738" s="117"/>
      <c r="N1738" s="117"/>
      <c r="O1738" s="110"/>
      <c r="P1738" s="110"/>
      <c r="Q1738" s="148"/>
      <c r="R1738" s="170"/>
      <c r="S1738" s="110"/>
      <c r="T1738" s="92"/>
      <c r="U1738" s="180"/>
      <c r="V1738" s="120"/>
      <c r="W1738" s="118"/>
      <c r="X1738" s="118"/>
      <c r="Y1738" s="117"/>
      <c r="Z1738" s="110"/>
      <c r="AA1738" s="110"/>
      <c r="AB1738" s="121"/>
      <c r="AC1738" s="115"/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109"/>
      <c r="B1739" s="110"/>
      <c r="C1739" s="110"/>
      <c r="D1739" s="111"/>
      <c r="E1739" s="111"/>
      <c r="F1739" s="161"/>
      <c r="G1739" s="114"/>
      <c r="H1739" s="115"/>
      <c r="I1739" s="115"/>
      <c r="J1739" s="116"/>
      <c r="K1739" s="116"/>
      <c r="L1739" s="8"/>
      <c r="M1739" s="117"/>
      <c r="N1739" s="117"/>
      <c r="O1739" s="110"/>
      <c r="P1739" s="110"/>
      <c r="Q1739" s="148"/>
      <c r="R1739" s="170"/>
      <c r="S1739" s="110"/>
      <c r="T1739" s="92"/>
      <c r="U1739" s="180"/>
      <c r="V1739" s="120"/>
      <c r="W1739" s="118"/>
      <c r="X1739" s="118"/>
      <c r="Y1739" s="117"/>
      <c r="Z1739" s="110"/>
      <c r="AA1739" s="110"/>
      <c r="AB1739" s="121"/>
      <c r="AC1739" s="115"/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109"/>
      <c r="B1740" s="110"/>
      <c r="C1740" s="110"/>
      <c r="D1740" s="111"/>
      <c r="E1740" s="111"/>
      <c r="F1740" s="161"/>
      <c r="G1740" s="114"/>
      <c r="H1740" s="115"/>
      <c r="I1740" s="115"/>
      <c r="J1740" s="116"/>
      <c r="K1740" s="116"/>
      <c r="L1740" s="8"/>
      <c r="M1740" s="117"/>
      <c r="N1740" s="117"/>
      <c r="O1740" s="110"/>
      <c r="P1740" s="110"/>
      <c r="Q1740" s="148"/>
      <c r="R1740" s="170"/>
      <c r="S1740" s="110"/>
      <c r="T1740" s="92"/>
      <c r="U1740" s="180"/>
      <c r="V1740" s="120"/>
      <c r="W1740" s="118"/>
      <c r="X1740" s="118"/>
      <c r="Y1740" s="117"/>
      <c r="Z1740" s="110"/>
      <c r="AA1740" s="110"/>
      <c r="AB1740" s="121"/>
      <c r="AC1740" s="115"/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109"/>
      <c r="B1741" s="110"/>
      <c r="C1741" s="110"/>
      <c r="D1741" s="111"/>
      <c r="E1741" s="111"/>
      <c r="F1741" s="161"/>
      <c r="G1741" s="114"/>
      <c r="H1741" s="115"/>
      <c r="I1741" s="115"/>
      <c r="J1741" s="116"/>
      <c r="K1741" s="116"/>
      <c r="L1741" s="8"/>
      <c r="M1741" s="117"/>
      <c r="N1741" s="117"/>
      <c r="O1741" s="110"/>
      <c r="P1741" s="110"/>
      <c r="Q1741" s="148"/>
      <c r="R1741" s="170"/>
      <c r="S1741" s="110"/>
      <c r="T1741" s="92"/>
      <c r="U1741" s="180"/>
      <c r="V1741" s="120"/>
      <c r="W1741" s="118"/>
      <c r="X1741" s="118"/>
      <c r="Y1741" s="117"/>
      <c r="Z1741" s="110"/>
      <c r="AA1741" s="110"/>
      <c r="AB1741" s="121"/>
      <c r="AC1741" s="115"/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109"/>
      <c r="B1742" s="110"/>
      <c r="C1742" s="110"/>
      <c r="D1742" s="111"/>
      <c r="E1742" s="111"/>
      <c r="F1742" s="161"/>
      <c r="G1742" s="114"/>
      <c r="H1742" s="115"/>
      <c r="I1742" s="115"/>
      <c r="J1742" s="116"/>
      <c r="K1742" s="116"/>
      <c r="L1742" s="8"/>
      <c r="M1742" s="117"/>
      <c r="N1742" s="117"/>
      <c r="O1742" s="110"/>
      <c r="P1742" s="110"/>
      <c r="Q1742" s="148"/>
      <c r="R1742" s="170"/>
      <c r="S1742" s="110"/>
      <c r="T1742" s="92"/>
      <c r="U1742" s="180"/>
      <c r="V1742" s="120"/>
      <c r="W1742" s="118"/>
      <c r="X1742" s="118"/>
      <c r="Y1742" s="117"/>
      <c r="Z1742" s="110"/>
      <c r="AA1742" s="110"/>
      <c r="AB1742" s="121"/>
      <c r="AC1742" s="115"/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109"/>
      <c r="B1743" s="110"/>
      <c r="C1743" s="110"/>
      <c r="D1743" s="111"/>
      <c r="E1743" s="111"/>
      <c r="F1743" s="161"/>
      <c r="G1743" s="114"/>
      <c r="H1743" s="115"/>
      <c r="I1743" s="115"/>
      <c r="J1743" s="116"/>
      <c r="K1743" s="116"/>
      <c r="L1743" s="8"/>
      <c r="M1743" s="117"/>
      <c r="N1743" s="117"/>
      <c r="O1743" s="110"/>
      <c r="P1743" s="110"/>
      <c r="Q1743" s="148"/>
      <c r="R1743" s="170"/>
      <c r="S1743" s="110"/>
      <c r="T1743" s="92"/>
      <c r="U1743" s="180"/>
      <c r="V1743" s="120"/>
      <c r="W1743" s="118"/>
      <c r="X1743" s="118"/>
      <c r="Y1743" s="117"/>
      <c r="Z1743" s="110"/>
      <c r="AA1743" s="110"/>
      <c r="AB1743" s="121"/>
      <c r="AC1743" s="115"/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109"/>
      <c r="B1744" s="110"/>
      <c r="C1744" s="110"/>
      <c r="D1744" s="111"/>
      <c r="E1744" s="111"/>
      <c r="F1744" s="161"/>
      <c r="G1744" s="114"/>
      <c r="H1744" s="115"/>
      <c r="I1744" s="115"/>
      <c r="J1744" s="116"/>
      <c r="K1744" s="116"/>
      <c r="L1744" s="8"/>
      <c r="M1744" s="117"/>
      <c r="N1744" s="117"/>
      <c r="O1744" s="110"/>
      <c r="P1744" s="110"/>
      <c r="Q1744" s="148"/>
      <c r="R1744" s="170"/>
      <c r="S1744" s="110"/>
      <c r="T1744" s="92"/>
      <c r="U1744" s="180"/>
      <c r="V1744" s="120"/>
      <c r="W1744" s="118"/>
      <c r="X1744" s="118"/>
      <c r="Y1744" s="117"/>
      <c r="Z1744" s="110"/>
      <c r="AA1744" s="110"/>
      <c r="AB1744" s="121"/>
      <c r="AC1744" s="115"/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109"/>
      <c r="B1745" s="110"/>
      <c r="C1745" s="110"/>
      <c r="D1745" s="111"/>
      <c r="E1745" s="111"/>
      <c r="F1745" s="161"/>
      <c r="G1745" s="114"/>
      <c r="H1745" s="115"/>
      <c r="I1745" s="115"/>
      <c r="J1745" s="116"/>
      <c r="K1745" s="116"/>
      <c r="L1745" s="8"/>
      <c r="M1745" s="117"/>
      <c r="N1745" s="117"/>
      <c r="O1745" s="110"/>
      <c r="P1745" s="110"/>
      <c r="Q1745" s="148"/>
      <c r="R1745" s="170"/>
      <c r="S1745" s="110"/>
      <c r="T1745" s="92"/>
      <c r="U1745" s="180"/>
      <c r="V1745" s="120"/>
      <c r="W1745" s="118"/>
      <c r="X1745" s="118"/>
      <c r="Y1745" s="117"/>
      <c r="Z1745" s="110"/>
      <c r="AA1745" s="110"/>
      <c r="AB1745" s="121"/>
      <c r="AC1745" s="115"/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109"/>
      <c r="B1746" s="110"/>
      <c r="C1746" s="110"/>
      <c r="D1746" s="111"/>
      <c r="E1746" s="111"/>
      <c r="F1746" s="161"/>
      <c r="G1746" s="114"/>
      <c r="H1746" s="115"/>
      <c r="I1746" s="115"/>
      <c r="J1746" s="116"/>
      <c r="K1746" s="116"/>
      <c r="L1746" s="8"/>
      <c r="M1746" s="117"/>
      <c r="N1746" s="117"/>
      <c r="O1746" s="110"/>
      <c r="P1746" s="110"/>
      <c r="Q1746" s="148"/>
      <c r="R1746" s="170"/>
      <c r="S1746" s="110"/>
      <c r="T1746" s="92"/>
      <c r="U1746" s="180"/>
      <c r="V1746" s="120"/>
      <c r="W1746" s="118"/>
      <c r="X1746" s="118"/>
      <c r="Y1746" s="117"/>
      <c r="Z1746" s="110"/>
      <c r="AA1746" s="110"/>
      <c r="AB1746" s="121"/>
      <c r="AC1746" s="115"/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109"/>
      <c r="B1747" s="110"/>
      <c r="C1747" s="110"/>
      <c r="D1747" s="111"/>
      <c r="E1747" s="111"/>
      <c r="F1747" s="161"/>
      <c r="G1747" s="114"/>
      <c r="H1747" s="115"/>
      <c r="I1747" s="115"/>
      <c r="J1747" s="116"/>
      <c r="K1747" s="116"/>
      <c r="L1747" s="8"/>
      <c r="M1747" s="117"/>
      <c r="N1747" s="117"/>
      <c r="O1747" s="110"/>
      <c r="P1747" s="110"/>
      <c r="Q1747" s="148"/>
      <c r="R1747" s="170"/>
      <c r="S1747" s="110"/>
      <c r="T1747" s="92"/>
      <c r="U1747" s="180"/>
      <c r="V1747" s="120"/>
      <c r="W1747" s="118"/>
      <c r="X1747" s="118"/>
      <c r="Y1747" s="117"/>
      <c r="Z1747" s="110"/>
      <c r="AA1747" s="110"/>
      <c r="AB1747" s="121"/>
      <c r="AC1747" s="115"/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109"/>
      <c r="B1748" s="110"/>
      <c r="C1748" s="110"/>
      <c r="D1748" s="111"/>
      <c r="E1748" s="111"/>
      <c r="F1748" s="161"/>
      <c r="G1748" s="114"/>
      <c r="H1748" s="115"/>
      <c r="I1748" s="115"/>
      <c r="J1748" s="116"/>
      <c r="K1748" s="116"/>
      <c r="L1748" s="8"/>
      <c r="M1748" s="117"/>
      <c r="N1748" s="117"/>
      <c r="O1748" s="110"/>
      <c r="P1748" s="110"/>
      <c r="Q1748" s="148"/>
      <c r="R1748" s="170"/>
      <c r="S1748" s="110"/>
      <c r="T1748" s="92"/>
      <c r="U1748" s="180"/>
      <c r="V1748" s="120"/>
      <c r="W1748" s="118"/>
      <c r="X1748" s="118"/>
      <c r="Y1748" s="117"/>
      <c r="Z1748" s="110"/>
      <c r="AA1748" s="110"/>
      <c r="AB1748" s="121"/>
      <c r="AC1748" s="115"/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109"/>
      <c r="B1749" s="110"/>
      <c r="C1749" s="110"/>
      <c r="D1749" s="111"/>
      <c r="E1749" s="111"/>
      <c r="F1749" s="161"/>
      <c r="G1749" s="114"/>
      <c r="H1749" s="115"/>
      <c r="I1749" s="115"/>
      <c r="J1749" s="116"/>
      <c r="K1749" s="116"/>
      <c r="L1749" s="8"/>
      <c r="M1749" s="117"/>
      <c r="N1749" s="117"/>
      <c r="O1749" s="110"/>
      <c r="P1749" s="110"/>
      <c r="Q1749" s="148"/>
      <c r="R1749" s="170"/>
      <c r="S1749" s="110"/>
      <c r="T1749" s="92"/>
      <c r="U1749" s="180"/>
      <c r="V1749" s="120"/>
      <c r="W1749" s="118"/>
      <c r="X1749" s="118"/>
      <c r="Y1749" s="117"/>
      <c r="Z1749" s="110"/>
      <c r="AA1749" s="110"/>
      <c r="AB1749" s="121"/>
      <c r="AC1749" s="115"/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109"/>
      <c r="B1750" s="110"/>
      <c r="C1750" s="110"/>
      <c r="D1750" s="111"/>
      <c r="E1750" s="111"/>
      <c r="F1750" s="161"/>
      <c r="G1750" s="114"/>
      <c r="H1750" s="115"/>
      <c r="I1750" s="115"/>
      <c r="J1750" s="116"/>
      <c r="K1750" s="116"/>
      <c r="L1750" s="8"/>
      <c r="M1750" s="117"/>
      <c r="N1750" s="117"/>
      <c r="O1750" s="110"/>
      <c r="P1750" s="110"/>
      <c r="Q1750" s="148"/>
      <c r="R1750" s="170"/>
      <c r="S1750" s="110"/>
      <c r="T1750" s="92"/>
      <c r="U1750" s="180"/>
      <c r="V1750" s="120"/>
      <c r="W1750" s="118"/>
      <c r="X1750" s="118"/>
      <c r="Y1750" s="117"/>
      <c r="Z1750" s="110"/>
      <c r="AA1750" s="110"/>
      <c r="AB1750" s="121"/>
      <c r="AC1750" s="115"/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109"/>
      <c r="B1751" s="110"/>
      <c r="C1751" s="110"/>
      <c r="D1751" s="111"/>
      <c r="E1751" s="111"/>
      <c r="F1751" s="161"/>
      <c r="G1751" s="114"/>
      <c r="H1751" s="115"/>
      <c r="I1751" s="115"/>
      <c r="J1751" s="116"/>
      <c r="K1751" s="116"/>
      <c r="L1751" s="8"/>
      <c r="M1751" s="117"/>
      <c r="N1751" s="117"/>
      <c r="O1751" s="110"/>
      <c r="P1751" s="110"/>
      <c r="Q1751" s="148"/>
      <c r="R1751" s="170"/>
      <c r="S1751" s="110"/>
      <c r="T1751" s="92"/>
      <c r="U1751" s="180"/>
      <c r="V1751" s="120"/>
      <c r="W1751" s="118"/>
      <c r="X1751" s="118"/>
      <c r="Y1751" s="117"/>
      <c r="Z1751" s="110"/>
      <c r="AA1751" s="110"/>
      <c r="AB1751" s="121"/>
      <c r="AC1751" s="115"/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109"/>
      <c r="B1752" s="110"/>
      <c r="C1752" s="110"/>
      <c r="D1752" s="111"/>
      <c r="E1752" s="111"/>
      <c r="F1752" s="161"/>
      <c r="G1752" s="114"/>
      <c r="H1752" s="115"/>
      <c r="I1752" s="115"/>
      <c r="J1752" s="116"/>
      <c r="K1752" s="116"/>
      <c r="L1752" s="8"/>
      <c r="M1752" s="117"/>
      <c r="N1752" s="117"/>
      <c r="O1752" s="110"/>
      <c r="P1752" s="110"/>
      <c r="Q1752" s="148"/>
      <c r="R1752" s="170"/>
      <c r="S1752" s="110"/>
      <c r="T1752" s="92"/>
      <c r="U1752" s="180"/>
      <c r="V1752" s="120"/>
      <c r="W1752" s="118"/>
      <c r="X1752" s="118"/>
      <c r="Y1752" s="117"/>
      <c r="Z1752" s="110"/>
      <c r="AA1752" s="110"/>
      <c r="AB1752" s="121"/>
      <c r="AC1752" s="115"/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109"/>
      <c r="B1753" s="110"/>
      <c r="C1753" s="110"/>
      <c r="D1753" s="111"/>
      <c r="E1753" s="111"/>
      <c r="F1753" s="161"/>
      <c r="G1753" s="114"/>
      <c r="H1753" s="115"/>
      <c r="I1753" s="115"/>
      <c r="J1753" s="116"/>
      <c r="K1753" s="116"/>
      <c r="L1753" s="8"/>
      <c r="M1753" s="117"/>
      <c r="N1753" s="117"/>
      <c r="O1753" s="110"/>
      <c r="P1753" s="110"/>
      <c r="Q1753" s="148"/>
      <c r="R1753" s="170"/>
      <c r="S1753" s="110"/>
      <c r="T1753" s="92"/>
      <c r="U1753" s="180"/>
      <c r="V1753" s="120"/>
      <c r="W1753" s="118"/>
      <c r="X1753" s="118"/>
      <c r="Y1753" s="117"/>
      <c r="Z1753" s="110"/>
      <c r="AA1753" s="110"/>
      <c r="AB1753" s="121"/>
      <c r="AC1753" s="115"/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109"/>
      <c r="B1754" s="110"/>
      <c r="C1754" s="110"/>
      <c r="D1754" s="111"/>
      <c r="E1754" s="111"/>
      <c r="F1754" s="161"/>
      <c r="G1754" s="114"/>
      <c r="H1754" s="115"/>
      <c r="I1754" s="115"/>
      <c r="J1754" s="116"/>
      <c r="K1754" s="116"/>
      <c r="L1754" s="8"/>
      <c r="M1754" s="117"/>
      <c r="N1754" s="117"/>
      <c r="O1754" s="110"/>
      <c r="P1754" s="110"/>
      <c r="Q1754" s="148"/>
      <c r="R1754" s="170"/>
      <c r="S1754" s="110"/>
      <c r="T1754" s="92"/>
      <c r="U1754" s="180"/>
      <c r="V1754" s="120"/>
      <c r="W1754" s="118"/>
      <c r="X1754" s="118"/>
      <c r="Y1754" s="117"/>
      <c r="Z1754" s="110"/>
      <c r="AA1754" s="110"/>
      <c r="AB1754" s="121"/>
      <c r="AC1754" s="115"/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109"/>
      <c r="B1755" s="110"/>
      <c r="C1755" s="110"/>
      <c r="D1755" s="111"/>
      <c r="E1755" s="111"/>
      <c r="F1755" s="161"/>
      <c r="G1755" s="114"/>
      <c r="H1755" s="115"/>
      <c r="I1755" s="115"/>
      <c r="J1755" s="116"/>
      <c r="K1755" s="116"/>
      <c r="L1755" s="8"/>
      <c r="M1755" s="117"/>
      <c r="N1755" s="117"/>
      <c r="O1755" s="110"/>
      <c r="P1755" s="110"/>
      <c r="Q1755" s="148"/>
      <c r="R1755" s="170"/>
      <c r="S1755" s="110"/>
      <c r="T1755" s="92"/>
      <c r="U1755" s="180"/>
      <c r="V1755" s="120"/>
      <c r="W1755" s="118"/>
      <c r="X1755" s="118"/>
      <c r="Y1755" s="117"/>
      <c r="Z1755" s="110"/>
      <c r="AA1755" s="110"/>
      <c r="AB1755" s="121"/>
      <c r="AC1755" s="115"/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109"/>
      <c r="B1756" s="110"/>
      <c r="C1756" s="110"/>
      <c r="D1756" s="111"/>
      <c r="E1756" s="111"/>
      <c r="F1756" s="161"/>
      <c r="G1756" s="114"/>
      <c r="H1756" s="115"/>
      <c r="I1756" s="115"/>
      <c r="J1756" s="116"/>
      <c r="K1756" s="116"/>
      <c r="L1756" s="8"/>
      <c r="M1756" s="117"/>
      <c r="N1756" s="117"/>
      <c r="O1756" s="110"/>
      <c r="P1756" s="110"/>
      <c r="Q1756" s="148"/>
      <c r="R1756" s="170"/>
      <c r="S1756" s="110"/>
      <c r="T1756" s="92"/>
      <c r="U1756" s="180"/>
      <c r="V1756" s="120"/>
      <c r="W1756" s="118"/>
      <c r="X1756" s="118"/>
      <c r="Y1756" s="117"/>
      <c r="Z1756" s="110"/>
      <c r="AA1756" s="110"/>
      <c r="AB1756" s="121"/>
      <c r="AC1756" s="115"/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109"/>
      <c r="B1757" s="110"/>
      <c r="C1757" s="110"/>
      <c r="D1757" s="111"/>
      <c r="E1757" s="111"/>
      <c r="F1757" s="161"/>
      <c r="G1757" s="114"/>
      <c r="H1757" s="115"/>
      <c r="I1757" s="115"/>
      <c r="J1757" s="116"/>
      <c r="K1757" s="116"/>
      <c r="L1757" s="8"/>
      <c r="M1757" s="117"/>
      <c r="N1757" s="117"/>
      <c r="O1757" s="110"/>
      <c r="P1757" s="110"/>
      <c r="Q1757" s="148"/>
      <c r="R1757" s="170"/>
      <c r="S1757" s="110"/>
      <c r="T1757" s="92"/>
      <c r="U1757" s="180"/>
      <c r="V1757" s="120"/>
      <c r="W1757" s="118"/>
      <c r="X1757" s="118"/>
      <c r="Y1757" s="117"/>
      <c r="Z1757" s="110"/>
      <c r="AA1757" s="110"/>
      <c r="AB1757" s="121"/>
      <c r="AC1757" s="115"/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109"/>
      <c r="B1758" s="110"/>
      <c r="C1758" s="110"/>
      <c r="D1758" s="111"/>
      <c r="E1758" s="111"/>
      <c r="F1758" s="161"/>
      <c r="G1758" s="114"/>
      <c r="H1758" s="115"/>
      <c r="I1758" s="115"/>
      <c r="J1758" s="116"/>
      <c r="K1758" s="116"/>
      <c r="L1758" s="8"/>
      <c r="M1758" s="117"/>
      <c r="N1758" s="117"/>
      <c r="O1758" s="110"/>
      <c r="P1758" s="110"/>
      <c r="Q1758" s="148"/>
      <c r="R1758" s="170"/>
      <c r="S1758" s="110"/>
      <c r="T1758" s="92"/>
      <c r="U1758" s="180"/>
      <c r="V1758" s="120"/>
      <c r="W1758" s="118"/>
      <c r="X1758" s="118"/>
      <c r="Y1758" s="117"/>
      <c r="Z1758" s="110"/>
      <c r="AA1758" s="110"/>
      <c r="AB1758" s="121"/>
      <c r="AC1758" s="115"/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109"/>
      <c r="B1759" s="110"/>
      <c r="C1759" s="110"/>
      <c r="D1759" s="111"/>
      <c r="E1759" s="111"/>
      <c r="F1759" s="161"/>
      <c r="G1759" s="114"/>
      <c r="H1759" s="115"/>
      <c r="I1759" s="115"/>
      <c r="J1759" s="116"/>
      <c r="K1759" s="116"/>
      <c r="L1759" s="8"/>
      <c r="M1759" s="117"/>
      <c r="N1759" s="117"/>
      <c r="O1759" s="110"/>
      <c r="P1759" s="110"/>
      <c r="Q1759" s="148"/>
      <c r="R1759" s="170"/>
      <c r="S1759" s="110"/>
      <c r="T1759" s="92"/>
      <c r="U1759" s="180"/>
      <c r="V1759" s="120"/>
      <c r="W1759" s="118"/>
      <c r="X1759" s="118"/>
      <c r="Y1759" s="117"/>
      <c r="Z1759" s="110"/>
      <c r="AA1759" s="110"/>
      <c r="AB1759" s="121"/>
      <c r="AC1759" s="115"/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109"/>
      <c r="B1760" s="110"/>
      <c r="C1760" s="110"/>
      <c r="D1760" s="111"/>
      <c r="E1760" s="111"/>
      <c r="F1760" s="161"/>
      <c r="G1760" s="114"/>
      <c r="H1760" s="115"/>
      <c r="I1760" s="115"/>
      <c r="J1760" s="116"/>
      <c r="K1760" s="116"/>
      <c r="L1760" s="8"/>
      <c r="M1760" s="117"/>
      <c r="N1760" s="117"/>
      <c r="O1760" s="110"/>
      <c r="P1760" s="110"/>
      <c r="Q1760" s="148"/>
      <c r="R1760" s="170"/>
      <c r="S1760" s="110"/>
      <c r="T1760" s="92"/>
      <c r="U1760" s="180"/>
      <c r="V1760" s="120"/>
      <c r="W1760" s="118"/>
      <c r="X1760" s="118"/>
      <c r="Y1760" s="117"/>
      <c r="Z1760" s="110"/>
      <c r="AA1760" s="110"/>
      <c r="AB1760" s="121"/>
      <c r="AC1760" s="115"/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109"/>
      <c r="B1761" s="110"/>
      <c r="C1761" s="110"/>
      <c r="D1761" s="111"/>
      <c r="E1761" s="111"/>
      <c r="F1761" s="161"/>
      <c r="G1761" s="114"/>
      <c r="H1761" s="115"/>
      <c r="I1761" s="115"/>
      <c r="J1761" s="116"/>
      <c r="K1761" s="116"/>
      <c r="L1761" s="8"/>
      <c r="M1761" s="117"/>
      <c r="N1761" s="117"/>
      <c r="O1761" s="110"/>
      <c r="P1761" s="110"/>
      <c r="Q1761" s="148"/>
      <c r="R1761" s="170"/>
      <c r="S1761" s="110"/>
      <c r="T1761" s="92"/>
      <c r="U1761" s="180"/>
      <c r="V1761" s="120"/>
      <c r="W1761" s="118"/>
      <c r="X1761" s="118"/>
      <c r="Y1761" s="117"/>
      <c r="Z1761" s="110"/>
      <c r="AA1761" s="110"/>
      <c r="AB1761" s="121"/>
      <c r="AC1761" s="115"/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109"/>
      <c r="B1762" s="110"/>
      <c r="C1762" s="110"/>
      <c r="D1762" s="111"/>
      <c r="E1762" s="111"/>
      <c r="F1762" s="161"/>
      <c r="G1762" s="114"/>
      <c r="H1762" s="115"/>
      <c r="I1762" s="115"/>
      <c r="J1762" s="116"/>
      <c r="K1762" s="116"/>
      <c r="L1762" s="8"/>
      <c r="M1762" s="117"/>
      <c r="N1762" s="117"/>
      <c r="O1762" s="110"/>
      <c r="P1762" s="110"/>
      <c r="Q1762" s="148"/>
      <c r="R1762" s="170"/>
      <c r="S1762" s="110"/>
      <c r="T1762" s="92"/>
      <c r="U1762" s="180"/>
      <c r="V1762" s="120"/>
      <c r="W1762" s="118"/>
      <c r="X1762" s="118"/>
      <c r="Y1762" s="117"/>
      <c r="Z1762" s="110"/>
      <c r="AA1762" s="110"/>
      <c r="AB1762" s="121"/>
      <c r="AC1762" s="115"/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109"/>
      <c r="B1763" s="110"/>
      <c r="C1763" s="110"/>
      <c r="D1763" s="111"/>
      <c r="E1763" s="111"/>
      <c r="F1763" s="161"/>
      <c r="G1763" s="114"/>
      <c r="H1763" s="115"/>
      <c r="I1763" s="115"/>
      <c r="J1763" s="116"/>
      <c r="K1763" s="116"/>
      <c r="L1763" s="8"/>
      <c r="M1763" s="117"/>
      <c r="N1763" s="117"/>
      <c r="O1763" s="110"/>
      <c r="P1763" s="110"/>
      <c r="Q1763" s="148"/>
      <c r="R1763" s="170"/>
      <c r="S1763" s="110"/>
      <c r="T1763" s="92"/>
      <c r="U1763" s="180"/>
      <c r="V1763" s="120"/>
      <c r="W1763" s="118"/>
      <c r="X1763" s="118"/>
      <c r="Y1763" s="117"/>
      <c r="Z1763" s="110"/>
      <c r="AA1763" s="110"/>
      <c r="AB1763" s="121"/>
      <c r="AC1763" s="115"/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109"/>
      <c r="B1764" s="110"/>
      <c r="C1764" s="110"/>
      <c r="D1764" s="111"/>
      <c r="E1764" s="111"/>
      <c r="F1764" s="161"/>
      <c r="G1764" s="114"/>
      <c r="H1764" s="115"/>
      <c r="I1764" s="115"/>
      <c r="J1764" s="116"/>
      <c r="K1764" s="116"/>
      <c r="L1764" s="8"/>
      <c r="M1764" s="117"/>
      <c r="N1764" s="117"/>
      <c r="O1764" s="110"/>
      <c r="P1764" s="110"/>
      <c r="Q1764" s="148"/>
      <c r="R1764" s="170"/>
      <c r="S1764" s="110"/>
      <c r="T1764" s="92"/>
      <c r="U1764" s="180"/>
      <c r="V1764" s="120"/>
      <c r="W1764" s="118"/>
      <c r="X1764" s="118"/>
      <c r="Y1764" s="117"/>
      <c r="Z1764" s="110"/>
      <c r="AA1764" s="110"/>
      <c r="AB1764" s="121"/>
      <c r="AC1764" s="115"/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109"/>
      <c r="B1765" s="110"/>
      <c r="C1765" s="110"/>
      <c r="D1765" s="111"/>
      <c r="E1765" s="111"/>
      <c r="F1765" s="161"/>
      <c r="G1765" s="114"/>
      <c r="H1765" s="115"/>
      <c r="I1765" s="115"/>
      <c r="J1765" s="116"/>
      <c r="K1765" s="116"/>
      <c r="L1765" s="8"/>
      <c r="M1765" s="117"/>
      <c r="N1765" s="117"/>
      <c r="O1765" s="110"/>
      <c r="P1765" s="110"/>
      <c r="Q1765" s="148"/>
      <c r="R1765" s="170"/>
      <c r="S1765" s="110"/>
      <c r="T1765" s="92"/>
      <c r="U1765" s="180"/>
      <c r="V1765" s="120"/>
      <c r="W1765" s="118"/>
      <c r="X1765" s="118"/>
      <c r="Y1765" s="117"/>
      <c r="Z1765" s="110"/>
      <c r="AA1765" s="110"/>
      <c r="AB1765" s="121"/>
      <c r="AC1765" s="115"/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109"/>
      <c r="B1766" s="110"/>
      <c r="C1766" s="110"/>
      <c r="D1766" s="111"/>
      <c r="E1766" s="111"/>
      <c r="F1766" s="161"/>
      <c r="G1766" s="114"/>
      <c r="H1766" s="115"/>
      <c r="I1766" s="115"/>
      <c r="J1766" s="116"/>
      <c r="K1766" s="116"/>
      <c r="L1766" s="8"/>
      <c r="M1766" s="117"/>
      <c r="N1766" s="117"/>
      <c r="O1766" s="110"/>
      <c r="P1766" s="110"/>
      <c r="Q1766" s="148"/>
      <c r="R1766" s="170"/>
      <c r="S1766" s="110"/>
      <c r="T1766" s="92"/>
      <c r="U1766" s="180"/>
      <c r="V1766" s="120"/>
      <c r="W1766" s="118"/>
      <c r="X1766" s="118"/>
      <c r="Y1766" s="117"/>
      <c r="Z1766" s="110"/>
      <c r="AA1766" s="110"/>
      <c r="AB1766" s="121"/>
      <c r="AC1766" s="115"/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109"/>
      <c r="B1767" s="110"/>
      <c r="C1767" s="110"/>
      <c r="D1767" s="111"/>
      <c r="E1767" s="111"/>
      <c r="F1767" s="161"/>
      <c r="G1767" s="114"/>
      <c r="H1767" s="115"/>
      <c r="I1767" s="115"/>
      <c r="J1767" s="116"/>
      <c r="K1767" s="116"/>
      <c r="L1767" s="8"/>
      <c r="M1767" s="117"/>
      <c r="N1767" s="117"/>
      <c r="O1767" s="110"/>
      <c r="P1767" s="110"/>
      <c r="Q1767" s="148"/>
      <c r="R1767" s="170"/>
      <c r="S1767" s="110"/>
      <c r="T1767" s="92"/>
      <c r="U1767" s="180"/>
      <c r="V1767" s="120"/>
      <c r="W1767" s="118"/>
      <c r="X1767" s="118"/>
      <c r="Y1767" s="117"/>
      <c r="Z1767" s="110"/>
      <c r="AA1767" s="110"/>
      <c r="AB1767" s="121"/>
      <c r="AC1767" s="115"/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109"/>
      <c r="B1768" s="110"/>
      <c r="C1768" s="110"/>
      <c r="D1768" s="111"/>
      <c r="E1768" s="111"/>
      <c r="F1768" s="161"/>
      <c r="G1768" s="114"/>
      <c r="H1768" s="115"/>
      <c r="I1768" s="115"/>
      <c r="J1768" s="116"/>
      <c r="K1768" s="116"/>
      <c r="L1768" s="8"/>
      <c r="M1768" s="117"/>
      <c r="N1768" s="117"/>
      <c r="O1768" s="110"/>
      <c r="P1768" s="110"/>
      <c r="Q1768" s="148"/>
      <c r="R1768" s="170"/>
      <c r="S1768" s="110"/>
      <c r="T1768" s="92"/>
      <c r="U1768" s="180"/>
      <c r="V1768" s="120"/>
      <c r="W1768" s="118"/>
      <c r="X1768" s="118"/>
      <c r="Y1768" s="117"/>
      <c r="Z1768" s="110"/>
      <c r="AA1768" s="110"/>
      <c r="AB1768" s="121"/>
      <c r="AC1768" s="115"/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109"/>
      <c r="B1769" s="110"/>
      <c r="C1769" s="110"/>
      <c r="D1769" s="111"/>
      <c r="E1769" s="111"/>
      <c r="F1769" s="161"/>
      <c r="G1769" s="114"/>
      <c r="H1769" s="115"/>
      <c r="I1769" s="115"/>
      <c r="J1769" s="116"/>
      <c r="K1769" s="116"/>
      <c r="L1769" s="8"/>
      <c r="M1769" s="117"/>
      <c r="N1769" s="117"/>
      <c r="O1769" s="110"/>
      <c r="P1769" s="110"/>
      <c r="Q1769" s="148"/>
      <c r="R1769" s="170"/>
      <c r="S1769" s="110"/>
      <c r="T1769" s="92"/>
      <c r="U1769" s="180"/>
      <c r="V1769" s="120"/>
      <c r="W1769" s="118"/>
      <c r="X1769" s="118"/>
      <c r="Y1769" s="117"/>
      <c r="Z1769" s="110"/>
      <c r="AA1769" s="110"/>
      <c r="AB1769" s="121"/>
      <c r="AC1769" s="115"/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109"/>
      <c r="B1770" s="110"/>
      <c r="C1770" s="110"/>
      <c r="D1770" s="111"/>
      <c r="E1770" s="111"/>
      <c r="F1770" s="161"/>
      <c r="G1770" s="114"/>
      <c r="H1770" s="115"/>
      <c r="I1770" s="115"/>
      <c r="J1770" s="116"/>
      <c r="K1770" s="116"/>
      <c r="L1770" s="8"/>
      <c r="M1770" s="117"/>
      <c r="N1770" s="117"/>
      <c r="O1770" s="110"/>
      <c r="P1770" s="110"/>
      <c r="Q1770" s="148"/>
      <c r="R1770" s="170"/>
      <c r="S1770" s="110"/>
      <c r="T1770" s="92"/>
      <c r="U1770" s="180"/>
      <c r="V1770" s="120"/>
      <c r="W1770" s="118"/>
      <c r="X1770" s="118"/>
      <c r="Y1770" s="117"/>
      <c r="Z1770" s="110"/>
      <c r="AA1770" s="110"/>
      <c r="AB1770" s="121"/>
      <c r="AC1770" s="115"/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109"/>
      <c r="B1771" s="110"/>
      <c r="C1771" s="110"/>
      <c r="D1771" s="111"/>
      <c r="E1771" s="111"/>
      <c r="F1771" s="161"/>
      <c r="G1771" s="114"/>
      <c r="H1771" s="115"/>
      <c r="I1771" s="115"/>
      <c r="J1771" s="116"/>
      <c r="K1771" s="116"/>
      <c r="L1771" s="8"/>
      <c r="M1771" s="117"/>
      <c r="N1771" s="117"/>
      <c r="O1771" s="110"/>
      <c r="P1771" s="110"/>
      <c r="Q1771" s="148"/>
      <c r="R1771" s="170"/>
      <c r="S1771" s="110"/>
      <c r="T1771" s="92"/>
      <c r="U1771" s="180"/>
      <c r="V1771" s="120"/>
      <c r="W1771" s="118"/>
      <c r="X1771" s="118"/>
      <c r="Y1771" s="117"/>
      <c r="Z1771" s="110"/>
      <c r="AA1771" s="110"/>
      <c r="AB1771" s="121"/>
      <c r="AC1771" s="115"/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109"/>
      <c r="B1772" s="110"/>
      <c r="C1772" s="110"/>
      <c r="D1772" s="111"/>
      <c r="E1772" s="111"/>
      <c r="F1772" s="161"/>
      <c r="G1772" s="114"/>
      <c r="H1772" s="115"/>
      <c r="I1772" s="115"/>
      <c r="J1772" s="116"/>
      <c r="K1772" s="116"/>
      <c r="L1772" s="8"/>
      <c r="M1772" s="117"/>
      <c r="N1772" s="117"/>
      <c r="O1772" s="110"/>
      <c r="P1772" s="110"/>
      <c r="Q1772" s="148"/>
      <c r="R1772" s="170"/>
      <c r="S1772" s="110"/>
      <c r="T1772" s="92"/>
      <c r="U1772" s="180"/>
      <c r="V1772" s="120"/>
      <c r="W1772" s="118"/>
      <c r="X1772" s="118"/>
      <c r="Y1772" s="117"/>
      <c r="Z1772" s="110"/>
      <c r="AA1772" s="110"/>
      <c r="AB1772" s="121"/>
      <c r="AC1772" s="115"/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109"/>
      <c r="B1773" s="110"/>
      <c r="C1773" s="110"/>
      <c r="D1773" s="111"/>
      <c r="E1773" s="111"/>
      <c r="F1773" s="161"/>
      <c r="G1773" s="114"/>
      <c r="H1773" s="115"/>
      <c r="I1773" s="115"/>
      <c r="J1773" s="116"/>
      <c r="K1773" s="116"/>
      <c r="L1773" s="8"/>
      <c r="M1773" s="117"/>
      <c r="N1773" s="117"/>
      <c r="O1773" s="110"/>
      <c r="P1773" s="110"/>
      <c r="Q1773" s="148"/>
      <c r="R1773" s="170"/>
      <c r="S1773" s="110"/>
      <c r="T1773" s="92"/>
      <c r="U1773" s="180"/>
      <c r="V1773" s="120"/>
      <c r="W1773" s="118"/>
      <c r="X1773" s="118"/>
      <c r="Y1773" s="117"/>
      <c r="Z1773" s="110"/>
      <c r="AA1773" s="110"/>
      <c r="AB1773" s="121"/>
      <c r="AC1773" s="115"/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109"/>
      <c r="B1774" s="110"/>
      <c r="C1774" s="110"/>
      <c r="D1774" s="111"/>
      <c r="E1774" s="111"/>
      <c r="F1774" s="161"/>
      <c r="G1774" s="114"/>
      <c r="H1774" s="115"/>
      <c r="I1774" s="115"/>
      <c r="J1774" s="116"/>
      <c r="K1774" s="116"/>
      <c r="L1774" s="8"/>
      <c r="M1774" s="117"/>
      <c r="N1774" s="117"/>
      <c r="O1774" s="110"/>
      <c r="P1774" s="110"/>
      <c r="Q1774" s="148"/>
      <c r="R1774" s="170"/>
      <c r="S1774" s="110"/>
      <c r="T1774" s="92"/>
      <c r="U1774" s="180"/>
      <c r="V1774" s="120"/>
      <c r="W1774" s="118"/>
      <c r="X1774" s="118"/>
      <c r="Y1774" s="117"/>
      <c r="Z1774" s="110"/>
      <c r="AA1774" s="110"/>
      <c r="AB1774" s="121"/>
      <c r="AC1774" s="115"/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109"/>
      <c r="B1775" s="110"/>
      <c r="C1775" s="110"/>
      <c r="D1775" s="111"/>
      <c r="E1775" s="111"/>
      <c r="F1775" s="161"/>
      <c r="G1775" s="114"/>
      <c r="H1775" s="115"/>
      <c r="I1775" s="115"/>
      <c r="J1775" s="116"/>
      <c r="K1775" s="116"/>
      <c r="L1775" s="8"/>
      <c r="M1775" s="117"/>
      <c r="N1775" s="117"/>
      <c r="O1775" s="110"/>
      <c r="P1775" s="110"/>
      <c r="Q1775" s="148"/>
      <c r="R1775" s="170"/>
      <c r="S1775" s="110"/>
      <c r="T1775" s="92"/>
      <c r="U1775" s="180"/>
      <c r="V1775" s="120"/>
      <c r="W1775" s="118"/>
      <c r="X1775" s="118"/>
      <c r="Y1775" s="117"/>
      <c r="Z1775" s="110"/>
      <c r="AA1775" s="110"/>
      <c r="AB1775" s="121"/>
      <c r="AC1775" s="115"/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109"/>
      <c r="B1776" s="110"/>
      <c r="C1776" s="110"/>
      <c r="D1776" s="111"/>
      <c r="E1776" s="111"/>
      <c r="F1776" s="161"/>
      <c r="G1776" s="114"/>
      <c r="H1776" s="115"/>
      <c r="I1776" s="115"/>
      <c r="J1776" s="116"/>
      <c r="K1776" s="116"/>
      <c r="L1776" s="8"/>
      <c r="M1776" s="117"/>
      <c r="N1776" s="117"/>
      <c r="O1776" s="110"/>
      <c r="P1776" s="110"/>
      <c r="Q1776" s="148"/>
      <c r="R1776" s="170"/>
      <c r="S1776" s="110"/>
      <c r="T1776" s="92"/>
      <c r="U1776" s="180"/>
      <c r="V1776" s="120"/>
      <c r="W1776" s="118"/>
      <c r="X1776" s="118"/>
      <c r="Y1776" s="117"/>
      <c r="Z1776" s="110"/>
      <c r="AA1776" s="110"/>
      <c r="AB1776" s="121"/>
      <c r="AC1776" s="115"/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109"/>
      <c r="B1777" s="110"/>
      <c r="C1777" s="110"/>
      <c r="D1777" s="111"/>
      <c r="E1777" s="111"/>
      <c r="F1777" s="161"/>
      <c r="G1777" s="114"/>
      <c r="H1777" s="115"/>
      <c r="I1777" s="115"/>
      <c r="J1777" s="116"/>
      <c r="K1777" s="116"/>
      <c r="L1777" s="8"/>
      <c r="M1777" s="117"/>
      <c r="N1777" s="117"/>
      <c r="O1777" s="110"/>
      <c r="P1777" s="110"/>
      <c r="Q1777" s="148"/>
      <c r="R1777" s="170"/>
      <c r="S1777" s="110"/>
      <c r="T1777" s="92"/>
      <c r="U1777" s="180"/>
      <c r="V1777" s="120"/>
      <c r="W1777" s="118"/>
      <c r="X1777" s="118"/>
      <c r="Y1777" s="117"/>
      <c r="Z1777" s="110"/>
      <c r="AA1777" s="110"/>
      <c r="AB1777" s="121"/>
      <c r="AC1777" s="115"/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109"/>
      <c r="B1778" s="110"/>
      <c r="C1778" s="110"/>
      <c r="D1778" s="111"/>
      <c r="E1778" s="111"/>
      <c r="F1778" s="161"/>
      <c r="G1778" s="114"/>
      <c r="H1778" s="115"/>
      <c r="I1778" s="115"/>
      <c r="J1778" s="116"/>
      <c r="K1778" s="116"/>
      <c r="L1778" s="8"/>
      <c r="M1778" s="117"/>
      <c r="N1778" s="117"/>
      <c r="O1778" s="110"/>
      <c r="P1778" s="110"/>
      <c r="Q1778" s="148"/>
      <c r="R1778" s="170"/>
      <c r="S1778" s="110"/>
      <c r="T1778" s="92"/>
      <c r="U1778" s="180"/>
      <c r="V1778" s="120"/>
      <c r="W1778" s="118"/>
      <c r="X1778" s="118"/>
      <c r="Y1778" s="117"/>
      <c r="Z1778" s="110"/>
      <c r="AA1778" s="110"/>
      <c r="AB1778" s="121"/>
      <c r="AC1778" s="115"/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109"/>
      <c r="B1779" s="110"/>
      <c r="C1779" s="110"/>
      <c r="D1779" s="111"/>
      <c r="E1779" s="111"/>
      <c r="F1779" s="161"/>
      <c r="G1779" s="114"/>
      <c r="H1779" s="115"/>
      <c r="I1779" s="115"/>
      <c r="J1779" s="116"/>
      <c r="K1779" s="116"/>
      <c r="L1779" s="8"/>
      <c r="M1779" s="117"/>
      <c r="N1779" s="117"/>
      <c r="O1779" s="110"/>
      <c r="P1779" s="110"/>
      <c r="Q1779" s="148"/>
      <c r="R1779" s="170"/>
      <c r="S1779" s="110"/>
      <c r="T1779" s="92"/>
      <c r="U1779" s="180"/>
      <c r="V1779" s="120"/>
      <c r="W1779" s="118"/>
      <c r="X1779" s="118"/>
      <c r="Y1779" s="117"/>
      <c r="Z1779" s="110"/>
      <c r="AA1779" s="110"/>
      <c r="AB1779" s="121"/>
      <c r="AC1779" s="115"/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109"/>
      <c r="B1780" s="110"/>
      <c r="C1780" s="110"/>
      <c r="D1780" s="111"/>
      <c r="E1780" s="111"/>
      <c r="F1780" s="161"/>
      <c r="G1780" s="114"/>
      <c r="H1780" s="115"/>
      <c r="I1780" s="115"/>
      <c r="J1780" s="116"/>
      <c r="K1780" s="116"/>
      <c r="L1780" s="8"/>
      <c r="M1780" s="117"/>
      <c r="N1780" s="117"/>
      <c r="O1780" s="110"/>
      <c r="P1780" s="110"/>
      <c r="Q1780" s="148"/>
      <c r="R1780" s="170"/>
      <c r="S1780" s="110"/>
      <c r="T1780" s="92"/>
      <c r="U1780" s="180"/>
      <c r="V1780" s="120"/>
      <c r="W1780" s="118"/>
      <c r="X1780" s="118"/>
      <c r="Y1780" s="117"/>
      <c r="Z1780" s="110"/>
      <c r="AA1780" s="110"/>
      <c r="AB1780" s="121"/>
      <c r="AC1780" s="115"/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109"/>
      <c r="B1781" s="110"/>
      <c r="C1781" s="110"/>
      <c r="D1781" s="111"/>
      <c r="E1781" s="111"/>
      <c r="F1781" s="161"/>
      <c r="G1781" s="114"/>
      <c r="H1781" s="115"/>
      <c r="I1781" s="115"/>
      <c r="J1781" s="116"/>
      <c r="K1781" s="116"/>
      <c r="L1781" s="8"/>
      <c r="M1781" s="117"/>
      <c r="N1781" s="117"/>
      <c r="O1781" s="110"/>
      <c r="P1781" s="110"/>
      <c r="Q1781" s="148"/>
      <c r="R1781" s="170"/>
      <c r="S1781" s="110"/>
      <c r="T1781" s="92"/>
      <c r="U1781" s="180"/>
      <c r="V1781" s="120"/>
      <c r="W1781" s="118"/>
      <c r="X1781" s="118"/>
      <c r="Y1781" s="117"/>
      <c r="Z1781" s="110"/>
      <c r="AA1781" s="110"/>
      <c r="AB1781" s="121"/>
      <c r="AC1781" s="115"/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109"/>
      <c r="B1782" s="110"/>
      <c r="C1782" s="110"/>
      <c r="D1782" s="111"/>
      <c r="E1782" s="111"/>
      <c r="F1782" s="161"/>
      <c r="G1782" s="114"/>
      <c r="H1782" s="115"/>
      <c r="I1782" s="115"/>
      <c r="J1782" s="116"/>
      <c r="K1782" s="116"/>
      <c r="L1782" s="8"/>
      <c r="M1782" s="117"/>
      <c r="N1782" s="117"/>
      <c r="O1782" s="110"/>
      <c r="P1782" s="110"/>
      <c r="Q1782" s="148"/>
      <c r="R1782" s="170"/>
      <c r="S1782" s="110"/>
      <c r="T1782" s="92"/>
      <c r="U1782" s="180"/>
      <c r="V1782" s="120"/>
      <c r="W1782" s="118"/>
      <c r="X1782" s="118"/>
      <c r="Y1782" s="117"/>
      <c r="Z1782" s="110"/>
      <c r="AA1782" s="110"/>
      <c r="AB1782" s="121"/>
      <c r="AC1782" s="115"/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109"/>
      <c r="B1783" s="110"/>
      <c r="C1783" s="110"/>
      <c r="D1783" s="111"/>
      <c r="E1783" s="111"/>
      <c r="F1783" s="161"/>
      <c r="G1783" s="114"/>
      <c r="H1783" s="115"/>
      <c r="I1783" s="115"/>
      <c r="J1783" s="116"/>
      <c r="K1783" s="116"/>
      <c r="L1783" s="8"/>
      <c r="M1783" s="117"/>
      <c r="N1783" s="117"/>
      <c r="O1783" s="110"/>
      <c r="P1783" s="110"/>
      <c r="Q1783" s="148"/>
      <c r="R1783" s="170"/>
      <c r="S1783" s="110"/>
      <c r="T1783" s="92"/>
      <c r="U1783" s="180"/>
      <c r="V1783" s="120"/>
      <c r="W1783" s="118"/>
      <c r="X1783" s="118"/>
      <c r="Y1783" s="117"/>
      <c r="Z1783" s="110"/>
      <c r="AA1783" s="110"/>
      <c r="AB1783" s="121"/>
      <c r="AC1783" s="115"/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109"/>
      <c r="B1784" s="110"/>
      <c r="C1784" s="110"/>
      <c r="D1784" s="111"/>
      <c r="E1784" s="111"/>
      <c r="F1784" s="161"/>
      <c r="G1784" s="114"/>
      <c r="H1784" s="115"/>
      <c r="I1784" s="115"/>
      <c r="J1784" s="116"/>
      <c r="K1784" s="116"/>
      <c r="L1784" s="8"/>
      <c r="M1784" s="117"/>
      <c r="N1784" s="117"/>
      <c r="O1784" s="110"/>
      <c r="P1784" s="110"/>
      <c r="Q1784" s="148"/>
      <c r="R1784" s="170"/>
      <c r="S1784" s="110"/>
      <c r="T1784" s="92"/>
      <c r="U1784" s="180"/>
      <c r="V1784" s="120"/>
      <c r="W1784" s="118"/>
      <c r="X1784" s="118"/>
      <c r="Y1784" s="117"/>
      <c r="Z1784" s="110"/>
      <c r="AA1784" s="110"/>
      <c r="AB1784" s="121"/>
      <c r="AC1784" s="115"/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109"/>
      <c r="B1785" s="110"/>
      <c r="C1785" s="110"/>
      <c r="D1785" s="111"/>
      <c r="E1785" s="111"/>
      <c r="F1785" s="161"/>
      <c r="G1785" s="114"/>
      <c r="H1785" s="115"/>
      <c r="I1785" s="115"/>
      <c r="J1785" s="116"/>
      <c r="K1785" s="116"/>
      <c r="L1785" s="8"/>
      <c r="M1785" s="117"/>
      <c r="N1785" s="117"/>
      <c r="O1785" s="110"/>
      <c r="P1785" s="110"/>
      <c r="Q1785" s="148"/>
      <c r="R1785" s="170"/>
      <c r="S1785" s="110"/>
      <c r="T1785" s="92"/>
      <c r="U1785" s="180"/>
      <c r="V1785" s="120"/>
      <c r="W1785" s="118"/>
      <c r="X1785" s="118"/>
      <c r="Y1785" s="117"/>
      <c r="Z1785" s="110"/>
      <c r="AA1785" s="110"/>
      <c r="AB1785" s="121"/>
      <c r="AC1785" s="115"/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109"/>
      <c r="B1786" s="110"/>
      <c r="C1786" s="110"/>
      <c r="D1786" s="111"/>
      <c r="E1786" s="111"/>
      <c r="F1786" s="161"/>
      <c r="G1786" s="114"/>
      <c r="H1786" s="115"/>
      <c r="I1786" s="115"/>
      <c r="J1786" s="116"/>
      <c r="K1786" s="116"/>
      <c r="L1786" s="8"/>
      <c r="M1786" s="117"/>
      <c r="N1786" s="117"/>
      <c r="O1786" s="110"/>
      <c r="P1786" s="110"/>
      <c r="Q1786" s="148"/>
      <c r="R1786" s="170"/>
      <c r="S1786" s="110"/>
      <c r="T1786" s="92"/>
      <c r="U1786" s="180"/>
      <c r="V1786" s="120"/>
      <c r="W1786" s="118"/>
      <c r="X1786" s="118"/>
      <c r="Y1786" s="117"/>
      <c r="Z1786" s="110"/>
      <c r="AA1786" s="110"/>
      <c r="AB1786" s="121"/>
      <c r="AC1786" s="115"/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109"/>
      <c r="B1787" s="110"/>
      <c r="C1787" s="110"/>
      <c r="D1787" s="111"/>
      <c r="E1787" s="111"/>
      <c r="F1787" s="161"/>
      <c r="G1787" s="114"/>
      <c r="H1787" s="115"/>
      <c r="I1787" s="115"/>
      <c r="J1787" s="116"/>
      <c r="K1787" s="116"/>
      <c r="L1787" s="8"/>
      <c r="M1787" s="117"/>
      <c r="N1787" s="117"/>
      <c r="O1787" s="110"/>
      <c r="P1787" s="110"/>
      <c r="Q1787" s="148"/>
      <c r="R1787" s="170"/>
      <c r="S1787" s="110"/>
      <c r="T1787" s="92"/>
      <c r="U1787" s="180"/>
      <c r="V1787" s="120"/>
      <c r="W1787" s="118"/>
      <c r="X1787" s="118"/>
      <c r="Y1787" s="117"/>
      <c r="Z1787" s="110"/>
      <c r="AA1787" s="110"/>
      <c r="AB1787" s="121"/>
      <c r="AC1787" s="115"/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109"/>
      <c r="B1788" s="110"/>
      <c r="C1788" s="110"/>
      <c r="D1788" s="111"/>
      <c r="E1788" s="111"/>
      <c r="F1788" s="161"/>
      <c r="G1788" s="114"/>
      <c r="H1788" s="115"/>
      <c r="I1788" s="115"/>
      <c r="J1788" s="116"/>
      <c r="K1788" s="116"/>
      <c r="L1788" s="8"/>
      <c r="M1788" s="117"/>
      <c r="N1788" s="117"/>
      <c r="O1788" s="110"/>
      <c r="P1788" s="110"/>
      <c r="Q1788" s="148"/>
      <c r="R1788" s="170"/>
      <c r="S1788" s="110"/>
      <c r="T1788" s="92"/>
      <c r="U1788" s="180"/>
      <c r="V1788" s="120"/>
      <c r="W1788" s="118"/>
      <c r="X1788" s="118"/>
      <c r="Y1788" s="117"/>
      <c r="Z1788" s="110"/>
      <c r="AA1788" s="110"/>
      <c r="AB1788" s="121"/>
      <c r="AC1788" s="115"/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109"/>
      <c r="B1789" s="110"/>
      <c r="C1789" s="110"/>
      <c r="D1789" s="111"/>
      <c r="E1789" s="111"/>
      <c r="F1789" s="161"/>
      <c r="G1789" s="114"/>
      <c r="H1789" s="115"/>
      <c r="I1789" s="115"/>
      <c r="J1789" s="116"/>
      <c r="K1789" s="116"/>
      <c r="L1789" s="8"/>
      <c r="M1789" s="117"/>
      <c r="N1789" s="117"/>
      <c r="O1789" s="110"/>
      <c r="P1789" s="110"/>
      <c r="Q1789" s="148"/>
      <c r="R1789" s="170"/>
      <c r="S1789" s="110"/>
      <c r="T1789" s="92"/>
      <c r="U1789" s="180"/>
      <c r="V1789" s="120"/>
      <c r="W1789" s="118"/>
      <c r="X1789" s="118"/>
      <c r="Y1789" s="117"/>
      <c r="Z1789" s="110"/>
      <c r="AA1789" s="110"/>
      <c r="AB1789" s="121"/>
      <c r="AC1789" s="115"/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109"/>
      <c r="B1790" s="110"/>
      <c r="C1790" s="110"/>
      <c r="D1790" s="111"/>
      <c r="E1790" s="111"/>
      <c r="F1790" s="161"/>
      <c r="G1790" s="114"/>
      <c r="H1790" s="115"/>
      <c r="I1790" s="115"/>
      <c r="J1790" s="116"/>
      <c r="K1790" s="116"/>
      <c r="L1790" s="8"/>
      <c r="M1790" s="117"/>
      <c r="N1790" s="117"/>
      <c r="O1790" s="110"/>
      <c r="P1790" s="110"/>
      <c r="Q1790" s="148"/>
      <c r="R1790" s="170"/>
      <c r="S1790" s="110"/>
      <c r="T1790" s="92"/>
      <c r="U1790" s="180"/>
      <c r="V1790" s="120"/>
      <c r="W1790" s="118"/>
      <c r="X1790" s="118"/>
      <c r="Y1790" s="117"/>
      <c r="Z1790" s="110"/>
      <c r="AA1790" s="110"/>
      <c r="AB1790" s="121"/>
      <c r="AC1790" s="115"/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109"/>
      <c r="B1791" s="110"/>
      <c r="C1791" s="110"/>
      <c r="D1791" s="111"/>
      <c r="E1791" s="111"/>
      <c r="F1791" s="161"/>
      <c r="G1791" s="114"/>
      <c r="H1791" s="115"/>
      <c r="I1791" s="115"/>
      <c r="J1791" s="116"/>
      <c r="K1791" s="116"/>
      <c r="L1791" s="8"/>
      <c r="M1791" s="117"/>
      <c r="N1791" s="117"/>
      <c r="O1791" s="110"/>
      <c r="P1791" s="110"/>
      <c r="Q1791" s="148"/>
      <c r="R1791" s="170"/>
      <c r="S1791" s="110"/>
      <c r="T1791" s="92"/>
      <c r="U1791" s="180"/>
      <c r="V1791" s="120"/>
      <c r="W1791" s="118"/>
      <c r="X1791" s="118"/>
      <c r="Y1791" s="117"/>
      <c r="Z1791" s="110"/>
      <c r="AA1791" s="110"/>
      <c r="AB1791" s="121"/>
      <c r="AC1791" s="115"/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109"/>
      <c r="B1792" s="110"/>
      <c r="C1792" s="110"/>
      <c r="D1792" s="111"/>
      <c r="E1792" s="111"/>
      <c r="F1792" s="161"/>
      <c r="G1792" s="114"/>
      <c r="H1792" s="115"/>
      <c r="I1792" s="115"/>
      <c r="J1792" s="116"/>
      <c r="K1792" s="116"/>
      <c r="L1792" s="8"/>
      <c r="M1792" s="117"/>
      <c r="N1792" s="117"/>
      <c r="O1792" s="110"/>
      <c r="P1792" s="110"/>
      <c r="Q1792" s="148"/>
      <c r="R1792" s="170"/>
      <c r="S1792" s="110"/>
      <c r="T1792" s="92"/>
      <c r="U1792" s="180"/>
      <c r="V1792" s="120"/>
      <c r="W1792" s="118"/>
      <c r="X1792" s="118"/>
      <c r="Y1792" s="117"/>
      <c r="Z1792" s="110"/>
      <c r="AA1792" s="110"/>
      <c r="AB1792" s="121"/>
      <c r="AC1792" s="115"/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109"/>
      <c r="B1793" s="110"/>
      <c r="C1793" s="110"/>
      <c r="D1793" s="111"/>
      <c r="E1793" s="111"/>
      <c r="F1793" s="161"/>
      <c r="G1793" s="114"/>
      <c r="H1793" s="115"/>
      <c r="I1793" s="115"/>
      <c r="J1793" s="116"/>
      <c r="K1793" s="116"/>
      <c r="L1793" s="8"/>
      <c r="M1793" s="117"/>
      <c r="N1793" s="117"/>
      <c r="O1793" s="110"/>
      <c r="P1793" s="110"/>
      <c r="Q1793" s="148"/>
      <c r="R1793" s="170"/>
      <c r="S1793" s="110"/>
      <c r="T1793" s="92"/>
      <c r="U1793" s="180"/>
      <c r="V1793" s="120"/>
      <c r="W1793" s="118"/>
      <c r="X1793" s="118"/>
      <c r="Y1793" s="117"/>
      <c r="Z1793" s="110"/>
      <c r="AA1793" s="110"/>
      <c r="AB1793" s="121"/>
      <c r="AC1793" s="115"/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109"/>
      <c r="B1794" s="110"/>
      <c r="C1794" s="110"/>
      <c r="D1794" s="111"/>
      <c r="E1794" s="111"/>
      <c r="F1794" s="161"/>
      <c r="G1794" s="114"/>
      <c r="H1794" s="115"/>
      <c r="I1794" s="115"/>
      <c r="J1794" s="116"/>
      <c r="K1794" s="116"/>
      <c r="L1794" s="8"/>
      <c r="M1794" s="117"/>
      <c r="N1794" s="117"/>
      <c r="O1794" s="110"/>
      <c r="P1794" s="110"/>
      <c r="Q1794" s="148"/>
      <c r="R1794" s="170"/>
      <c r="S1794" s="110"/>
      <c r="T1794" s="92"/>
      <c r="U1794" s="180"/>
      <c r="V1794" s="120"/>
      <c r="W1794" s="118"/>
      <c r="X1794" s="118"/>
      <c r="Y1794" s="117"/>
      <c r="Z1794" s="110"/>
      <c r="AA1794" s="110"/>
      <c r="AB1794" s="121"/>
      <c r="AC1794" s="115"/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109"/>
      <c r="B1795" s="110"/>
      <c r="C1795" s="110"/>
      <c r="D1795" s="111"/>
      <c r="E1795" s="111"/>
      <c r="F1795" s="161"/>
      <c r="G1795" s="114"/>
      <c r="H1795" s="115"/>
      <c r="I1795" s="115"/>
      <c r="J1795" s="116"/>
      <c r="K1795" s="116"/>
      <c r="L1795" s="8"/>
      <c r="M1795" s="117"/>
      <c r="N1795" s="117"/>
      <c r="O1795" s="110"/>
      <c r="P1795" s="110"/>
      <c r="Q1795" s="148"/>
      <c r="R1795" s="170"/>
      <c r="S1795" s="110"/>
      <c r="T1795" s="92"/>
      <c r="U1795" s="180"/>
      <c r="V1795" s="120"/>
      <c r="W1795" s="118"/>
      <c r="X1795" s="118"/>
      <c r="Y1795" s="117"/>
      <c r="Z1795" s="110"/>
      <c r="AA1795" s="110"/>
      <c r="AB1795" s="121"/>
      <c r="AC1795" s="115"/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109"/>
      <c r="B1796" s="110"/>
      <c r="C1796" s="110"/>
      <c r="D1796" s="111"/>
      <c r="E1796" s="111"/>
      <c r="F1796" s="161"/>
      <c r="G1796" s="114"/>
      <c r="H1796" s="115"/>
      <c r="I1796" s="115"/>
      <c r="J1796" s="116"/>
      <c r="K1796" s="116"/>
      <c r="L1796" s="8"/>
      <c r="M1796" s="117"/>
      <c r="N1796" s="117"/>
      <c r="O1796" s="110"/>
      <c r="P1796" s="110"/>
      <c r="Q1796" s="148"/>
      <c r="R1796" s="170"/>
      <c r="S1796" s="110"/>
      <c r="T1796" s="92"/>
      <c r="U1796" s="180"/>
      <c r="V1796" s="120"/>
      <c r="W1796" s="118"/>
      <c r="X1796" s="118"/>
      <c r="Y1796" s="117"/>
      <c r="Z1796" s="110"/>
      <c r="AA1796" s="110"/>
      <c r="AB1796" s="121"/>
      <c r="AC1796" s="115"/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109"/>
      <c r="B1797" s="110"/>
      <c r="C1797" s="110"/>
      <c r="D1797" s="111"/>
      <c r="E1797" s="111"/>
      <c r="F1797" s="161"/>
      <c r="G1797" s="114"/>
      <c r="H1797" s="115"/>
      <c r="I1797" s="115"/>
      <c r="J1797" s="116"/>
      <c r="K1797" s="116"/>
      <c r="L1797" s="8"/>
      <c r="M1797" s="117"/>
      <c r="N1797" s="117"/>
      <c r="O1797" s="110"/>
      <c r="P1797" s="110"/>
      <c r="Q1797" s="148"/>
      <c r="R1797" s="170"/>
      <c r="S1797" s="110"/>
      <c r="T1797" s="92"/>
      <c r="U1797" s="180"/>
      <c r="V1797" s="120"/>
      <c r="W1797" s="118"/>
      <c r="X1797" s="118"/>
      <c r="Y1797" s="117"/>
      <c r="Z1797" s="110"/>
      <c r="AA1797" s="110"/>
      <c r="AB1797" s="121"/>
      <c r="AC1797" s="115"/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109"/>
      <c r="B1798" s="110"/>
      <c r="C1798" s="110"/>
      <c r="D1798" s="111"/>
      <c r="E1798" s="111"/>
      <c r="F1798" s="161"/>
      <c r="G1798" s="114"/>
      <c r="H1798" s="115"/>
      <c r="I1798" s="115"/>
      <c r="J1798" s="116"/>
      <c r="K1798" s="116"/>
      <c r="L1798" s="8"/>
      <c r="M1798" s="117"/>
      <c r="N1798" s="117"/>
      <c r="O1798" s="110"/>
      <c r="P1798" s="110"/>
      <c r="Q1798" s="148"/>
      <c r="R1798" s="170"/>
      <c r="S1798" s="110"/>
      <c r="T1798" s="92"/>
      <c r="U1798" s="180"/>
      <c r="V1798" s="120"/>
      <c r="W1798" s="118"/>
      <c r="X1798" s="118"/>
      <c r="Y1798" s="117"/>
      <c r="Z1798" s="110"/>
      <c r="AA1798" s="110"/>
      <c r="AB1798" s="121"/>
      <c r="AC1798" s="115"/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109"/>
      <c r="B1799" s="110"/>
      <c r="C1799" s="110"/>
      <c r="D1799" s="111"/>
      <c r="E1799" s="111"/>
      <c r="F1799" s="161"/>
      <c r="G1799" s="114"/>
      <c r="H1799" s="115"/>
      <c r="I1799" s="115"/>
      <c r="J1799" s="116"/>
      <c r="K1799" s="116"/>
      <c r="L1799" s="8"/>
      <c r="M1799" s="117"/>
      <c r="N1799" s="117"/>
      <c r="O1799" s="110"/>
      <c r="P1799" s="110"/>
      <c r="Q1799" s="148"/>
      <c r="R1799" s="170"/>
      <c r="S1799" s="110"/>
      <c r="T1799" s="92"/>
      <c r="U1799" s="180"/>
      <c r="V1799" s="120"/>
      <c r="W1799" s="118"/>
      <c r="X1799" s="118"/>
      <c r="Y1799" s="117"/>
      <c r="Z1799" s="110"/>
      <c r="AA1799" s="110"/>
      <c r="AB1799" s="121"/>
      <c r="AC1799" s="115"/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109"/>
      <c r="B1800" s="110"/>
      <c r="C1800" s="110"/>
      <c r="D1800" s="111"/>
      <c r="E1800" s="111"/>
      <c r="F1800" s="161"/>
      <c r="G1800" s="114"/>
      <c r="H1800" s="115"/>
      <c r="I1800" s="115"/>
      <c r="J1800" s="116"/>
      <c r="K1800" s="116"/>
      <c r="L1800" s="8"/>
      <c r="M1800" s="117"/>
      <c r="N1800" s="117"/>
      <c r="O1800" s="110"/>
      <c r="P1800" s="110"/>
      <c r="Q1800" s="148"/>
      <c r="R1800" s="170"/>
      <c r="S1800" s="110"/>
      <c r="T1800" s="92"/>
      <c r="U1800" s="180"/>
      <c r="V1800" s="120"/>
      <c r="W1800" s="118"/>
      <c r="X1800" s="118"/>
      <c r="Y1800" s="117"/>
      <c r="Z1800" s="110"/>
      <c r="AA1800" s="110"/>
      <c r="AB1800" s="121"/>
      <c r="AC1800" s="115"/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109"/>
      <c r="B1801" s="110"/>
      <c r="C1801" s="110"/>
      <c r="D1801" s="111"/>
      <c r="E1801" s="111"/>
      <c r="F1801" s="161"/>
      <c r="G1801" s="114"/>
      <c r="H1801" s="115"/>
      <c r="I1801" s="115"/>
      <c r="J1801" s="116"/>
      <c r="K1801" s="116"/>
      <c r="L1801" s="8"/>
      <c r="M1801" s="117"/>
      <c r="N1801" s="117"/>
      <c r="O1801" s="110"/>
      <c r="P1801" s="110"/>
      <c r="Q1801" s="148"/>
      <c r="R1801" s="170"/>
      <c r="S1801" s="110"/>
      <c r="T1801" s="92"/>
      <c r="U1801" s="180"/>
      <c r="V1801" s="120"/>
      <c r="W1801" s="118"/>
      <c r="X1801" s="118"/>
      <c r="Y1801" s="117"/>
      <c r="Z1801" s="110"/>
      <c r="AA1801" s="110"/>
      <c r="AB1801" s="121"/>
      <c r="AC1801" s="115"/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109"/>
      <c r="B1802" s="110"/>
      <c r="C1802" s="110"/>
      <c r="D1802" s="111"/>
      <c r="E1802" s="111"/>
      <c r="F1802" s="161"/>
      <c r="G1802" s="114"/>
      <c r="H1802" s="115"/>
      <c r="I1802" s="115"/>
      <c r="J1802" s="116"/>
      <c r="K1802" s="116"/>
      <c r="L1802" s="8"/>
      <c r="M1802" s="117"/>
      <c r="N1802" s="117"/>
      <c r="O1802" s="110"/>
      <c r="P1802" s="110"/>
      <c r="Q1802" s="148"/>
      <c r="R1802" s="170"/>
      <c r="S1802" s="110"/>
      <c r="T1802" s="92"/>
      <c r="U1802" s="180"/>
      <c r="V1802" s="120"/>
      <c r="W1802" s="118"/>
      <c r="X1802" s="118"/>
      <c r="Y1802" s="117"/>
      <c r="Z1802" s="110"/>
      <c r="AA1802" s="110"/>
      <c r="AB1802" s="121"/>
      <c r="AC1802" s="115"/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109"/>
      <c r="B1803" s="110"/>
      <c r="C1803" s="110"/>
      <c r="D1803" s="111"/>
      <c r="E1803" s="111"/>
      <c r="F1803" s="161"/>
      <c r="G1803" s="114"/>
      <c r="H1803" s="115"/>
      <c r="I1803" s="115"/>
      <c r="J1803" s="116"/>
      <c r="K1803" s="116"/>
      <c r="L1803" s="8"/>
      <c r="M1803" s="117"/>
      <c r="N1803" s="117"/>
      <c r="O1803" s="110"/>
      <c r="P1803" s="110"/>
      <c r="Q1803" s="148"/>
      <c r="R1803" s="170"/>
      <c r="S1803" s="110"/>
      <c r="T1803" s="92"/>
      <c r="U1803" s="180"/>
      <c r="V1803" s="120"/>
      <c r="W1803" s="118"/>
      <c r="X1803" s="118"/>
      <c r="Y1803" s="117"/>
      <c r="Z1803" s="110"/>
      <c r="AA1803" s="110"/>
      <c r="AB1803" s="121"/>
      <c r="AC1803" s="115"/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109"/>
      <c r="B1804" s="110"/>
      <c r="C1804" s="110"/>
      <c r="D1804" s="111"/>
      <c r="E1804" s="111"/>
      <c r="F1804" s="161"/>
      <c r="G1804" s="114"/>
      <c r="H1804" s="115"/>
      <c r="I1804" s="115"/>
      <c r="J1804" s="116"/>
      <c r="K1804" s="116"/>
      <c r="L1804" s="8"/>
      <c r="M1804" s="117"/>
      <c r="N1804" s="117"/>
      <c r="O1804" s="110"/>
      <c r="P1804" s="110"/>
      <c r="Q1804" s="148"/>
      <c r="R1804" s="170"/>
      <c r="S1804" s="110"/>
      <c r="T1804" s="92"/>
      <c r="U1804" s="180"/>
      <c r="V1804" s="120"/>
      <c r="W1804" s="118"/>
      <c r="X1804" s="118"/>
      <c r="Y1804" s="117"/>
      <c r="Z1804" s="110"/>
      <c r="AA1804" s="110"/>
      <c r="AB1804" s="121"/>
      <c r="AC1804" s="115"/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109"/>
      <c r="B1805" s="110"/>
      <c r="C1805" s="110"/>
      <c r="D1805" s="111"/>
      <c r="E1805" s="111"/>
      <c r="F1805" s="161"/>
      <c r="G1805" s="114"/>
      <c r="H1805" s="115"/>
      <c r="I1805" s="115"/>
      <c r="J1805" s="116"/>
      <c r="K1805" s="116"/>
      <c r="L1805" s="8"/>
      <c r="M1805" s="117"/>
      <c r="N1805" s="117"/>
      <c r="O1805" s="110"/>
      <c r="P1805" s="110"/>
      <c r="Q1805" s="148"/>
      <c r="R1805" s="170"/>
      <c r="S1805" s="110"/>
      <c r="T1805" s="92"/>
      <c r="U1805" s="180"/>
      <c r="V1805" s="120"/>
      <c r="W1805" s="118"/>
      <c r="X1805" s="118"/>
      <c r="Y1805" s="117"/>
      <c r="Z1805" s="110"/>
      <c r="AA1805" s="110"/>
      <c r="AB1805" s="121"/>
      <c r="AC1805" s="115"/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109"/>
      <c r="B1806" s="110"/>
      <c r="C1806" s="110"/>
      <c r="D1806" s="111"/>
      <c r="E1806" s="111"/>
      <c r="F1806" s="161"/>
      <c r="G1806" s="114"/>
      <c r="H1806" s="115"/>
      <c r="I1806" s="115"/>
      <c r="J1806" s="116"/>
      <c r="K1806" s="116"/>
      <c r="L1806" s="8"/>
      <c r="M1806" s="117"/>
      <c r="N1806" s="117"/>
      <c r="O1806" s="110"/>
      <c r="P1806" s="110"/>
      <c r="Q1806" s="148"/>
      <c r="R1806" s="170"/>
      <c r="S1806" s="110"/>
      <c r="T1806" s="92"/>
      <c r="U1806" s="180"/>
      <c r="V1806" s="120"/>
      <c r="W1806" s="118"/>
      <c r="X1806" s="118"/>
      <c r="Y1806" s="117"/>
      <c r="Z1806" s="110"/>
      <c r="AA1806" s="110"/>
      <c r="AB1806" s="121"/>
      <c r="AC1806" s="115"/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109"/>
      <c r="B1807" s="110"/>
      <c r="C1807" s="110"/>
      <c r="D1807" s="111"/>
      <c r="E1807" s="111"/>
      <c r="F1807" s="161"/>
      <c r="G1807" s="114"/>
      <c r="H1807" s="115"/>
      <c r="I1807" s="115"/>
      <c r="J1807" s="116"/>
      <c r="K1807" s="116"/>
      <c r="L1807" s="8"/>
      <c r="M1807" s="117"/>
      <c r="N1807" s="117"/>
      <c r="O1807" s="110"/>
      <c r="P1807" s="110"/>
      <c r="Q1807" s="148"/>
      <c r="R1807" s="170"/>
      <c r="S1807" s="110"/>
      <c r="T1807" s="92"/>
      <c r="U1807" s="180"/>
      <c r="V1807" s="120"/>
      <c r="W1807" s="118"/>
      <c r="X1807" s="118"/>
      <c r="Y1807" s="117"/>
      <c r="Z1807" s="110"/>
      <c r="AA1807" s="110"/>
      <c r="AB1807" s="121"/>
      <c r="AC1807" s="115"/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109"/>
      <c r="B1808" s="110"/>
      <c r="C1808" s="110"/>
      <c r="D1808" s="111"/>
      <c r="E1808" s="111"/>
      <c r="F1808" s="161"/>
      <c r="G1808" s="114"/>
      <c r="H1808" s="115"/>
      <c r="I1808" s="115"/>
      <c r="J1808" s="116"/>
      <c r="K1808" s="116"/>
      <c r="L1808" s="8"/>
      <c r="M1808" s="117"/>
      <c r="N1808" s="117"/>
      <c r="O1808" s="110"/>
      <c r="P1808" s="110"/>
      <c r="Q1808" s="148"/>
      <c r="R1808" s="170"/>
      <c r="S1808" s="110"/>
      <c r="T1808" s="92"/>
      <c r="U1808" s="180"/>
      <c r="V1808" s="120"/>
      <c r="W1808" s="118"/>
      <c r="X1808" s="118"/>
      <c r="Y1808" s="117"/>
      <c r="Z1808" s="110"/>
      <c r="AA1808" s="110"/>
      <c r="AB1808" s="121"/>
      <c r="AC1808" s="115"/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109"/>
      <c r="B1809" s="110"/>
      <c r="C1809" s="110"/>
      <c r="D1809" s="111"/>
      <c r="E1809" s="111"/>
      <c r="F1809" s="161"/>
      <c r="G1809" s="114"/>
      <c r="H1809" s="115"/>
      <c r="I1809" s="115"/>
      <c r="J1809" s="116"/>
      <c r="K1809" s="116"/>
      <c r="L1809" s="8"/>
      <c r="M1809" s="117"/>
      <c r="N1809" s="117"/>
      <c r="O1809" s="110"/>
      <c r="P1809" s="110"/>
      <c r="Q1809" s="148"/>
      <c r="R1809" s="170"/>
      <c r="S1809" s="110"/>
      <c r="T1809" s="92"/>
      <c r="U1809" s="180"/>
      <c r="V1809" s="120"/>
      <c r="W1809" s="118"/>
      <c r="X1809" s="118"/>
      <c r="Y1809" s="117"/>
      <c r="Z1809" s="110"/>
      <c r="AA1809" s="110"/>
      <c r="AB1809" s="121"/>
      <c r="AC1809" s="115"/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109"/>
      <c r="B1810" s="110"/>
      <c r="C1810" s="110"/>
      <c r="D1810" s="111"/>
      <c r="E1810" s="111"/>
      <c r="F1810" s="161"/>
      <c r="G1810" s="114"/>
      <c r="H1810" s="115"/>
      <c r="I1810" s="115"/>
      <c r="J1810" s="116"/>
      <c r="K1810" s="116"/>
      <c r="L1810" s="8"/>
      <c r="M1810" s="117"/>
      <c r="N1810" s="117"/>
      <c r="O1810" s="110"/>
      <c r="P1810" s="110"/>
      <c r="Q1810" s="148"/>
      <c r="R1810" s="170"/>
      <c r="S1810" s="110"/>
      <c r="T1810" s="92"/>
      <c r="U1810" s="180"/>
      <c r="V1810" s="120"/>
      <c r="W1810" s="118"/>
      <c r="X1810" s="118"/>
      <c r="Y1810" s="117"/>
      <c r="Z1810" s="110"/>
      <c r="AA1810" s="110"/>
      <c r="AB1810" s="121"/>
      <c r="AC1810" s="115"/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109"/>
      <c r="B1811" s="110"/>
      <c r="C1811" s="110"/>
      <c r="D1811" s="111"/>
      <c r="E1811" s="111"/>
      <c r="F1811" s="161"/>
      <c r="G1811" s="114"/>
      <c r="H1811" s="115"/>
      <c r="I1811" s="115"/>
      <c r="J1811" s="116"/>
      <c r="K1811" s="116"/>
      <c r="L1811" s="8"/>
      <c r="M1811" s="117"/>
      <c r="N1811" s="117"/>
      <c r="O1811" s="110"/>
      <c r="P1811" s="110"/>
      <c r="Q1811" s="148"/>
      <c r="R1811" s="170"/>
      <c r="S1811" s="110"/>
      <c r="T1811" s="92"/>
      <c r="U1811" s="180"/>
      <c r="V1811" s="120"/>
      <c r="W1811" s="118"/>
      <c r="X1811" s="118"/>
      <c r="Y1811" s="117"/>
      <c r="Z1811" s="110"/>
      <c r="AA1811" s="110"/>
      <c r="AB1811" s="121"/>
      <c r="AC1811" s="115"/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109"/>
      <c r="B1812" s="110"/>
      <c r="C1812" s="110"/>
      <c r="D1812" s="111"/>
      <c r="E1812" s="111"/>
      <c r="F1812" s="161"/>
      <c r="G1812" s="114"/>
      <c r="H1812" s="115"/>
      <c r="I1812" s="115"/>
      <c r="J1812" s="116"/>
      <c r="K1812" s="116"/>
      <c r="L1812" s="8"/>
      <c r="M1812" s="117"/>
      <c r="N1812" s="117"/>
      <c r="O1812" s="110"/>
      <c r="P1812" s="110"/>
      <c r="Q1812" s="148"/>
      <c r="R1812" s="170"/>
      <c r="S1812" s="110"/>
      <c r="T1812" s="92"/>
      <c r="U1812" s="180"/>
      <c r="V1812" s="120"/>
      <c r="W1812" s="118"/>
      <c r="X1812" s="118"/>
      <c r="Y1812" s="117"/>
      <c r="Z1812" s="110"/>
      <c r="AA1812" s="110"/>
      <c r="AB1812" s="121"/>
      <c r="AC1812" s="115"/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109"/>
      <c r="B1813" s="110"/>
      <c r="C1813" s="110"/>
      <c r="D1813" s="111"/>
      <c r="E1813" s="111"/>
      <c r="F1813" s="161"/>
      <c r="G1813" s="114"/>
      <c r="H1813" s="115"/>
      <c r="I1813" s="115"/>
      <c r="J1813" s="116"/>
      <c r="K1813" s="116"/>
      <c r="L1813" s="8"/>
      <c r="M1813" s="117"/>
      <c r="N1813" s="117"/>
      <c r="O1813" s="110"/>
      <c r="P1813" s="110"/>
      <c r="Q1813" s="148"/>
      <c r="R1813" s="170"/>
      <c r="S1813" s="110"/>
      <c r="T1813" s="92"/>
      <c r="U1813" s="180"/>
      <c r="V1813" s="120"/>
      <c r="W1813" s="118"/>
      <c r="X1813" s="118"/>
      <c r="Y1813" s="117"/>
      <c r="Z1813" s="110"/>
      <c r="AA1813" s="110"/>
      <c r="AB1813" s="121"/>
      <c r="AC1813" s="115"/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109"/>
      <c r="B1814" s="110"/>
      <c r="C1814" s="110"/>
      <c r="D1814" s="111"/>
      <c r="E1814" s="111"/>
      <c r="F1814" s="161"/>
      <c r="G1814" s="114"/>
      <c r="H1814" s="115"/>
      <c r="I1814" s="115"/>
      <c r="J1814" s="116"/>
      <c r="K1814" s="116"/>
      <c r="L1814" s="8"/>
      <c r="M1814" s="117"/>
      <c r="N1814" s="117"/>
      <c r="O1814" s="110"/>
      <c r="P1814" s="110"/>
      <c r="Q1814" s="148"/>
      <c r="R1814" s="170"/>
      <c r="S1814" s="110"/>
      <c r="T1814" s="92"/>
      <c r="U1814" s="180"/>
      <c r="V1814" s="120"/>
      <c r="W1814" s="118"/>
      <c r="X1814" s="118"/>
      <c r="Y1814" s="117"/>
      <c r="Z1814" s="110"/>
      <c r="AA1814" s="110"/>
      <c r="AB1814" s="121"/>
      <c r="AC1814" s="115"/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109"/>
      <c r="B1815" s="110"/>
      <c r="C1815" s="110"/>
      <c r="D1815" s="111"/>
      <c r="E1815" s="111"/>
      <c r="F1815" s="161"/>
      <c r="G1815" s="114"/>
      <c r="H1815" s="115"/>
      <c r="I1815" s="115"/>
      <c r="J1815" s="116"/>
      <c r="K1815" s="116"/>
      <c r="L1815" s="8"/>
      <c r="M1815" s="117"/>
      <c r="N1815" s="117"/>
      <c r="O1815" s="110"/>
      <c r="P1815" s="110"/>
      <c r="Q1815" s="148"/>
      <c r="R1815" s="170"/>
      <c r="S1815" s="110"/>
      <c r="T1815" s="92"/>
      <c r="U1815" s="180"/>
      <c r="V1815" s="120"/>
      <c r="W1815" s="118"/>
      <c r="X1815" s="118"/>
      <c r="Y1815" s="117"/>
      <c r="Z1815" s="110"/>
      <c r="AA1815" s="110"/>
      <c r="AB1815" s="121"/>
      <c r="AC1815" s="115"/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109"/>
      <c r="B1816" s="110"/>
      <c r="C1816" s="110"/>
      <c r="D1816" s="111"/>
      <c r="E1816" s="111"/>
      <c r="F1816" s="161"/>
      <c r="G1816" s="114"/>
      <c r="H1816" s="115"/>
      <c r="I1816" s="115"/>
      <c r="J1816" s="116"/>
      <c r="K1816" s="116"/>
      <c r="L1816" s="8"/>
      <c r="M1816" s="117"/>
      <c r="N1816" s="117"/>
      <c r="O1816" s="110"/>
      <c r="P1816" s="110"/>
      <c r="Q1816" s="148"/>
      <c r="R1816" s="170"/>
      <c r="S1816" s="110"/>
      <c r="T1816" s="92"/>
      <c r="U1816" s="180"/>
      <c r="V1816" s="120"/>
      <c r="W1816" s="118"/>
      <c r="X1816" s="118"/>
      <c r="Y1816" s="117"/>
      <c r="Z1816" s="110"/>
      <c r="AA1816" s="110"/>
      <c r="AB1816" s="121"/>
      <c r="AC1816" s="115"/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109"/>
      <c r="B1817" s="110"/>
      <c r="C1817" s="110"/>
      <c r="D1817" s="111"/>
      <c r="E1817" s="111"/>
      <c r="F1817" s="161"/>
      <c r="G1817" s="114"/>
      <c r="H1817" s="115"/>
      <c r="I1817" s="115"/>
      <c r="J1817" s="116"/>
      <c r="K1817" s="116"/>
      <c r="L1817" s="8"/>
      <c r="M1817" s="117"/>
      <c r="N1817" s="117"/>
      <c r="O1817" s="110"/>
      <c r="P1817" s="110"/>
      <c r="Q1817" s="148"/>
      <c r="R1817" s="170"/>
      <c r="S1817" s="110"/>
      <c r="T1817" s="92"/>
      <c r="U1817" s="180"/>
      <c r="V1817" s="120"/>
      <c r="W1817" s="118"/>
      <c r="X1817" s="118"/>
      <c r="Y1817" s="117"/>
      <c r="Z1817" s="110"/>
      <c r="AA1817" s="110"/>
      <c r="AB1817" s="121"/>
      <c r="AC1817" s="115"/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109"/>
      <c r="B1818" s="110"/>
      <c r="C1818" s="110"/>
      <c r="D1818" s="111"/>
      <c r="E1818" s="111"/>
      <c r="F1818" s="161"/>
      <c r="G1818" s="114"/>
      <c r="H1818" s="115"/>
      <c r="I1818" s="115"/>
      <c r="J1818" s="116"/>
      <c r="K1818" s="116"/>
      <c r="L1818" s="8"/>
      <c r="M1818" s="117"/>
      <c r="N1818" s="117"/>
      <c r="O1818" s="110"/>
      <c r="P1818" s="110"/>
      <c r="Q1818" s="148"/>
      <c r="R1818" s="170"/>
      <c r="S1818" s="110"/>
      <c r="T1818" s="92"/>
      <c r="U1818" s="180"/>
      <c r="V1818" s="120"/>
      <c r="W1818" s="118"/>
      <c r="X1818" s="118"/>
      <c r="Y1818" s="117"/>
      <c r="Z1818" s="110"/>
      <c r="AA1818" s="110"/>
      <c r="AB1818" s="121"/>
      <c r="AC1818" s="115"/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109"/>
      <c r="B1819" s="110"/>
      <c r="C1819" s="110"/>
      <c r="D1819" s="111"/>
      <c r="E1819" s="111"/>
      <c r="F1819" s="161"/>
      <c r="G1819" s="114"/>
      <c r="H1819" s="115"/>
      <c r="I1819" s="115"/>
      <c r="J1819" s="116"/>
      <c r="K1819" s="116"/>
      <c r="L1819" s="8"/>
      <c r="M1819" s="117"/>
      <c r="N1819" s="117"/>
      <c r="O1819" s="110"/>
      <c r="P1819" s="110"/>
      <c r="Q1819" s="148"/>
      <c r="R1819" s="170"/>
      <c r="S1819" s="110"/>
      <c r="T1819" s="92"/>
      <c r="U1819" s="180"/>
      <c r="V1819" s="120"/>
      <c r="W1819" s="118"/>
      <c r="X1819" s="118"/>
      <c r="Y1819" s="117"/>
      <c r="Z1819" s="110"/>
      <c r="AA1819" s="110"/>
      <c r="AB1819" s="121"/>
      <c r="AC1819" s="115"/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109"/>
      <c r="B1820" s="110"/>
      <c r="C1820" s="110"/>
      <c r="D1820" s="111"/>
      <c r="E1820" s="111"/>
      <c r="F1820" s="161"/>
      <c r="G1820" s="114"/>
      <c r="H1820" s="115"/>
      <c r="I1820" s="115"/>
      <c r="J1820" s="116"/>
      <c r="K1820" s="116"/>
      <c r="L1820" s="8"/>
      <c r="M1820" s="117"/>
      <c r="N1820" s="117"/>
      <c r="O1820" s="110"/>
      <c r="P1820" s="110"/>
      <c r="Q1820" s="148"/>
      <c r="R1820" s="170"/>
      <c r="S1820" s="110"/>
      <c r="T1820" s="92"/>
      <c r="U1820" s="180"/>
      <c r="V1820" s="120"/>
      <c r="W1820" s="118"/>
      <c r="X1820" s="118"/>
      <c r="Y1820" s="117"/>
      <c r="Z1820" s="110"/>
      <c r="AA1820" s="110"/>
      <c r="AB1820" s="121"/>
      <c r="AC1820" s="115"/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109"/>
      <c r="B1821" s="110"/>
      <c r="C1821" s="110"/>
      <c r="D1821" s="111"/>
      <c r="E1821" s="111"/>
      <c r="F1821" s="161"/>
      <c r="G1821" s="114"/>
      <c r="H1821" s="115"/>
      <c r="I1821" s="115"/>
      <c r="J1821" s="116"/>
      <c r="K1821" s="116"/>
      <c r="L1821" s="8"/>
      <c r="M1821" s="117"/>
      <c r="N1821" s="117"/>
      <c r="O1821" s="110"/>
      <c r="P1821" s="110"/>
      <c r="Q1821" s="148"/>
      <c r="R1821" s="170"/>
      <c r="S1821" s="110"/>
      <c r="T1821" s="92"/>
      <c r="U1821" s="180"/>
      <c r="V1821" s="120"/>
      <c r="W1821" s="118"/>
      <c r="X1821" s="118"/>
      <c r="Y1821" s="117"/>
      <c r="Z1821" s="110"/>
      <c r="AA1821" s="110"/>
      <c r="AB1821" s="121"/>
      <c r="AC1821" s="115"/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109"/>
      <c r="B1822" s="110"/>
      <c r="C1822" s="110"/>
      <c r="D1822" s="111"/>
      <c r="E1822" s="111"/>
      <c r="F1822" s="161"/>
      <c r="G1822" s="114"/>
      <c r="H1822" s="115"/>
      <c r="I1822" s="115"/>
      <c r="J1822" s="116"/>
      <c r="K1822" s="116"/>
      <c r="L1822" s="8"/>
      <c r="M1822" s="117"/>
      <c r="N1822" s="117"/>
      <c r="O1822" s="110"/>
      <c r="P1822" s="110"/>
      <c r="Q1822" s="148"/>
      <c r="R1822" s="170"/>
      <c r="S1822" s="110"/>
      <c r="T1822" s="92"/>
      <c r="U1822" s="180"/>
      <c r="V1822" s="120"/>
      <c r="W1822" s="118"/>
      <c r="X1822" s="118"/>
      <c r="Y1822" s="117"/>
      <c r="Z1822" s="110"/>
      <c r="AA1822" s="110"/>
      <c r="AB1822" s="121"/>
      <c r="AC1822" s="115"/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109"/>
      <c r="B1823" s="110"/>
      <c r="C1823" s="110"/>
      <c r="D1823" s="111"/>
      <c r="E1823" s="111"/>
      <c r="F1823" s="161"/>
      <c r="G1823" s="114"/>
      <c r="H1823" s="115"/>
      <c r="I1823" s="115"/>
      <c r="J1823" s="116"/>
      <c r="K1823" s="116"/>
      <c r="L1823" s="8"/>
      <c r="M1823" s="117"/>
      <c r="N1823" s="117"/>
      <c r="O1823" s="110"/>
      <c r="P1823" s="110"/>
      <c r="Q1823" s="148"/>
      <c r="R1823" s="170"/>
      <c r="S1823" s="110"/>
      <c r="T1823" s="92"/>
      <c r="U1823" s="180"/>
      <c r="V1823" s="120"/>
      <c r="W1823" s="118"/>
      <c r="X1823" s="118"/>
      <c r="Y1823" s="117"/>
      <c r="Z1823" s="110"/>
      <c r="AA1823" s="110"/>
      <c r="AB1823" s="121"/>
      <c r="AC1823" s="115"/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109"/>
      <c r="B1824" s="110"/>
      <c r="C1824" s="110"/>
      <c r="D1824" s="111"/>
      <c r="E1824" s="111"/>
      <c r="F1824" s="161"/>
      <c r="G1824" s="114"/>
      <c r="H1824" s="115"/>
      <c r="I1824" s="115"/>
      <c r="J1824" s="116"/>
      <c r="K1824" s="116"/>
      <c r="L1824" s="8"/>
      <c r="M1824" s="117"/>
      <c r="N1824" s="117"/>
      <c r="O1824" s="110"/>
      <c r="P1824" s="110"/>
      <c r="Q1824" s="148"/>
      <c r="R1824" s="170"/>
      <c r="S1824" s="110"/>
      <c r="T1824" s="92"/>
      <c r="U1824" s="180"/>
      <c r="V1824" s="120"/>
      <c r="W1824" s="118"/>
      <c r="X1824" s="118"/>
      <c r="Y1824" s="117"/>
      <c r="Z1824" s="110"/>
      <c r="AA1824" s="110"/>
      <c r="AB1824" s="121"/>
      <c r="AC1824" s="115"/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109"/>
      <c r="B1825" s="110"/>
      <c r="C1825" s="110"/>
      <c r="D1825" s="111"/>
      <c r="E1825" s="111"/>
      <c r="F1825" s="161"/>
      <c r="G1825" s="114"/>
      <c r="H1825" s="115"/>
      <c r="I1825" s="115"/>
      <c r="J1825" s="116"/>
      <c r="K1825" s="116"/>
      <c r="L1825" s="8"/>
      <c r="M1825" s="117"/>
      <c r="N1825" s="117"/>
      <c r="O1825" s="110"/>
      <c r="P1825" s="110"/>
      <c r="Q1825" s="148"/>
      <c r="R1825" s="170"/>
      <c r="S1825" s="110"/>
      <c r="T1825" s="92"/>
      <c r="U1825" s="180"/>
      <c r="V1825" s="120"/>
      <c r="W1825" s="118"/>
      <c r="X1825" s="118"/>
      <c r="Y1825" s="117"/>
      <c r="Z1825" s="110"/>
      <c r="AA1825" s="110"/>
      <c r="AB1825" s="121"/>
      <c r="AC1825" s="115"/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109"/>
      <c r="B1826" s="110"/>
      <c r="C1826" s="110"/>
      <c r="D1826" s="111"/>
      <c r="E1826" s="111"/>
      <c r="F1826" s="161"/>
      <c r="G1826" s="114"/>
      <c r="H1826" s="115"/>
      <c r="I1826" s="115"/>
      <c r="J1826" s="116"/>
      <c r="K1826" s="116"/>
      <c r="L1826" s="8"/>
      <c r="M1826" s="117"/>
      <c r="N1826" s="117"/>
      <c r="O1826" s="110"/>
      <c r="P1826" s="110"/>
      <c r="Q1826" s="148"/>
      <c r="R1826" s="170"/>
      <c r="S1826" s="110"/>
      <c r="T1826" s="92"/>
      <c r="U1826" s="180"/>
      <c r="V1826" s="120"/>
      <c r="W1826" s="118"/>
      <c r="X1826" s="118"/>
      <c r="Y1826" s="117"/>
      <c r="Z1826" s="110"/>
      <c r="AA1826" s="110"/>
      <c r="AB1826" s="121"/>
      <c r="AC1826" s="115"/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109"/>
      <c r="B1827" s="110"/>
      <c r="C1827" s="110"/>
      <c r="D1827" s="111"/>
      <c r="E1827" s="111"/>
      <c r="F1827" s="161"/>
      <c r="G1827" s="114"/>
      <c r="H1827" s="115"/>
      <c r="I1827" s="115"/>
      <c r="J1827" s="116"/>
      <c r="K1827" s="116"/>
      <c r="L1827" s="8"/>
      <c r="M1827" s="117"/>
      <c r="N1827" s="117"/>
      <c r="O1827" s="110"/>
      <c r="P1827" s="110"/>
      <c r="Q1827" s="148"/>
      <c r="R1827" s="170"/>
      <c r="S1827" s="110"/>
      <c r="T1827" s="92"/>
      <c r="U1827" s="180"/>
      <c r="V1827" s="120"/>
      <c r="W1827" s="118"/>
      <c r="X1827" s="118"/>
      <c r="Y1827" s="117"/>
      <c r="Z1827" s="110"/>
      <c r="AA1827" s="110"/>
      <c r="AB1827" s="121"/>
      <c r="AC1827" s="115"/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109"/>
      <c r="B1828" s="110"/>
      <c r="C1828" s="110"/>
      <c r="D1828" s="111"/>
      <c r="E1828" s="111"/>
      <c r="F1828" s="161"/>
      <c r="G1828" s="114"/>
      <c r="H1828" s="115"/>
      <c r="I1828" s="115"/>
      <c r="J1828" s="116"/>
      <c r="K1828" s="116"/>
      <c r="L1828" s="8"/>
      <c r="M1828" s="117"/>
      <c r="N1828" s="117"/>
      <c r="O1828" s="110"/>
      <c r="P1828" s="110"/>
      <c r="Q1828" s="148"/>
      <c r="R1828" s="170"/>
      <c r="S1828" s="110"/>
      <c r="T1828" s="92"/>
      <c r="U1828" s="180"/>
      <c r="V1828" s="120"/>
      <c r="W1828" s="118"/>
      <c r="X1828" s="118"/>
      <c r="Y1828" s="117"/>
      <c r="Z1828" s="110"/>
      <c r="AA1828" s="110"/>
      <c r="AB1828" s="121"/>
      <c r="AC1828" s="115"/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109"/>
      <c r="B1829" s="110"/>
      <c r="C1829" s="110"/>
      <c r="D1829" s="111"/>
      <c r="E1829" s="111"/>
      <c r="F1829" s="161"/>
      <c r="G1829" s="114"/>
      <c r="H1829" s="115"/>
      <c r="I1829" s="115"/>
      <c r="J1829" s="116"/>
      <c r="K1829" s="116"/>
      <c r="L1829" s="8"/>
      <c r="M1829" s="117"/>
      <c r="N1829" s="117"/>
      <c r="O1829" s="110"/>
      <c r="P1829" s="110"/>
      <c r="Q1829" s="148"/>
      <c r="R1829" s="170"/>
      <c r="S1829" s="110"/>
      <c r="T1829" s="92"/>
      <c r="U1829" s="180"/>
      <c r="V1829" s="120"/>
      <c r="W1829" s="118"/>
      <c r="X1829" s="118"/>
      <c r="Y1829" s="117"/>
      <c r="Z1829" s="110"/>
      <c r="AA1829" s="110"/>
      <c r="AB1829" s="121"/>
      <c r="AC1829" s="115"/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109"/>
      <c r="B1830" s="110"/>
      <c r="C1830" s="110"/>
      <c r="D1830" s="111"/>
      <c r="E1830" s="111"/>
      <c r="F1830" s="161"/>
      <c r="G1830" s="114"/>
      <c r="H1830" s="115"/>
      <c r="I1830" s="115"/>
      <c r="J1830" s="116"/>
      <c r="K1830" s="116"/>
      <c r="L1830" s="8"/>
      <c r="M1830" s="117"/>
      <c r="N1830" s="117"/>
      <c r="O1830" s="110"/>
      <c r="P1830" s="110"/>
      <c r="Q1830" s="148"/>
      <c r="R1830" s="170"/>
      <c r="S1830" s="110"/>
      <c r="T1830" s="92"/>
      <c r="U1830" s="180"/>
      <c r="V1830" s="120"/>
      <c r="W1830" s="118"/>
      <c r="X1830" s="118"/>
      <c r="Y1830" s="117"/>
      <c r="Z1830" s="110"/>
      <c r="AA1830" s="110"/>
      <c r="AB1830" s="121"/>
      <c r="AC1830" s="115"/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109"/>
      <c r="B1831" s="110"/>
      <c r="C1831" s="110"/>
      <c r="D1831" s="111"/>
      <c r="E1831" s="111"/>
      <c r="F1831" s="161"/>
      <c r="G1831" s="114"/>
      <c r="H1831" s="115"/>
      <c r="I1831" s="115"/>
      <c r="J1831" s="116"/>
      <c r="K1831" s="116"/>
      <c r="L1831" s="8"/>
      <c r="M1831" s="117"/>
      <c r="N1831" s="117"/>
      <c r="O1831" s="110"/>
      <c r="P1831" s="110"/>
      <c r="Q1831" s="148"/>
      <c r="R1831" s="170"/>
      <c r="S1831" s="110"/>
      <c r="T1831" s="92"/>
      <c r="U1831" s="180"/>
      <c r="V1831" s="120"/>
      <c r="W1831" s="118"/>
      <c r="X1831" s="118"/>
      <c r="Y1831" s="117"/>
      <c r="Z1831" s="110"/>
      <c r="AA1831" s="110"/>
      <c r="AB1831" s="121"/>
      <c r="AC1831" s="115"/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109"/>
      <c r="B1832" s="110"/>
      <c r="C1832" s="110"/>
      <c r="D1832" s="111"/>
      <c r="E1832" s="111"/>
      <c r="F1832" s="161"/>
      <c r="G1832" s="114"/>
      <c r="H1832" s="115"/>
      <c r="I1832" s="115"/>
      <c r="J1832" s="116"/>
      <c r="K1832" s="116"/>
      <c r="L1832" s="8"/>
      <c r="M1832" s="117"/>
      <c r="N1832" s="117"/>
      <c r="O1832" s="110"/>
      <c r="P1832" s="110"/>
      <c r="Q1832" s="148"/>
      <c r="R1832" s="170"/>
      <c r="S1832" s="110"/>
      <c r="T1832" s="92"/>
      <c r="U1832" s="180"/>
      <c r="V1832" s="120"/>
      <c r="W1832" s="118"/>
      <c r="X1832" s="118"/>
      <c r="Y1832" s="117"/>
      <c r="Z1832" s="110"/>
      <c r="AA1832" s="110"/>
      <c r="AB1832" s="121"/>
      <c r="AC1832" s="115"/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109"/>
      <c r="B1833" s="110"/>
      <c r="C1833" s="110"/>
      <c r="D1833" s="111"/>
      <c r="E1833" s="111"/>
      <c r="F1833" s="161"/>
      <c r="G1833" s="114"/>
      <c r="H1833" s="115"/>
      <c r="I1833" s="115"/>
      <c r="J1833" s="116"/>
      <c r="K1833" s="116"/>
      <c r="L1833" s="8"/>
      <c r="M1833" s="117"/>
      <c r="N1833" s="117"/>
      <c r="O1833" s="110"/>
      <c r="P1833" s="110"/>
      <c r="Q1833" s="148"/>
      <c r="R1833" s="170"/>
      <c r="S1833" s="110"/>
      <c r="T1833" s="92"/>
      <c r="U1833" s="180"/>
      <c r="V1833" s="120"/>
      <c r="W1833" s="118"/>
      <c r="X1833" s="118"/>
      <c r="Y1833" s="117"/>
      <c r="Z1833" s="110"/>
      <c r="AA1833" s="110"/>
      <c r="AB1833" s="121"/>
      <c r="AC1833" s="115"/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109"/>
      <c r="B1834" s="110"/>
      <c r="C1834" s="110"/>
      <c r="D1834" s="111"/>
      <c r="E1834" s="111"/>
      <c r="F1834" s="161"/>
      <c r="G1834" s="114"/>
      <c r="H1834" s="115"/>
      <c r="I1834" s="115"/>
      <c r="J1834" s="116"/>
      <c r="K1834" s="116"/>
      <c r="L1834" s="8"/>
      <c r="M1834" s="117"/>
      <c r="N1834" s="117"/>
      <c r="O1834" s="110"/>
      <c r="P1834" s="110"/>
      <c r="Q1834" s="148"/>
      <c r="R1834" s="170"/>
      <c r="S1834" s="110"/>
      <c r="T1834" s="92"/>
      <c r="U1834" s="180"/>
      <c r="V1834" s="120"/>
      <c r="W1834" s="118"/>
      <c r="X1834" s="118"/>
      <c r="Y1834" s="117"/>
      <c r="Z1834" s="110"/>
      <c r="AA1834" s="110"/>
      <c r="AB1834" s="121"/>
      <c r="AC1834" s="115"/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109"/>
      <c r="B1835" s="110"/>
      <c r="C1835" s="110"/>
      <c r="D1835" s="111"/>
      <c r="E1835" s="111"/>
      <c r="F1835" s="161"/>
      <c r="G1835" s="114"/>
      <c r="H1835" s="115"/>
      <c r="I1835" s="115"/>
      <c r="J1835" s="116"/>
      <c r="K1835" s="116"/>
      <c r="L1835" s="8"/>
      <c r="M1835" s="117"/>
      <c r="N1835" s="117"/>
      <c r="O1835" s="110"/>
      <c r="P1835" s="110"/>
      <c r="Q1835" s="148"/>
      <c r="R1835" s="170"/>
      <c r="S1835" s="110"/>
      <c r="T1835" s="92"/>
      <c r="U1835" s="180"/>
      <c r="V1835" s="120"/>
      <c r="W1835" s="118"/>
      <c r="X1835" s="118"/>
      <c r="Y1835" s="117"/>
      <c r="Z1835" s="110"/>
      <c r="AA1835" s="110"/>
      <c r="AB1835" s="121"/>
      <c r="AC1835" s="115"/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109"/>
      <c r="B1836" s="110"/>
      <c r="C1836" s="110"/>
      <c r="D1836" s="111"/>
      <c r="E1836" s="111"/>
      <c r="F1836" s="161"/>
      <c r="G1836" s="114"/>
      <c r="H1836" s="115"/>
      <c r="I1836" s="115"/>
      <c r="J1836" s="116"/>
      <c r="K1836" s="116"/>
      <c r="L1836" s="8"/>
      <c r="M1836" s="117"/>
      <c r="N1836" s="117"/>
      <c r="O1836" s="110"/>
      <c r="P1836" s="110"/>
      <c r="Q1836" s="148"/>
      <c r="R1836" s="170"/>
      <c r="S1836" s="110"/>
      <c r="T1836" s="92"/>
      <c r="U1836" s="180"/>
      <c r="V1836" s="120"/>
      <c r="W1836" s="118"/>
      <c r="X1836" s="118"/>
      <c r="Y1836" s="117"/>
      <c r="Z1836" s="110"/>
      <c r="AA1836" s="110"/>
      <c r="AB1836" s="121"/>
      <c r="AC1836" s="115"/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109"/>
      <c r="B1837" s="110"/>
      <c r="C1837" s="110"/>
      <c r="D1837" s="111"/>
      <c r="E1837" s="111"/>
      <c r="F1837" s="161"/>
      <c r="G1837" s="114"/>
      <c r="H1837" s="115"/>
      <c r="I1837" s="115"/>
      <c r="J1837" s="116"/>
      <c r="K1837" s="116"/>
      <c r="L1837" s="8"/>
      <c r="M1837" s="117"/>
      <c r="N1837" s="117"/>
      <c r="O1837" s="110"/>
      <c r="P1837" s="110"/>
      <c r="Q1837" s="148"/>
      <c r="R1837" s="170"/>
      <c r="S1837" s="110"/>
      <c r="T1837" s="92"/>
      <c r="U1837" s="180"/>
      <c r="V1837" s="120"/>
      <c r="W1837" s="118"/>
      <c r="X1837" s="118"/>
      <c r="Y1837" s="117"/>
      <c r="Z1837" s="110"/>
      <c r="AA1837" s="110"/>
      <c r="AB1837" s="121"/>
      <c r="AC1837" s="115"/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109"/>
      <c r="B1838" s="110"/>
      <c r="C1838" s="110"/>
      <c r="D1838" s="111"/>
      <c r="E1838" s="111"/>
      <c r="F1838" s="161"/>
      <c r="G1838" s="114"/>
      <c r="H1838" s="115"/>
      <c r="I1838" s="115"/>
      <c r="J1838" s="116"/>
      <c r="K1838" s="116"/>
      <c r="L1838" s="8"/>
      <c r="M1838" s="117"/>
      <c r="N1838" s="117"/>
      <c r="O1838" s="110"/>
      <c r="P1838" s="110"/>
      <c r="Q1838" s="148"/>
      <c r="R1838" s="170"/>
      <c r="S1838" s="110"/>
      <c r="T1838" s="92"/>
      <c r="U1838" s="180"/>
      <c r="V1838" s="120"/>
      <c r="W1838" s="118"/>
      <c r="X1838" s="118"/>
      <c r="Y1838" s="117"/>
      <c r="Z1838" s="110"/>
      <c r="AA1838" s="110"/>
      <c r="AB1838" s="121"/>
      <c r="AC1838" s="115"/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109"/>
      <c r="B1839" s="110"/>
      <c r="C1839" s="110"/>
      <c r="D1839" s="111"/>
      <c r="E1839" s="111"/>
      <c r="F1839" s="161"/>
      <c r="G1839" s="114"/>
      <c r="H1839" s="115"/>
      <c r="I1839" s="115"/>
      <c r="J1839" s="116"/>
      <c r="K1839" s="116"/>
      <c r="L1839" s="8"/>
      <c r="M1839" s="117"/>
      <c r="N1839" s="117"/>
      <c r="O1839" s="110"/>
      <c r="P1839" s="110"/>
      <c r="Q1839" s="148"/>
      <c r="R1839" s="170"/>
      <c r="S1839" s="110"/>
      <c r="T1839" s="92"/>
      <c r="U1839" s="180"/>
      <c r="V1839" s="120"/>
      <c r="W1839" s="118"/>
      <c r="X1839" s="118"/>
      <c r="Y1839" s="117"/>
      <c r="Z1839" s="110"/>
      <c r="AA1839" s="110"/>
      <c r="AB1839" s="121"/>
      <c r="AC1839" s="115"/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109"/>
      <c r="B1840" s="110"/>
      <c r="C1840" s="110"/>
      <c r="D1840" s="111"/>
      <c r="E1840" s="111"/>
      <c r="F1840" s="161"/>
      <c r="G1840" s="114"/>
      <c r="H1840" s="115"/>
      <c r="I1840" s="115"/>
      <c r="J1840" s="116"/>
      <c r="K1840" s="116"/>
      <c r="L1840" s="8"/>
      <c r="M1840" s="117"/>
      <c r="N1840" s="117"/>
      <c r="O1840" s="110"/>
      <c r="P1840" s="110"/>
      <c r="Q1840" s="148"/>
      <c r="R1840" s="170"/>
      <c r="S1840" s="110"/>
      <c r="T1840" s="92"/>
      <c r="U1840" s="180"/>
      <c r="V1840" s="120"/>
      <c r="W1840" s="118"/>
      <c r="X1840" s="118"/>
      <c r="Y1840" s="117"/>
      <c r="Z1840" s="110"/>
      <c r="AA1840" s="110"/>
      <c r="AB1840" s="121"/>
      <c r="AC1840" s="115"/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109"/>
      <c r="B1841" s="110"/>
      <c r="C1841" s="110"/>
      <c r="D1841" s="111"/>
      <c r="E1841" s="111"/>
      <c r="F1841" s="161"/>
      <c r="G1841" s="114"/>
      <c r="H1841" s="115"/>
      <c r="I1841" s="115"/>
      <c r="J1841" s="116"/>
      <c r="K1841" s="116"/>
      <c r="L1841" s="8"/>
      <c r="M1841" s="117"/>
      <c r="N1841" s="117"/>
      <c r="O1841" s="110"/>
      <c r="P1841" s="110"/>
      <c r="Q1841" s="148"/>
      <c r="R1841" s="170"/>
      <c r="S1841" s="110"/>
      <c r="T1841" s="92"/>
      <c r="U1841" s="180"/>
      <c r="V1841" s="120"/>
      <c r="W1841" s="118"/>
      <c r="X1841" s="118"/>
      <c r="Y1841" s="117"/>
      <c r="Z1841" s="110"/>
      <c r="AA1841" s="110"/>
      <c r="AB1841" s="121"/>
      <c r="AC1841" s="115"/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109"/>
      <c r="B1842" s="110"/>
      <c r="C1842" s="110"/>
      <c r="D1842" s="111"/>
      <c r="E1842" s="111"/>
      <c r="F1842" s="161"/>
      <c r="G1842" s="114"/>
      <c r="H1842" s="115"/>
      <c r="I1842" s="115"/>
      <c r="J1842" s="116"/>
      <c r="K1842" s="116"/>
      <c r="L1842" s="8"/>
      <c r="M1842" s="117"/>
      <c r="N1842" s="117"/>
      <c r="O1842" s="110"/>
      <c r="P1842" s="110"/>
      <c r="Q1842" s="148"/>
      <c r="R1842" s="170"/>
      <c r="S1842" s="110"/>
      <c r="T1842" s="92"/>
      <c r="U1842" s="180"/>
      <c r="V1842" s="120"/>
      <c r="W1842" s="118"/>
      <c r="X1842" s="118"/>
      <c r="Y1842" s="117"/>
      <c r="Z1842" s="110"/>
      <c r="AA1842" s="110"/>
      <c r="AB1842" s="121"/>
      <c r="AC1842" s="115"/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109"/>
      <c r="B1843" s="110"/>
      <c r="C1843" s="110"/>
      <c r="D1843" s="111"/>
      <c r="E1843" s="111"/>
      <c r="F1843" s="161"/>
      <c r="G1843" s="114"/>
      <c r="H1843" s="115"/>
      <c r="I1843" s="115"/>
      <c r="J1843" s="116"/>
      <c r="K1843" s="116"/>
      <c r="L1843" s="8"/>
      <c r="M1843" s="117"/>
      <c r="N1843" s="117"/>
      <c r="O1843" s="110"/>
      <c r="P1843" s="110"/>
      <c r="Q1843" s="148"/>
      <c r="R1843" s="170"/>
      <c r="S1843" s="110"/>
      <c r="T1843" s="92"/>
      <c r="U1843" s="180"/>
      <c r="V1843" s="120"/>
      <c r="W1843" s="118"/>
      <c r="X1843" s="118"/>
      <c r="Y1843" s="117"/>
      <c r="Z1843" s="110"/>
      <c r="AA1843" s="110"/>
      <c r="AB1843" s="121"/>
      <c r="AC1843" s="115"/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109"/>
      <c r="B1844" s="110"/>
      <c r="C1844" s="110"/>
      <c r="D1844" s="111"/>
      <c r="E1844" s="111"/>
      <c r="F1844" s="161"/>
      <c r="G1844" s="114"/>
      <c r="H1844" s="115"/>
      <c r="I1844" s="115"/>
      <c r="J1844" s="116"/>
      <c r="K1844" s="116"/>
      <c r="L1844" s="8"/>
      <c r="M1844" s="117"/>
      <c r="N1844" s="117"/>
      <c r="O1844" s="110"/>
      <c r="P1844" s="110"/>
      <c r="Q1844" s="148"/>
      <c r="R1844" s="170"/>
      <c r="S1844" s="110"/>
      <c r="T1844" s="92"/>
      <c r="U1844" s="180"/>
      <c r="V1844" s="120"/>
      <c r="W1844" s="118"/>
      <c r="X1844" s="118"/>
      <c r="Y1844" s="117"/>
      <c r="Z1844" s="110"/>
      <c r="AA1844" s="110"/>
      <c r="AB1844" s="121"/>
      <c r="AC1844" s="115"/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109"/>
      <c r="B1845" s="110"/>
      <c r="C1845" s="110"/>
      <c r="D1845" s="111"/>
      <c r="E1845" s="111"/>
      <c r="F1845" s="161"/>
      <c r="G1845" s="114"/>
      <c r="H1845" s="115"/>
      <c r="I1845" s="115"/>
      <c r="J1845" s="116"/>
      <c r="K1845" s="116"/>
      <c r="L1845" s="8"/>
      <c r="M1845" s="117"/>
      <c r="N1845" s="117"/>
      <c r="O1845" s="110"/>
      <c r="P1845" s="110"/>
      <c r="Q1845" s="148"/>
      <c r="R1845" s="170"/>
      <c r="S1845" s="110"/>
      <c r="T1845" s="92"/>
      <c r="U1845" s="180"/>
      <c r="V1845" s="120"/>
      <c r="W1845" s="118"/>
      <c r="X1845" s="118"/>
      <c r="Y1845" s="117"/>
      <c r="Z1845" s="110"/>
      <c r="AA1845" s="110"/>
      <c r="AB1845" s="121"/>
      <c r="AC1845" s="115"/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109"/>
      <c r="B1846" s="110"/>
      <c r="C1846" s="110"/>
      <c r="D1846" s="111"/>
      <c r="E1846" s="111"/>
      <c r="F1846" s="161"/>
      <c r="G1846" s="114"/>
      <c r="H1846" s="115"/>
      <c r="I1846" s="115"/>
      <c r="J1846" s="116"/>
      <c r="K1846" s="116"/>
      <c r="L1846" s="8"/>
      <c r="M1846" s="117"/>
      <c r="N1846" s="117"/>
      <c r="O1846" s="110"/>
      <c r="P1846" s="110"/>
      <c r="Q1846" s="148"/>
      <c r="R1846" s="170"/>
      <c r="S1846" s="110"/>
      <c r="T1846" s="92"/>
      <c r="U1846" s="180"/>
      <c r="V1846" s="120"/>
      <c r="W1846" s="118"/>
      <c r="X1846" s="118"/>
      <c r="Y1846" s="117"/>
      <c r="Z1846" s="110"/>
      <c r="AA1846" s="110"/>
      <c r="AB1846" s="121"/>
      <c r="AC1846" s="115"/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109"/>
      <c r="B1847" s="110"/>
      <c r="C1847" s="110"/>
      <c r="D1847" s="111"/>
      <c r="E1847" s="111"/>
      <c r="F1847" s="161"/>
      <c r="G1847" s="114"/>
      <c r="H1847" s="115"/>
      <c r="I1847" s="115"/>
      <c r="J1847" s="116"/>
      <c r="K1847" s="116"/>
      <c r="L1847" s="8"/>
      <c r="M1847" s="117"/>
      <c r="N1847" s="117"/>
      <c r="O1847" s="110"/>
      <c r="P1847" s="110"/>
      <c r="Q1847" s="148"/>
      <c r="R1847" s="170"/>
      <c r="S1847" s="110"/>
      <c r="T1847" s="92"/>
      <c r="U1847" s="180"/>
      <c r="V1847" s="120"/>
      <c r="W1847" s="118"/>
      <c r="X1847" s="118"/>
      <c r="Y1847" s="117"/>
      <c r="Z1847" s="110"/>
      <c r="AA1847" s="110"/>
      <c r="AB1847" s="121"/>
      <c r="AC1847" s="115"/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109"/>
      <c r="B1848" s="110"/>
      <c r="C1848" s="110"/>
      <c r="D1848" s="111"/>
      <c r="E1848" s="111"/>
      <c r="F1848" s="161"/>
      <c r="G1848" s="114"/>
      <c r="H1848" s="115"/>
      <c r="I1848" s="115"/>
      <c r="J1848" s="116"/>
      <c r="K1848" s="116"/>
      <c r="L1848" s="8"/>
      <c r="M1848" s="117"/>
      <c r="N1848" s="117"/>
      <c r="O1848" s="110"/>
      <c r="P1848" s="110"/>
      <c r="Q1848" s="148"/>
      <c r="R1848" s="170"/>
      <c r="S1848" s="110"/>
      <c r="T1848" s="92"/>
      <c r="U1848" s="180"/>
      <c r="V1848" s="120"/>
      <c r="W1848" s="118"/>
      <c r="X1848" s="118"/>
      <c r="Y1848" s="117"/>
      <c r="Z1848" s="110"/>
      <c r="AA1848" s="110"/>
      <c r="AB1848" s="121"/>
      <c r="AC1848" s="115"/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109"/>
      <c r="B1849" s="110"/>
      <c r="C1849" s="110"/>
      <c r="D1849" s="111"/>
      <c r="E1849" s="111"/>
      <c r="F1849" s="161"/>
      <c r="G1849" s="114"/>
      <c r="H1849" s="115"/>
      <c r="I1849" s="115"/>
      <c r="J1849" s="116"/>
      <c r="K1849" s="116"/>
      <c r="L1849" s="8"/>
      <c r="M1849" s="117"/>
      <c r="N1849" s="117"/>
      <c r="O1849" s="110"/>
      <c r="P1849" s="110"/>
      <c r="Q1849" s="148"/>
      <c r="R1849" s="170"/>
      <c r="S1849" s="110"/>
      <c r="T1849" s="92"/>
      <c r="U1849" s="180"/>
      <c r="V1849" s="120"/>
      <c r="W1849" s="118"/>
      <c r="X1849" s="118"/>
      <c r="Y1849" s="117"/>
      <c r="Z1849" s="110"/>
      <c r="AA1849" s="110"/>
      <c r="AB1849" s="121"/>
      <c r="AC1849" s="115"/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109"/>
      <c r="B1850" s="110"/>
      <c r="C1850" s="110"/>
      <c r="D1850" s="111"/>
      <c r="E1850" s="111"/>
      <c r="F1850" s="161"/>
      <c r="G1850" s="114"/>
      <c r="H1850" s="115"/>
      <c r="I1850" s="115"/>
      <c r="J1850" s="116"/>
      <c r="K1850" s="116"/>
      <c r="L1850" s="8"/>
      <c r="M1850" s="117"/>
      <c r="N1850" s="117"/>
      <c r="O1850" s="110"/>
      <c r="P1850" s="110"/>
      <c r="Q1850" s="148"/>
      <c r="R1850" s="170"/>
      <c r="S1850" s="110"/>
      <c r="T1850" s="92"/>
      <c r="U1850" s="180"/>
      <c r="V1850" s="120"/>
      <c r="W1850" s="118"/>
      <c r="X1850" s="118"/>
      <c r="Y1850" s="117"/>
      <c r="Z1850" s="110"/>
      <c r="AA1850" s="110"/>
      <c r="AB1850" s="121"/>
      <c r="AC1850" s="115"/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109"/>
      <c r="B1851" s="110"/>
      <c r="C1851" s="110"/>
      <c r="D1851" s="111"/>
      <c r="E1851" s="111"/>
      <c r="F1851" s="161"/>
      <c r="G1851" s="114"/>
      <c r="H1851" s="115"/>
      <c r="I1851" s="115"/>
      <c r="J1851" s="116"/>
      <c r="K1851" s="116"/>
      <c r="L1851" s="8"/>
      <c r="M1851" s="117"/>
      <c r="N1851" s="117"/>
      <c r="O1851" s="110"/>
      <c r="P1851" s="110"/>
      <c r="Q1851" s="148"/>
      <c r="R1851" s="170"/>
      <c r="S1851" s="110"/>
      <c r="T1851" s="92"/>
      <c r="U1851" s="180"/>
      <c r="V1851" s="120"/>
      <c r="W1851" s="118"/>
      <c r="X1851" s="118"/>
      <c r="Y1851" s="117"/>
      <c r="Z1851" s="110"/>
      <c r="AA1851" s="110"/>
      <c r="AB1851" s="121"/>
      <c r="AC1851" s="115"/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109"/>
      <c r="B1852" s="110"/>
      <c r="C1852" s="110"/>
      <c r="D1852" s="111"/>
      <c r="E1852" s="111"/>
      <c r="F1852" s="161"/>
      <c r="G1852" s="114"/>
      <c r="H1852" s="115"/>
      <c r="I1852" s="115"/>
      <c r="J1852" s="116"/>
      <c r="K1852" s="116"/>
      <c r="L1852" s="8"/>
      <c r="M1852" s="117"/>
      <c r="N1852" s="117"/>
      <c r="O1852" s="110"/>
      <c r="P1852" s="110"/>
      <c r="Q1852" s="148"/>
      <c r="R1852" s="170"/>
      <c r="S1852" s="110"/>
      <c r="T1852" s="92"/>
      <c r="U1852" s="180"/>
      <c r="V1852" s="120"/>
      <c r="W1852" s="118"/>
      <c r="X1852" s="118"/>
      <c r="Y1852" s="117"/>
      <c r="Z1852" s="110"/>
      <c r="AA1852" s="110"/>
      <c r="AB1852" s="121"/>
      <c r="AC1852" s="115"/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109"/>
      <c r="B1853" s="110"/>
      <c r="C1853" s="110"/>
      <c r="D1853" s="111"/>
      <c r="E1853" s="111"/>
      <c r="F1853" s="161"/>
      <c r="G1853" s="114"/>
      <c r="H1853" s="115"/>
      <c r="I1853" s="115"/>
      <c r="J1853" s="116"/>
      <c r="K1853" s="116"/>
      <c r="L1853" s="8"/>
      <c r="M1853" s="117"/>
      <c r="N1853" s="117"/>
      <c r="O1853" s="110"/>
      <c r="P1853" s="110"/>
      <c r="Q1853" s="148"/>
      <c r="R1853" s="170"/>
      <c r="S1853" s="110"/>
      <c r="T1853" s="92"/>
      <c r="U1853" s="180"/>
      <c r="V1853" s="120"/>
      <c r="W1853" s="118"/>
      <c r="X1853" s="118"/>
      <c r="Y1853" s="117"/>
      <c r="Z1853" s="110"/>
      <c r="AA1853" s="110"/>
      <c r="AB1853" s="121"/>
      <c r="AC1853" s="115"/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109"/>
      <c r="B1854" s="110"/>
      <c r="C1854" s="110"/>
      <c r="D1854" s="111"/>
      <c r="E1854" s="111"/>
      <c r="F1854" s="161"/>
      <c r="G1854" s="114"/>
      <c r="H1854" s="115"/>
      <c r="I1854" s="115"/>
      <c r="J1854" s="116"/>
      <c r="K1854" s="116"/>
      <c r="L1854" s="8"/>
      <c r="M1854" s="117"/>
      <c r="N1854" s="117"/>
      <c r="O1854" s="110"/>
      <c r="P1854" s="110"/>
      <c r="Q1854" s="148"/>
      <c r="R1854" s="170"/>
      <c r="S1854" s="110"/>
      <c r="T1854" s="92"/>
      <c r="U1854" s="180"/>
      <c r="V1854" s="120"/>
      <c r="W1854" s="118"/>
      <c r="X1854" s="118"/>
      <c r="Y1854" s="117"/>
      <c r="Z1854" s="110"/>
      <c r="AA1854" s="110"/>
      <c r="AB1854" s="121"/>
      <c r="AC1854" s="115"/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109"/>
      <c r="B1855" s="110"/>
      <c r="C1855" s="110"/>
      <c r="D1855" s="111"/>
      <c r="E1855" s="111"/>
      <c r="F1855" s="161"/>
      <c r="G1855" s="114"/>
      <c r="H1855" s="115"/>
      <c r="I1855" s="115"/>
      <c r="J1855" s="116"/>
      <c r="K1855" s="116"/>
      <c r="L1855" s="8"/>
      <c r="M1855" s="117"/>
      <c r="N1855" s="117"/>
      <c r="O1855" s="110"/>
      <c r="P1855" s="110"/>
      <c r="Q1855" s="148"/>
      <c r="R1855" s="170"/>
      <c r="S1855" s="110"/>
      <c r="T1855" s="92"/>
      <c r="U1855" s="180"/>
      <c r="V1855" s="120"/>
      <c r="W1855" s="118"/>
      <c r="X1855" s="118"/>
      <c r="Y1855" s="117"/>
      <c r="Z1855" s="110"/>
      <c r="AA1855" s="110"/>
      <c r="AB1855" s="121"/>
      <c r="AC1855" s="115"/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109"/>
      <c r="B1856" s="110"/>
      <c r="C1856" s="110"/>
      <c r="D1856" s="111"/>
      <c r="E1856" s="111"/>
      <c r="F1856" s="161"/>
      <c r="G1856" s="114"/>
      <c r="H1856" s="115"/>
      <c r="I1856" s="115"/>
      <c r="J1856" s="116"/>
      <c r="K1856" s="116"/>
      <c r="L1856" s="8"/>
      <c r="M1856" s="117"/>
      <c r="N1856" s="117"/>
      <c r="O1856" s="110"/>
      <c r="P1856" s="110"/>
      <c r="Q1856" s="148"/>
      <c r="R1856" s="170"/>
      <c r="S1856" s="110"/>
      <c r="T1856" s="92"/>
      <c r="U1856" s="180"/>
      <c r="V1856" s="120"/>
      <c r="W1856" s="118"/>
      <c r="X1856" s="118"/>
      <c r="Y1856" s="117"/>
      <c r="Z1856" s="110"/>
      <c r="AA1856" s="110"/>
      <c r="AB1856" s="121"/>
      <c r="AC1856" s="115"/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109"/>
      <c r="B1857" s="110"/>
      <c r="C1857" s="110"/>
      <c r="D1857" s="111"/>
      <c r="E1857" s="111"/>
      <c r="F1857" s="161"/>
      <c r="G1857" s="114"/>
      <c r="H1857" s="115"/>
      <c r="I1857" s="115"/>
      <c r="J1857" s="116"/>
      <c r="K1857" s="116"/>
      <c r="L1857" s="8"/>
      <c r="M1857" s="117"/>
      <c r="N1857" s="117"/>
      <c r="O1857" s="110"/>
      <c r="P1857" s="110"/>
      <c r="Q1857" s="148"/>
      <c r="R1857" s="170"/>
      <c r="S1857" s="110"/>
      <c r="T1857" s="92"/>
      <c r="U1857" s="180"/>
      <c r="V1857" s="120"/>
      <c r="W1857" s="118"/>
      <c r="X1857" s="118"/>
      <c r="Y1857" s="117"/>
      <c r="Z1857" s="110"/>
      <c r="AA1857" s="110"/>
      <c r="AB1857" s="121"/>
      <c r="AC1857" s="115"/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109"/>
      <c r="B1858" s="110"/>
      <c r="C1858" s="110"/>
      <c r="D1858" s="111"/>
      <c r="E1858" s="111"/>
      <c r="F1858" s="161"/>
      <c r="G1858" s="114"/>
      <c r="H1858" s="115"/>
      <c r="I1858" s="115"/>
      <c r="J1858" s="116"/>
      <c r="K1858" s="116"/>
      <c r="L1858" s="8"/>
      <c r="M1858" s="117"/>
      <c r="N1858" s="117"/>
      <c r="O1858" s="110"/>
      <c r="P1858" s="110"/>
      <c r="Q1858" s="148"/>
      <c r="R1858" s="170"/>
      <c r="S1858" s="110"/>
      <c r="T1858" s="92"/>
      <c r="U1858" s="180"/>
      <c r="V1858" s="120"/>
      <c r="W1858" s="118"/>
      <c r="X1858" s="118"/>
      <c r="Y1858" s="117"/>
      <c r="Z1858" s="110"/>
      <c r="AA1858" s="110"/>
      <c r="AB1858" s="121"/>
      <c r="AC1858" s="115"/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109"/>
      <c r="B1859" s="110"/>
      <c r="C1859" s="110"/>
      <c r="D1859" s="111"/>
      <c r="E1859" s="111"/>
      <c r="F1859" s="161"/>
      <c r="G1859" s="114"/>
      <c r="H1859" s="115"/>
      <c r="I1859" s="115"/>
      <c r="J1859" s="116"/>
      <c r="K1859" s="116"/>
      <c r="L1859" s="8"/>
      <c r="M1859" s="117"/>
      <c r="N1859" s="117"/>
      <c r="O1859" s="110"/>
      <c r="P1859" s="110"/>
      <c r="Q1859" s="148"/>
      <c r="R1859" s="170"/>
      <c r="S1859" s="110"/>
      <c r="T1859" s="92"/>
      <c r="U1859" s="180"/>
      <c r="V1859" s="120"/>
      <c r="W1859" s="118"/>
      <c r="X1859" s="118"/>
      <c r="Y1859" s="117"/>
      <c r="Z1859" s="110"/>
      <c r="AA1859" s="110"/>
      <c r="AB1859" s="121"/>
      <c r="AC1859" s="115"/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109"/>
      <c r="B1860" s="110"/>
      <c r="C1860" s="110"/>
      <c r="D1860" s="111"/>
      <c r="E1860" s="111"/>
      <c r="F1860" s="161"/>
      <c r="G1860" s="114"/>
      <c r="H1860" s="115"/>
      <c r="I1860" s="115"/>
      <c r="J1860" s="116"/>
      <c r="K1860" s="116"/>
      <c r="L1860" s="8"/>
      <c r="M1860" s="117"/>
      <c r="N1860" s="117"/>
      <c r="O1860" s="110"/>
      <c r="P1860" s="110"/>
      <c r="Q1860" s="148"/>
      <c r="R1860" s="170"/>
      <c r="S1860" s="110"/>
      <c r="T1860" s="92"/>
      <c r="U1860" s="180"/>
      <c r="V1860" s="120"/>
      <c r="W1860" s="118"/>
      <c r="X1860" s="118"/>
      <c r="Y1860" s="117"/>
      <c r="Z1860" s="110"/>
      <c r="AA1860" s="110"/>
      <c r="AB1860" s="121"/>
      <c r="AC1860" s="115"/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109"/>
      <c r="B1861" s="110"/>
      <c r="C1861" s="110"/>
      <c r="D1861" s="111"/>
      <c r="E1861" s="111"/>
      <c r="F1861" s="161"/>
      <c r="G1861" s="114"/>
      <c r="H1861" s="115"/>
      <c r="I1861" s="115"/>
      <c r="J1861" s="116"/>
      <c r="K1861" s="116"/>
      <c r="L1861" s="8"/>
      <c r="M1861" s="117"/>
      <c r="N1861" s="117"/>
      <c r="O1861" s="110"/>
      <c r="P1861" s="110"/>
      <c r="Q1861" s="148"/>
      <c r="R1861" s="170"/>
      <c r="S1861" s="110"/>
      <c r="T1861" s="92"/>
      <c r="U1861" s="180"/>
      <c r="V1861" s="120"/>
      <c r="W1861" s="118"/>
      <c r="X1861" s="118"/>
      <c r="Y1861" s="117"/>
      <c r="Z1861" s="110"/>
      <c r="AA1861" s="110"/>
      <c r="AB1861" s="121"/>
      <c r="AC1861" s="115"/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109"/>
      <c r="B1862" s="110"/>
      <c r="C1862" s="110"/>
      <c r="D1862" s="111"/>
      <c r="E1862" s="111"/>
      <c r="F1862" s="161"/>
      <c r="G1862" s="114"/>
      <c r="H1862" s="115"/>
      <c r="I1862" s="115"/>
      <c r="J1862" s="116"/>
      <c r="K1862" s="116"/>
      <c r="L1862" s="8"/>
      <c r="M1862" s="117"/>
      <c r="N1862" s="117"/>
      <c r="O1862" s="110"/>
      <c r="P1862" s="110"/>
      <c r="Q1862" s="148"/>
      <c r="R1862" s="170"/>
      <c r="S1862" s="110"/>
      <c r="T1862" s="92"/>
      <c r="U1862" s="180"/>
      <c r="V1862" s="120"/>
      <c r="W1862" s="118"/>
      <c r="X1862" s="118"/>
      <c r="Y1862" s="117"/>
      <c r="Z1862" s="110"/>
      <c r="AA1862" s="110"/>
      <c r="AB1862" s="121"/>
      <c r="AC1862" s="115"/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109"/>
      <c r="B1863" s="110"/>
      <c r="C1863" s="110"/>
      <c r="D1863" s="111"/>
      <c r="E1863" s="111"/>
      <c r="F1863" s="161"/>
      <c r="G1863" s="114"/>
      <c r="H1863" s="115"/>
      <c r="I1863" s="115"/>
      <c r="J1863" s="116"/>
      <c r="K1863" s="116"/>
      <c r="L1863" s="8"/>
      <c r="M1863" s="117"/>
      <c r="N1863" s="117"/>
      <c r="O1863" s="110"/>
      <c r="P1863" s="110"/>
      <c r="Q1863" s="148"/>
      <c r="R1863" s="170"/>
      <c r="S1863" s="110"/>
      <c r="T1863" s="92"/>
      <c r="U1863" s="180"/>
      <c r="V1863" s="120"/>
      <c r="W1863" s="118"/>
      <c r="X1863" s="118"/>
      <c r="Y1863" s="117"/>
      <c r="Z1863" s="110"/>
      <c r="AA1863" s="110"/>
      <c r="AB1863" s="121"/>
      <c r="AC1863" s="115"/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109"/>
      <c r="B1864" s="110"/>
      <c r="C1864" s="110"/>
      <c r="D1864" s="111"/>
      <c r="E1864" s="111"/>
      <c r="F1864" s="161"/>
      <c r="G1864" s="114"/>
      <c r="H1864" s="115"/>
      <c r="I1864" s="115"/>
      <c r="J1864" s="116"/>
      <c r="K1864" s="116"/>
      <c r="L1864" s="8"/>
      <c r="M1864" s="117"/>
      <c r="N1864" s="117"/>
      <c r="O1864" s="110"/>
      <c r="P1864" s="110"/>
      <c r="Q1864" s="148"/>
      <c r="R1864" s="170"/>
      <c r="S1864" s="110"/>
      <c r="T1864" s="92"/>
      <c r="U1864" s="180"/>
      <c r="V1864" s="120"/>
      <c r="W1864" s="118"/>
      <c r="X1864" s="118"/>
      <c r="Y1864" s="117"/>
      <c r="Z1864" s="110"/>
      <c r="AA1864" s="110"/>
      <c r="AB1864" s="121"/>
      <c r="AC1864" s="115"/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109"/>
      <c r="B1865" s="110"/>
      <c r="C1865" s="110"/>
      <c r="D1865" s="111"/>
      <c r="E1865" s="111"/>
      <c r="F1865" s="161"/>
      <c r="G1865" s="114"/>
      <c r="H1865" s="115"/>
      <c r="I1865" s="115"/>
      <c r="J1865" s="116"/>
      <c r="K1865" s="116"/>
      <c r="L1865" s="8"/>
      <c r="M1865" s="117"/>
      <c r="N1865" s="117"/>
      <c r="O1865" s="110"/>
      <c r="P1865" s="110"/>
      <c r="Q1865" s="148"/>
      <c r="R1865" s="170"/>
      <c r="S1865" s="110"/>
      <c r="T1865" s="92"/>
      <c r="U1865" s="180"/>
      <c r="V1865" s="120"/>
      <c r="W1865" s="118"/>
      <c r="X1865" s="118"/>
      <c r="Y1865" s="117"/>
      <c r="Z1865" s="110"/>
      <c r="AA1865" s="110"/>
      <c r="AB1865" s="121"/>
      <c r="AC1865" s="115"/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109"/>
      <c r="B1866" s="110"/>
      <c r="C1866" s="110"/>
      <c r="D1866" s="111"/>
      <c r="E1866" s="111"/>
      <c r="F1866" s="161"/>
      <c r="G1866" s="114"/>
      <c r="H1866" s="115"/>
      <c r="I1866" s="115"/>
      <c r="J1866" s="116"/>
      <c r="K1866" s="116"/>
      <c r="L1866" s="8"/>
      <c r="M1866" s="117"/>
      <c r="N1866" s="117"/>
      <c r="O1866" s="110"/>
      <c r="P1866" s="110"/>
      <c r="Q1866" s="148"/>
      <c r="R1866" s="170"/>
      <c r="S1866" s="110"/>
      <c r="T1866" s="92"/>
      <c r="U1866" s="180"/>
      <c r="V1866" s="120"/>
      <c r="W1866" s="118"/>
      <c r="X1866" s="118"/>
      <c r="Y1866" s="117"/>
      <c r="Z1866" s="110"/>
      <c r="AA1866" s="110"/>
      <c r="AB1866" s="121"/>
      <c r="AC1866" s="115"/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109"/>
      <c r="B1867" s="110"/>
      <c r="C1867" s="110"/>
      <c r="D1867" s="111"/>
      <c r="E1867" s="111"/>
      <c r="F1867" s="161"/>
      <c r="G1867" s="114"/>
      <c r="H1867" s="115"/>
      <c r="I1867" s="115"/>
      <c r="J1867" s="116"/>
      <c r="K1867" s="116"/>
      <c r="L1867" s="8"/>
      <c r="M1867" s="117"/>
      <c r="N1867" s="117"/>
      <c r="O1867" s="110"/>
      <c r="P1867" s="110"/>
      <c r="Q1867" s="148"/>
      <c r="R1867" s="170"/>
      <c r="S1867" s="110"/>
      <c r="T1867" s="92"/>
      <c r="U1867" s="180"/>
      <c r="V1867" s="120"/>
      <c r="W1867" s="118"/>
      <c r="X1867" s="118"/>
      <c r="Y1867" s="117"/>
      <c r="Z1867" s="110"/>
      <c r="AA1867" s="110"/>
      <c r="AB1867" s="121"/>
      <c r="AC1867" s="115"/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109"/>
      <c r="B1868" s="110"/>
      <c r="C1868" s="110"/>
      <c r="D1868" s="111"/>
      <c r="E1868" s="111"/>
      <c r="F1868" s="161"/>
      <c r="G1868" s="114"/>
      <c r="H1868" s="115"/>
      <c r="I1868" s="115"/>
      <c r="J1868" s="116"/>
      <c r="K1868" s="116"/>
      <c r="L1868" s="8"/>
      <c r="M1868" s="117"/>
      <c r="N1868" s="117"/>
      <c r="O1868" s="110"/>
      <c r="P1868" s="110"/>
      <c r="Q1868" s="148"/>
      <c r="R1868" s="170"/>
      <c r="S1868" s="110"/>
      <c r="T1868" s="92"/>
      <c r="U1868" s="180"/>
      <c r="V1868" s="120"/>
      <c r="W1868" s="118"/>
      <c r="X1868" s="118"/>
      <c r="Y1868" s="117"/>
      <c r="Z1868" s="110"/>
      <c r="AA1868" s="110"/>
      <c r="AB1868" s="121"/>
      <c r="AC1868" s="115"/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109"/>
      <c r="B1869" s="110"/>
      <c r="C1869" s="110"/>
      <c r="D1869" s="111"/>
      <c r="E1869" s="111"/>
      <c r="F1869" s="161"/>
      <c r="G1869" s="114"/>
      <c r="H1869" s="115"/>
      <c r="I1869" s="115"/>
      <c r="J1869" s="116"/>
      <c r="K1869" s="116"/>
      <c r="L1869" s="8"/>
      <c r="M1869" s="117"/>
      <c r="N1869" s="117"/>
      <c r="O1869" s="110"/>
      <c r="P1869" s="110"/>
      <c r="Q1869" s="148"/>
      <c r="R1869" s="170"/>
      <c r="S1869" s="110"/>
      <c r="T1869" s="92"/>
      <c r="U1869" s="180"/>
      <c r="V1869" s="120"/>
      <c r="W1869" s="118"/>
      <c r="X1869" s="118"/>
      <c r="Y1869" s="117"/>
      <c r="Z1869" s="110"/>
      <c r="AA1869" s="110"/>
      <c r="AB1869" s="121"/>
      <c r="AC1869" s="115"/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109"/>
      <c r="B1870" s="110"/>
      <c r="C1870" s="110"/>
      <c r="D1870" s="111"/>
      <c r="E1870" s="111"/>
      <c r="F1870" s="161"/>
      <c r="G1870" s="114"/>
      <c r="H1870" s="115"/>
      <c r="I1870" s="115"/>
      <c r="J1870" s="116"/>
      <c r="K1870" s="116"/>
      <c r="L1870" s="8"/>
      <c r="M1870" s="117"/>
      <c r="N1870" s="117"/>
      <c r="O1870" s="110"/>
      <c r="P1870" s="110"/>
      <c r="Q1870" s="148"/>
      <c r="R1870" s="170"/>
      <c r="S1870" s="110"/>
      <c r="T1870" s="92"/>
      <c r="U1870" s="180"/>
      <c r="V1870" s="120"/>
      <c r="W1870" s="118"/>
      <c r="X1870" s="118"/>
      <c r="Y1870" s="117"/>
      <c r="Z1870" s="110"/>
      <c r="AA1870" s="110"/>
      <c r="AB1870" s="121"/>
      <c r="AC1870" s="115"/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109"/>
      <c r="B1871" s="110"/>
      <c r="C1871" s="110"/>
      <c r="D1871" s="111"/>
      <c r="E1871" s="111"/>
      <c r="F1871" s="161"/>
      <c r="G1871" s="114"/>
      <c r="H1871" s="115"/>
      <c r="I1871" s="115"/>
      <c r="J1871" s="116"/>
      <c r="K1871" s="116"/>
      <c r="L1871" s="8"/>
      <c r="M1871" s="117"/>
      <c r="N1871" s="117"/>
      <c r="O1871" s="110"/>
      <c r="P1871" s="110"/>
      <c r="Q1871" s="148"/>
      <c r="R1871" s="170"/>
      <c r="S1871" s="110"/>
      <c r="T1871" s="92"/>
      <c r="U1871" s="180"/>
      <c r="V1871" s="120"/>
      <c r="W1871" s="118"/>
      <c r="X1871" s="118"/>
      <c r="Y1871" s="117"/>
      <c r="Z1871" s="110"/>
      <c r="AA1871" s="110"/>
      <c r="AB1871" s="121"/>
      <c r="AC1871" s="115"/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109"/>
      <c r="B1872" s="110"/>
      <c r="C1872" s="110"/>
      <c r="D1872" s="111"/>
      <c r="E1872" s="111"/>
      <c r="F1872" s="161"/>
      <c r="G1872" s="114"/>
      <c r="H1872" s="115"/>
      <c r="I1872" s="115"/>
      <c r="J1872" s="116"/>
      <c r="K1872" s="116"/>
      <c r="L1872" s="8"/>
      <c r="M1872" s="117"/>
      <c r="N1872" s="117"/>
      <c r="O1872" s="110"/>
      <c r="P1872" s="110"/>
      <c r="Q1872" s="148"/>
      <c r="R1872" s="170"/>
      <c r="S1872" s="110"/>
      <c r="T1872" s="92"/>
      <c r="U1872" s="180"/>
      <c r="V1872" s="120"/>
      <c r="W1872" s="118"/>
      <c r="X1872" s="118"/>
      <c r="Y1872" s="117"/>
      <c r="Z1872" s="110"/>
      <c r="AA1872" s="110"/>
      <c r="AB1872" s="121"/>
      <c r="AC1872" s="115"/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109"/>
      <c r="B1873" s="110"/>
      <c r="C1873" s="110"/>
      <c r="D1873" s="111"/>
      <c r="E1873" s="111"/>
      <c r="F1873" s="161"/>
      <c r="G1873" s="114"/>
      <c r="H1873" s="115"/>
      <c r="I1873" s="115"/>
      <c r="J1873" s="116"/>
      <c r="K1873" s="116"/>
      <c r="L1873" s="8"/>
      <c r="M1873" s="117"/>
      <c r="N1873" s="117"/>
      <c r="O1873" s="110"/>
      <c r="P1873" s="110"/>
      <c r="Q1873" s="148"/>
      <c r="R1873" s="170"/>
      <c r="S1873" s="110"/>
      <c r="T1873" s="92"/>
      <c r="U1873" s="180"/>
      <c r="V1873" s="120"/>
      <c r="W1873" s="118"/>
      <c r="X1873" s="118"/>
      <c r="Y1873" s="117"/>
      <c r="Z1873" s="110"/>
      <c r="AA1873" s="110"/>
      <c r="AB1873" s="121"/>
      <c r="AC1873" s="115"/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109"/>
      <c r="B1874" s="110"/>
      <c r="C1874" s="110"/>
      <c r="D1874" s="111"/>
      <c r="E1874" s="111"/>
      <c r="F1874" s="161"/>
      <c r="G1874" s="114"/>
      <c r="H1874" s="115"/>
      <c r="I1874" s="115"/>
      <c r="J1874" s="116"/>
      <c r="K1874" s="116"/>
      <c r="L1874" s="8"/>
      <c r="M1874" s="117"/>
      <c r="N1874" s="117"/>
      <c r="O1874" s="110"/>
      <c r="P1874" s="110"/>
      <c r="Q1874" s="148"/>
      <c r="R1874" s="170"/>
      <c r="S1874" s="110"/>
      <c r="T1874" s="92"/>
      <c r="U1874" s="180"/>
      <c r="V1874" s="120"/>
      <c r="W1874" s="118"/>
      <c r="X1874" s="118"/>
      <c r="Y1874" s="117"/>
      <c r="Z1874" s="110"/>
      <c r="AA1874" s="110"/>
      <c r="AB1874" s="121"/>
      <c r="AC1874" s="115"/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109"/>
      <c r="B1875" s="110"/>
      <c r="C1875" s="110"/>
      <c r="D1875" s="111"/>
      <c r="E1875" s="111"/>
      <c r="F1875" s="161"/>
      <c r="G1875" s="114"/>
      <c r="H1875" s="115"/>
      <c r="I1875" s="115"/>
      <c r="J1875" s="116"/>
      <c r="K1875" s="116"/>
      <c r="L1875" s="8"/>
      <c r="M1875" s="117"/>
      <c r="N1875" s="117"/>
      <c r="O1875" s="110"/>
      <c r="P1875" s="110"/>
      <c r="Q1875" s="148"/>
      <c r="R1875" s="170"/>
      <c r="S1875" s="110"/>
      <c r="T1875" s="92"/>
      <c r="U1875" s="180"/>
      <c r="V1875" s="120"/>
      <c r="W1875" s="118"/>
      <c r="X1875" s="118"/>
      <c r="Y1875" s="117"/>
      <c r="Z1875" s="110"/>
      <c r="AA1875" s="110"/>
      <c r="AB1875" s="121"/>
      <c r="AC1875" s="115"/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109"/>
      <c r="B1876" s="110"/>
      <c r="C1876" s="110"/>
      <c r="D1876" s="111"/>
      <c r="E1876" s="111"/>
      <c r="F1876" s="161"/>
      <c r="G1876" s="114"/>
      <c r="H1876" s="115"/>
      <c r="I1876" s="115"/>
      <c r="J1876" s="116"/>
      <c r="K1876" s="116"/>
      <c r="L1876" s="8"/>
      <c r="M1876" s="117"/>
      <c r="N1876" s="117"/>
      <c r="O1876" s="110"/>
      <c r="P1876" s="110"/>
      <c r="Q1876" s="148"/>
      <c r="R1876" s="170"/>
      <c r="S1876" s="110"/>
      <c r="T1876" s="92"/>
      <c r="U1876" s="180"/>
      <c r="V1876" s="120"/>
      <c r="W1876" s="118"/>
      <c r="X1876" s="118"/>
      <c r="Y1876" s="117"/>
      <c r="Z1876" s="110"/>
      <c r="AA1876" s="110"/>
      <c r="AB1876" s="121"/>
      <c r="AC1876" s="115"/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109"/>
      <c r="B1877" s="110"/>
      <c r="C1877" s="110"/>
      <c r="D1877" s="111"/>
      <c r="E1877" s="111"/>
      <c r="F1877" s="161"/>
      <c r="G1877" s="114"/>
      <c r="H1877" s="115"/>
      <c r="I1877" s="115"/>
      <c r="J1877" s="116"/>
      <c r="K1877" s="116"/>
      <c r="L1877" s="8"/>
      <c r="M1877" s="117"/>
      <c r="N1877" s="117"/>
      <c r="O1877" s="110"/>
      <c r="P1877" s="110"/>
      <c r="Q1877" s="148"/>
      <c r="R1877" s="170"/>
      <c r="S1877" s="110"/>
      <c r="T1877" s="92"/>
      <c r="U1877" s="180"/>
      <c r="V1877" s="120"/>
      <c r="W1877" s="118"/>
      <c r="X1877" s="118"/>
      <c r="Y1877" s="117"/>
      <c r="Z1877" s="110"/>
      <c r="AA1877" s="110"/>
      <c r="AB1877" s="121"/>
      <c r="AC1877" s="115"/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109"/>
      <c r="B1878" s="110"/>
      <c r="C1878" s="110"/>
      <c r="D1878" s="111"/>
      <c r="E1878" s="111"/>
      <c r="F1878" s="161"/>
      <c r="G1878" s="114"/>
      <c r="H1878" s="115"/>
      <c r="I1878" s="115"/>
      <c r="J1878" s="116"/>
      <c r="K1878" s="116"/>
      <c r="L1878" s="8"/>
      <c r="M1878" s="117"/>
      <c r="N1878" s="117"/>
      <c r="O1878" s="110"/>
      <c r="P1878" s="110"/>
      <c r="Q1878" s="148"/>
      <c r="R1878" s="170"/>
      <c r="S1878" s="110"/>
      <c r="T1878" s="92"/>
      <c r="U1878" s="180"/>
      <c r="V1878" s="120"/>
      <c r="W1878" s="118"/>
      <c r="X1878" s="118"/>
      <c r="Y1878" s="117"/>
      <c r="Z1878" s="110"/>
      <c r="AA1878" s="110"/>
      <c r="AB1878" s="121"/>
      <c r="AC1878" s="115"/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109"/>
      <c r="B1879" s="110"/>
      <c r="C1879" s="110"/>
      <c r="D1879" s="111"/>
      <c r="E1879" s="111"/>
      <c r="F1879" s="161"/>
      <c r="G1879" s="114"/>
      <c r="H1879" s="115"/>
      <c r="I1879" s="115"/>
      <c r="J1879" s="116"/>
      <c r="K1879" s="116"/>
      <c r="L1879" s="8"/>
      <c r="M1879" s="117"/>
      <c r="N1879" s="117"/>
      <c r="O1879" s="110"/>
      <c r="P1879" s="110"/>
      <c r="Q1879" s="148"/>
      <c r="R1879" s="170"/>
      <c r="S1879" s="110"/>
      <c r="T1879" s="92"/>
      <c r="U1879" s="180"/>
      <c r="V1879" s="120"/>
      <c r="W1879" s="118"/>
      <c r="X1879" s="118"/>
      <c r="Y1879" s="117"/>
      <c r="Z1879" s="110"/>
      <c r="AA1879" s="110"/>
      <c r="AB1879" s="121"/>
      <c r="AC1879" s="115"/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109"/>
      <c r="B1880" s="110"/>
      <c r="C1880" s="110"/>
      <c r="D1880" s="111"/>
      <c r="E1880" s="111"/>
      <c r="F1880" s="161"/>
      <c r="G1880" s="114"/>
      <c r="H1880" s="115"/>
      <c r="I1880" s="115"/>
      <c r="J1880" s="116"/>
      <c r="K1880" s="116"/>
      <c r="L1880" s="8"/>
      <c r="M1880" s="117"/>
      <c r="N1880" s="117"/>
      <c r="O1880" s="110"/>
      <c r="P1880" s="110"/>
      <c r="Q1880" s="148"/>
      <c r="R1880" s="170"/>
      <c r="S1880" s="110"/>
      <c r="T1880" s="92"/>
      <c r="U1880" s="180"/>
      <c r="V1880" s="120"/>
      <c r="W1880" s="118"/>
      <c r="X1880" s="118"/>
      <c r="Y1880" s="117"/>
      <c r="Z1880" s="110"/>
      <c r="AA1880" s="110"/>
      <c r="AB1880" s="121"/>
      <c r="AC1880" s="115"/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109"/>
      <c r="B1881" s="110"/>
      <c r="C1881" s="110"/>
      <c r="D1881" s="111"/>
      <c r="E1881" s="111"/>
      <c r="F1881" s="161"/>
      <c r="G1881" s="114"/>
      <c r="H1881" s="115"/>
      <c r="I1881" s="115"/>
      <c r="J1881" s="116"/>
      <c r="K1881" s="116"/>
      <c r="L1881" s="8"/>
      <c r="M1881" s="117"/>
      <c r="N1881" s="117"/>
      <c r="O1881" s="110"/>
      <c r="P1881" s="110"/>
      <c r="Q1881" s="148"/>
      <c r="R1881" s="170"/>
      <c r="S1881" s="110"/>
      <c r="T1881" s="92"/>
      <c r="U1881" s="180"/>
      <c r="V1881" s="120"/>
      <c r="W1881" s="118"/>
      <c r="X1881" s="118"/>
      <c r="Y1881" s="117"/>
      <c r="Z1881" s="110"/>
      <c r="AA1881" s="110"/>
      <c r="AB1881" s="121"/>
      <c r="AC1881" s="115"/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109"/>
      <c r="B1882" s="110"/>
      <c r="C1882" s="110"/>
      <c r="D1882" s="111"/>
      <c r="E1882" s="111"/>
      <c r="F1882" s="161"/>
      <c r="G1882" s="114"/>
      <c r="H1882" s="115"/>
      <c r="I1882" s="115"/>
      <c r="J1882" s="116"/>
      <c r="K1882" s="116"/>
      <c r="L1882" s="8"/>
      <c r="M1882" s="117"/>
      <c r="N1882" s="117"/>
      <c r="O1882" s="110"/>
      <c r="P1882" s="110"/>
      <c r="Q1882" s="148"/>
      <c r="R1882" s="170"/>
      <c r="S1882" s="110"/>
      <c r="T1882" s="92"/>
      <c r="U1882" s="180"/>
      <c r="V1882" s="120"/>
      <c r="W1882" s="118"/>
      <c r="X1882" s="118"/>
      <c r="Y1882" s="117"/>
      <c r="Z1882" s="110"/>
      <c r="AA1882" s="110"/>
      <c r="AB1882" s="121"/>
      <c r="AC1882" s="115"/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109"/>
      <c r="B1883" s="110"/>
      <c r="C1883" s="110"/>
      <c r="D1883" s="111"/>
      <c r="E1883" s="111"/>
      <c r="F1883" s="161"/>
      <c r="G1883" s="114"/>
      <c r="H1883" s="115"/>
      <c r="I1883" s="115"/>
      <c r="J1883" s="116"/>
      <c r="K1883" s="116"/>
      <c r="L1883" s="8"/>
      <c r="M1883" s="117"/>
      <c r="N1883" s="117"/>
      <c r="O1883" s="110"/>
      <c r="P1883" s="110"/>
      <c r="Q1883" s="148"/>
      <c r="R1883" s="170"/>
      <c r="S1883" s="110"/>
      <c r="T1883" s="92"/>
      <c r="U1883" s="180"/>
      <c r="V1883" s="120"/>
      <c r="W1883" s="118"/>
      <c r="X1883" s="118"/>
      <c r="Y1883" s="117"/>
      <c r="Z1883" s="110"/>
      <c r="AA1883" s="110"/>
      <c r="AB1883" s="121"/>
      <c r="AC1883" s="115"/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109"/>
      <c r="B1884" s="110"/>
      <c r="C1884" s="110"/>
      <c r="D1884" s="111"/>
      <c r="E1884" s="111"/>
      <c r="F1884" s="161"/>
      <c r="G1884" s="114"/>
      <c r="H1884" s="115"/>
      <c r="I1884" s="115"/>
      <c r="J1884" s="116"/>
      <c r="K1884" s="116"/>
      <c r="L1884" s="8"/>
      <c r="M1884" s="117"/>
      <c r="N1884" s="117"/>
      <c r="O1884" s="110"/>
      <c r="P1884" s="110"/>
      <c r="Q1884" s="148"/>
      <c r="R1884" s="170"/>
      <c r="S1884" s="110"/>
      <c r="T1884" s="92"/>
      <c r="U1884" s="180"/>
      <c r="V1884" s="120"/>
      <c r="W1884" s="118"/>
      <c r="X1884" s="118"/>
      <c r="Y1884" s="117"/>
      <c r="Z1884" s="110"/>
      <c r="AA1884" s="110"/>
      <c r="AB1884" s="121"/>
      <c r="AC1884" s="115"/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109"/>
      <c r="B1885" s="110"/>
      <c r="C1885" s="110"/>
      <c r="D1885" s="111"/>
      <c r="E1885" s="111"/>
      <c r="F1885" s="161"/>
      <c r="G1885" s="114"/>
      <c r="H1885" s="115"/>
      <c r="I1885" s="115"/>
      <c r="J1885" s="116"/>
      <c r="K1885" s="116"/>
      <c r="L1885" s="8"/>
      <c r="M1885" s="117"/>
      <c r="N1885" s="117"/>
      <c r="O1885" s="110"/>
      <c r="P1885" s="110"/>
      <c r="Q1885" s="148"/>
      <c r="R1885" s="170"/>
      <c r="S1885" s="110"/>
      <c r="T1885" s="92"/>
      <c r="U1885" s="180"/>
      <c r="V1885" s="120"/>
      <c r="W1885" s="118"/>
      <c r="X1885" s="118"/>
      <c r="Y1885" s="117"/>
      <c r="Z1885" s="110"/>
      <c r="AA1885" s="110"/>
      <c r="AB1885" s="121"/>
      <c r="AC1885" s="115"/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109"/>
      <c r="B1886" s="110"/>
      <c r="C1886" s="110"/>
      <c r="D1886" s="111"/>
      <c r="E1886" s="111"/>
      <c r="F1886" s="161"/>
      <c r="G1886" s="114"/>
      <c r="H1886" s="115"/>
      <c r="I1886" s="115"/>
      <c r="J1886" s="116"/>
      <c r="K1886" s="116"/>
      <c r="L1886" s="8"/>
      <c r="M1886" s="117"/>
      <c r="N1886" s="117"/>
      <c r="O1886" s="110"/>
      <c r="P1886" s="110"/>
      <c r="Q1886" s="148"/>
      <c r="R1886" s="170"/>
      <c r="S1886" s="110"/>
      <c r="T1886" s="92"/>
      <c r="U1886" s="180"/>
      <c r="V1886" s="120"/>
      <c r="W1886" s="118"/>
      <c r="X1886" s="118"/>
      <c r="Y1886" s="117"/>
      <c r="Z1886" s="110"/>
      <c r="AA1886" s="110"/>
      <c r="AB1886" s="121"/>
      <c r="AC1886" s="115"/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109"/>
      <c r="B1887" s="110"/>
      <c r="C1887" s="110"/>
      <c r="D1887" s="111"/>
      <c r="E1887" s="111"/>
      <c r="F1887" s="161"/>
      <c r="G1887" s="114"/>
      <c r="H1887" s="115"/>
      <c r="I1887" s="115"/>
      <c r="J1887" s="116"/>
      <c r="K1887" s="116"/>
      <c r="L1887" s="8"/>
      <c r="M1887" s="117"/>
      <c r="N1887" s="117"/>
      <c r="O1887" s="110"/>
      <c r="P1887" s="110"/>
      <c r="Q1887" s="148"/>
      <c r="R1887" s="170"/>
      <c r="S1887" s="110"/>
      <c r="T1887" s="92"/>
      <c r="U1887" s="180"/>
      <c r="V1887" s="120"/>
      <c r="W1887" s="118"/>
      <c r="X1887" s="118"/>
      <c r="Y1887" s="117"/>
      <c r="Z1887" s="110"/>
      <c r="AA1887" s="110"/>
      <c r="AB1887" s="121"/>
      <c r="AC1887" s="115"/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109"/>
      <c r="B1888" s="110"/>
      <c r="C1888" s="110"/>
      <c r="D1888" s="111"/>
      <c r="E1888" s="111"/>
      <c r="F1888" s="161"/>
      <c r="G1888" s="114"/>
      <c r="H1888" s="115"/>
      <c r="I1888" s="115"/>
      <c r="J1888" s="116"/>
      <c r="K1888" s="116"/>
      <c r="L1888" s="8"/>
      <c r="M1888" s="117"/>
      <c r="N1888" s="117"/>
      <c r="O1888" s="110"/>
      <c r="P1888" s="110"/>
      <c r="Q1888" s="148"/>
      <c r="R1888" s="170"/>
      <c r="S1888" s="110"/>
      <c r="T1888" s="92"/>
      <c r="U1888" s="180"/>
      <c r="V1888" s="120"/>
      <c r="W1888" s="118"/>
      <c r="X1888" s="118"/>
      <c r="Y1888" s="117"/>
      <c r="Z1888" s="110"/>
      <c r="AA1888" s="110"/>
      <c r="AB1888" s="121"/>
      <c r="AC1888" s="115"/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109"/>
      <c r="B1889" s="110"/>
      <c r="C1889" s="110"/>
      <c r="D1889" s="111"/>
      <c r="E1889" s="111"/>
      <c r="F1889" s="161"/>
      <c r="G1889" s="114"/>
      <c r="H1889" s="115"/>
      <c r="I1889" s="115"/>
      <c r="J1889" s="116"/>
      <c r="K1889" s="116"/>
      <c r="L1889" s="8"/>
      <c r="M1889" s="117"/>
      <c r="N1889" s="117"/>
      <c r="O1889" s="110"/>
      <c r="P1889" s="110"/>
      <c r="Q1889" s="148"/>
      <c r="R1889" s="170"/>
      <c r="S1889" s="110"/>
      <c r="T1889" s="92"/>
      <c r="U1889" s="180"/>
      <c r="V1889" s="120"/>
      <c r="W1889" s="118"/>
      <c r="X1889" s="118"/>
      <c r="Y1889" s="117"/>
      <c r="Z1889" s="110"/>
      <c r="AA1889" s="110"/>
      <c r="AB1889" s="121"/>
      <c r="AC1889" s="115"/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109"/>
      <c r="B1890" s="110"/>
      <c r="C1890" s="110"/>
      <c r="D1890" s="111"/>
      <c r="E1890" s="111"/>
      <c r="F1890" s="161"/>
      <c r="G1890" s="114"/>
      <c r="H1890" s="115"/>
      <c r="I1890" s="115"/>
      <c r="J1890" s="116"/>
      <c r="K1890" s="116"/>
      <c r="L1890" s="8"/>
      <c r="M1890" s="117"/>
      <c r="N1890" s="117"/>
      <c r="O1890" s="110"/>
      <c r="P1890" s="110"/>
      <c r="Q1890" s="148"/>
      <c r="R1890" s="170"/>
      <c r="S1890" s="110"/>
      <c r="T1890" s="92"/>
      <c r="U1890" s="180"/>
      <c r="V1890" s="120"/>
      <c r="W1890" s="118"/>
      <c r="X1890" s="118"/>
      <c r="Y1890" s="117"/>
      <c r="Z1890" s="110"/>
      <c r="AA1890" s="110"/>
      <c r="AB1890" s="121"/>
      <c r="AC1890" s="115"/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109"/>
      <c r="B1891" s="110"/>
      <c r="C1891" s="110"/>
      <c r="D1891" s="111"/>
      <c r="E1891" s="111"/>
      <c r="F1891" s="161"/>
      <c r="G1891" s="114"/>
      <c r="H1891" s="115"/>
      <c r="I1891" s="115"/>
      <c r="J1891" s="116"/>
      <c r="K1891" s="116"/>
      <c r="L1891" s="8"/>
      <c r="M1891" s="117"/>
      <c r="N1891" s="117"/>
      <c r="O1891" s="110"/>
      <c r="P1891" s="110"/>
      <c r="Q1891" s="148"/>
      <c r="R1891" s="170"/>
      <c r="S1891" s="110"/>
      <c r="T1891" s="92"/>
      <c r="U1891" s="180"/>
      <c r="V1891" s="120"/>
      <c r="W1891" s="118"/>
      <c r="X1891" s="118"/>
      <c r="Y1891" s="117"/>
      <c r="Z1891" s="110"/>
      <c r="AA1891" s="110"/>
      <c r="AB1891" s="121"/>
      <c r="AC1891" s="115"/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109"/>
      <c r="B1892" s="110"/>
      <c r="C1892" s="110"/>
      <c r="D1892" s="111"/>
      <c r="E1892" s="111"/>
      <c r="F1892" s="161"/>
      <c r="G1892" s="114"/>
      <c r="H1892" s="115"/>
      <c r="I1892" s="115"/>
      <c r="J1892" s="116"/>
      <c r="K1892" s="116"/>
      <c r="L1892" s="8"/>
      <c r="M1892" s="117"/>
      <c r="N1892" s="117"/>
      <c r="O1892" s="110"/>
      <c r="P1892" s="110"/>
      <c r="Q1892" s="148"/>
      <c r="R1892" s="170"/>
      <c r="S1892" s="110"/>
      <c r="T1892" s="92"/>
      <c r="U1892" s="180"/>
      <c r="V1892" s="120"/>
      <c r="W1892" s="118"/>
      <c r="X1892" s="118"/>
      <c r="Y1892" s="117"/>
      <c r="Z1892" s="110"/>
      <c r="AA1892" s="110"/>
      <c r="AB1892" s="121"/>
      <c r="AC1892" s="115"/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109"/>
      <c r="B1893" s="110"/>
      <c r="C1893" s="110"/>
      <c r="D1893" s="111"/>
      <c r="E1893" s="111"/>
      <c r="F1893" s="161"/>
      <c r="G1893" s="114"/>
      <c r="H1893" s="115"/>
      <c r="I1893" s="115"/>
      <c r="J1893" s="116"/>
      <c r="K1893" s="116"/>
      <c r="L1893" s="8"/>
      <c r="M1893" s="117"/>
      <c r="N1893" s="117"/>
      <c r="O1893" s="110"/>
      <c r="P1893" s="110"/>
      <c r="Q1893" s="148"/>
      <c r="R1893" s="170"/>
      <c r="S1893" s="110"/>
      <c r="T1893" s="92"/>
      <c r="U1893" s="180"/>
      <c r="V1893" s="120"/>
      <c r="W1893" s="118"/>
      <c r="X1893" s="118"/>
      <c r="Y1893" s="117"/>
      <c r="Z1893" s="110"/>
      <c r="AA1893" s="110"/>
      <c r="AB1893" s="121"/>
      <c r="AC1893" s="115"/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109"/>
      <c r="B1894" s="110"/>
      <c r="C1894" s="110"/>
      <c r="D1894" s="111"/>
      <c r="E1894" s="111"/>
      <c r="F1894" s="161"/>
      <c r="G1894" s="114"/>
      <c r="H1894" s="115"/>
      <c r="I1894" s="115"/>
      <c r="J1894" s="116"/>
      <c r="K1894" s="116"/>
      <c r="L1894" s="8"/>
      <c r="M1894" s="117"/>
      <c r="N1894" s="117"/>
      <c r="O1894" s="110"/>
      <c r="P1894" s="110"/>
      <c r="Q1894" s="148"/>
      <c r="R1894" s="170"/>
      <c r="S1894" s="110"/>
      <c r="T1894" s="92"/>
      <c r="U1894" s="180"/>
      <c r="V1894" s="120"/>
      <c r="W1894" s="118"/>
      <c r="X1894" s="118"/>
      <c r="Y1894" s="117"/>
      <c r="Z1894" s="110"/>
      <c r="AA1894" s="110"/>
      <c r="AB1894" s="121"/>
      <c r="AC1894" s="115"/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109"/>
      <c r="B1895" s="110"/>
      <c r="C1895" s="110"/>
      <c r="D1895" s="111"/>
      <c r="E1895" s="111"/>
      <c r="F1895" s="161"/>
      <c r="G1895" s="114"/>
      <c r="H1895" s="115"/>
      <c r="I1895" s="115"/>
      <c r="J1895" s="116"/>
      <c r="K1895" s="116"/>
      <c r="L1895" s="8"/>
      <c r="M1895" s="117"/>
      <c r="N1895" s="117"/>
      <c r="O1895" s="110"/>
      <c r="P1895" s="110"/>
      <c r="Q1895" s="148"/>
      <c r="R1895" s="170"/>
      <c r="S1895" s="110"/>
      <c r="T1895" s="92"/>
      <c r="U1895" s="180"/>
      <c r="V1895" s="120"/>
      <c r="W1895" s="118"/>
      <c r="X1895" s="118"/>
      <c r="Y1895" s="117"/>
      <c r="Z1895" s="110"/>
      <c r="AA1895" s="110"/>
      <c r="AB1895" s="121"/>
      <c r="AC1895" s="115"/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109"/>
      <c r="B1896" s="110"/>
      <c r="C1896" s="110"/>
      <c r="D1896" s="111"/>
      <c r="E1896" s="111"/>
      <c r="F1896" s="161"/>
      <c r="G1896" s="114"/>
      <c r="H1896" s="115"/>
      <c r="I1896" s="115"/>
      <c r="J1896" s="116"/>
      <c r="K1896" s="116"/>
      <c r="L1896" s="8"/>
      <c r="M1896" s="117"/>
      <c r="N1896" s="117"/>
      <c r="O1896" s="110"/>
      <c r="P1896" s="110"/>
      <c r="Q1896" s="148"/>
      <c r="R1896" s="170"/>
      <c r="S1896" s="110"/>
      <c r="T1896" s="92"/>
      <c r="U1896" s="180"/>
      <c r="V1896" s="120"/>
      <c r="W1896" s="118"/>
      <c r="X1896" s="118"/>
      <c r="Y1896" s="117"/>
      <c r="Z1896" s="110"/>
      <c r="AA1896" s="110"/>
      <c r="AB1896" s="121"/>
      <c r="AC1896" s="115"/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109"/>
      <c r="B1897" s="110"/>
      <c r="C1897" s="110"/>
      <c r="D1897" s="111"/>
      <c r="E1897" s="111"/>
      <c r="F1897" s="161"/>
      <c r="G1897" s="114"/>
      <c r="H1897" s="115"/>
      <c r="I1897" s="115"/>
      <c r="J1897" s="116"/>
      <c r="K1897" s="116"/>
      <c r="L1897" s="8"/>
      <c r="M1897" s="117"/>
      <c r="N1897" s="117"/>
      <c r="O1897" s="110"/>
      <c r="P1897" s="110"/>
      <c r="Q1897" s="148"/>
      <c r="R1897" s="170"/>
      <c r="S1897" s="110"/>
      <c r="T1897" s="92"/>
      <c r="U1897" s="180"/>
      <c r="V1897" s="120"/>
      <c r="W1897" s="118"/>
      <c r="X1897" s="118"/>
      <c r="Y1897" s="117"/>
      <c r="Z1897" s="110"/>
      <c r="AA1897" s="110"/>
      <c r="AB1897" s="121"/>
      <c r="AC1897" s="115"/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109"/>
      <c r="B1898" s="110"/>
      <c r="C1898" s="110"/>
      <c r="D1898" s="111"/>
      <c r="E1898" s="111"/>
      <c r="F1898" s="161"/>
      <c r="G1898" s="114"/>
      <c r="H1898" s="115"/>
      <c r="I1898" s="115"/>
      <c r="J1898" s="116"/>
      <c r="K1898" s="116"/>
      <c r="L1898" s="8"/>
      <c r="M1898" s="117"/>
      <c r="N1898" s="117"/>
      <c r="O1898" s="110"/>
      <c r="P1898" s="110"/>
      <c r="Q1898" s="148"/>
      <c r="R1898" s="170"/>
      <c r="S1898" s="110"/>
      <c r="T1898" s="92"/>
      <c r="U1898" s="180"/>
      <c r="V1898" s="120"/>
      <c r="W1898" s="118"/>
      <c r="X1898" s="118"/>
      <c r="Y1898" s="117"/>
      <c r="Z1898" s="110"/>
      <c r="AA1898" s="110"/>
      <c r="AB1898" s="121"/>
      <c r="AC1898" s="115"/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109"/>
      <c r="B1899" s="110"/>
      <c r="C1899" s="110"/>
      <c r="D1899" s="111"/>
      <c r="E1899" s="111"/>
      <c r="F1899" s="161"/>
      <c r="G1899" s="114"/>
      <c r="H1899" s="115"/>
      <c r="I1899" s="115"/>
      <c r="J1899" s="116"/>
      <c r="K1899" s="116"/>
      <c r="L1899" s="8"/>
      <c r="M1899" s="117"/>
      <c r="N1899" s="117"/>
      <c r="O1899" s="110"/>
      <c r="P1899" s="110"/>
      <c r="Q1899" s="148"/>
      <c r="R1899" s="170"/>
      <c r="S1899" s="110"/>
      <c r="T1899" s="92"/>
      <c r="U1899" s="180"/>
      <c r="V1899" s="120"/>
      <c r="W1899" s="118"/>
      <c r="X1899" s="118"/>
      <c r="Y1899" s="117"/>
      <c r="Z1899" s="110"/>
      <c r="AA1899" s="110"/>
      <c r="AB1899" s="121"/>
      <c r="AC1899" s="115"/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109"/>
      <c r="B1900" s="110"/>
      <c r="C1900" s="110"/>
      <c r="D1900" s="111"/>
      <c r="E1900" s="111"/>
      <c r="F1900" s="161"/>
      <c r="G1900" s="114"/>
      <c r="H1900" s="115"/>
      <c r="I1900" s="115"/>
      <c r="J1900" s="116"/>
      <c r="K1900" s="116"/>
      <c r="L1900" s="8"/>
      <c r="M1900" s="117"/>
      <c r="N1900" s="117"/>
      <c r="O1900" s="110"/>
      <c r="P1900" s="110"/>
      <c r="Q1900" s="148"/>
      <c r="R1900" s="170"/>
      <c r="S1900" s="110"/>
      <c r="T1900" s="92"/>
      <c r="U1900" s="180"/>
      <c r="V1900" s="120"/>
      <c r="W1900" s="118"/>
      <c r="X1900" s="118"/>
      <c r="Y1900" s="117"/>
      <c r="Z1900" s="110"/>
      <c r="AA1900" s="110"/>
      <c r="AB1900" s="121"/>
      <c r="AC1900" s="115"/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109"/>
      <c r="B1901" s="110"/>
      <c r="C1901" s="110"/>
      <c r="D1901" s="111"/>
      <c r="E1901" s="111"/>
      <c r="F1901" s="161"/>
      <c r="G1901" s="114"/>
      <c r="H1901" s="115"/>
      <c r="I1901" s="115"/>
      <c r="J1901" s="116"/>
      <c r="K1901" s="116"/>
      <c r="L1901" s="8"/>
      <c r="M1901" s="117"/>
      <c r="N1901" s="117"/>
      <c r="O1901" s="110"/>
      <c r="P1901" s="110"/>
      <c r="Q1901" s="148"/>
      <c r="R1901" s="170"/>
      <c r="S1901" s="110"/>
      <c r="T1901" s="92"/>
      <c r="U1901" s="180"/>
      <c r="V1901" s="120"/>
      <c r="W1901" s="118"/>
      <c r="X1901" s="118"/>
      <c r="Y1901" s="117"/>
      <c r="Z1901" s="110"/>
      <c r="AA1901" s="110"/>
      <c r="AB1901" s="121"/>
      <c r="AC1901" s="115"/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109"/>
      <c r="B1902" s="110"/>
      <c r="C1902" s="110"/>
      <c r="D1902" s="111"/>
      <c r="E1902" s="111"/>
      <c r="F1902" s="161"/>
      <c r="G1902" s="114"/>
      <c r="H1902" s="115"/>
      <c r="I1902" s="115"/>
      <c r="J1902" s="116"/>
      <c r="K1902" s="116"/>
      <c r="L1902" s="8"/>
      <c r="M1902" s="117"/>
      <c r="N1902" s="117"/>
      <c r="O1902" s="110"/>
      <c r="P1902" s="110"/>
      <c r="Q1902" s="148"/>
      <c r="R1902" s="170"/>
      <c r="S1902" s="110"/>
      <c r="T1902" s="92"/>
      <c r="U1902" s="180"/>
      <c r="V1902" s="120"/>
      <c r="W1902" s="118"/>
      <c r="X1902" s="118"/>
      <c r="Y1902" s="117"/>
      <c r="Z1902" s="110"/>
      <c r="AA1902" s="110"/>
      <c r="AB1902" s="121"/>
      <c r="AC1902" s="115"/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109"/>
      <c r="B1903" s="110"/>
      <c r="C1903" s="110"/>
      <c r="D1903" s="111"/>
      <c r="E1903" s="111"/>
      <c r="F1903" s="161"/>
      <c r="G1903" s="114"/>
      <c r="H1903" s="115"/>
      <c r="I1903" s="115"/>
      <c r="J1903" s="116"/>
      <c r="K1903" s="116"/>
      <c r="L1903" s="8"/>
      <c r="M1903" s="117"/>
      <c r="N1903" s="117"/>
      <c r="O1903" s="110"/>
      <c r="P1903" s="110"/>
      <c r="Q1903" s="148"/>
      <c r="R1903" s="170"/>
      <c r="S1903" s="110"/>
      <c r="T1903" s="92"/>
      <c r="U1903" s="180"/>
      <c r="V1903" s="120"/>
      <c r="W1903" s="118"/>
      <c r="X1903" s="118"/>
      <c r="Y1903" s="117"/>
      <c r="Z1903" s="110"/>
      <c r="AA1903" s="110"/>
      <c r="AB1903" s="121"/>
      <c r="AC1903" s="115"/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109"/>
      <c r="B1904" s="110"/>
      <c r="C1904" s="110"/>
      <c r="D1904" s="111"/>
      <c r="E1904" s="111"/>
      <c r="F1904" s="161"/>
      <c r="G1904" s="114"/>
      <c r="H1904" s="115"/>
      <c r="I1904" s="115"/>
      <c r="J1904" s="116"/>
      <c r="K1904" s="116"/>
      <c r="L1904" s="8"/>
      <c r="M1904" s="117"/>
      <c r="N1904" s="117"/>
      <c r="O1904" s="110"/>
      <c r="P1904" s="110"/>
      <c r="Q1904" s="148"/>
      <c r="R1904" s="170"/>
      <c r="S1904" s="110"/>
      <c r="T1904" s="92"/>
      <c r="U1904" s="180"/>
      <c r="V1904" s="120"/>
      <c r="W1904" s="118"/>
      <c r="X1904" s="118"/>
      <c r="Y1904" s="117"/>
      <c r="Z1904" s="110"/>
      <c r="AA1904" s="110"/>
      <c r="AB1904" s="121"/>
      <c r="AC1904" s="115"/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109"/>
      <c r="B1905" s="110"/>
      <c r="C1905" s="110"/>
      <c r="D1905" s="111"/>
      <c r="E1905" s="111"/>
      <c r="F1905" s="161"/>
      <c r="G1905" s="114"/>
      <c r="H1905" s="115"/>
      <c r="I1905" s="115"/>
      <c r="J1905" s="116"/>
      <c r="K1905" s="116"/>
      <c r="L1905" s="8"/>
      <c r="M1905" s="117"/>
      <c r="N1905" s="117"/>
      <c r="O1905" s="110"/>
      <c r="P1905" s="110"/>
      <c r="Q1905" s="148"/>
      <c r="R1905" s="170"/>
      <c r="S1905" s="110"/>
      <c r="T1905" s="92"/>
      <c r="U1905" s="180"/>
      <c r="V1905" s="120"/>
      <c r="W1905" s="118"/>
      <c r="X1905" s="118"/>
      <c r="Y1905" s="117"/>
      <c r="Z1905" s="110"/>
      <c r="AA1905" s="110"/>
      <c r="AB1905" s="121"/>
      <c r="AC1905" s="115"/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109"/>
      <c r="B1906" s="110"/>
      <c r="C1906" s="110"/>
      <c r="D1906" s="111"/>
      <c r="E1906" s="111"/>
      <c r="F1906" s="161"/>
      <c r="G1906" s="114"/>
      <c r="H1906" s="115"/>
      <c r="I1906" s="115"/>
      <c r="J1906" s="116"/>
      <c r="K1906" s="116"/>
      <c r="L1906" s="8"/>
      <c r="M1906" s="117"/>
      <c r="N1906" s="117"/>
      <c r="O1906" s="110"/>
      <c r="P1906" s="110"/>
      <c r="Q1906" s="148"/>
      <c r="R1906" s="170"/>
      <c r="S1906" s="110"/>
      <c r="T1906" s="92"/>
      <c r="U1906" s="180"/>
      <c r="V1906" s="120"/>
      <c r="W1906" s="118"/>
      <c r="X1906" s="118"/>
      <c r="Y1906" s="117"/>
      <c r="Z1906" s="110"/>
      <c r="AA1906" s="110"/>
      <c r="AB1906" s="121"/>
      <c r="AC1906" s="115"/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109"/>
      <c r="B1907" s="110"/>
      <c r="C1907" s="110"/>
      <c r="D1907" s="111"/>
      <c r="E1907" s="111"/>
      <c r="F1907" s="161"/>
      <c r="G1907" s="114"/>
      <c r="H1907" s="115"/>
      <c r="I1907" s="115"/>
      <c r="J1907" s="116"/>
      <c r="K1907" s="116"/>
      <c r="L1907" s="8"/>
      <c r="M1907" s="117"/>
      <c r="N1907" s="117"/>
      <c r="O1907" s="110"/>
      <c r="P1907" s="110"/>
      <c r="Q1907" s="148"/>
      <c r="R1907" s="170"/>
      <c r="S1907" s="110"/>
      <c r="T1907" s="92"/>
      <c r="U1907" s="180"/>
      <c r="V1907" s="120"/>
      <c r="W1907" s="118"/>
      <c r="X1907" s="118"/>
      <c r="Y1907" s="117"/>
      <c r="Z1907" s="110"/>
      <c r="AA1907" s="110"/>
      <c r="AB1907" s="121"/>
      <c r="AC1907" s="115"/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109"/>
      <c r="B1908" s="110"/>
      <c r="C1908" s="110"/>
      <c r="D1908" s="111"/>
      <c r="E1908" s="111"/>
      <c r="F1908" s="161"/>
      <c r="G1908" s="114"/>
      <c r="H1908" s="115"/>
      <c r="I1908" s="115"/>
      <c r="J1908" s="116"/>
      <c r="K1908" s="116"/>
      <c r="L1908" s="8"/>
      <c r="M1908" s="117"/>
      <c r="N1908" s="117"/>
      <c r="O1908" s="110"/>
      <c r="P1908" s="110"/>
      <c r="Q1908" s="148"/>
      <c r="R1908" s="170"/>
      <c r="S1908" s="110"/>
      <c r="T1908" s="92"/>
      <c r="U1908" s="180"/>
      <c r="V1908" s="120"/>
      <c r="W1908" s="118"/>
      <c r="X1908" s="118"/>
      <c r="Y1908" s="117"/>
      <c r="Z1908" s="110"/>
      <c r="AA1908" s="110"/>
      <c r="AB1908" s="121"/>
      <c r="AC1908" s="115"/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109"/>
      <c r="B1909" s="110"/>
      <c r="C1909" s="110"/>
      <c r="D1909" s="111"/>
      <c r="E1909" s="111"/>
      <c r="F1909" s="161"/>
      <c r="G1909" s="114"/>
      <c r="H1909" s="115"/>
      <c r="I1909" s="115"/>
      <c r="J1909" s="116"/>
      <c r="K1909" s="116"/>
      <c r="L1909" s="8"/>
      <c r="M1909" s="117"/>
      <c r="N1909" s="117"/>
      <c r="O1909" s="110"/>
      <c r="P1909" s="110"/>
      <c r="Q1909" s="148"/>
      <c r="R1909" s="170"/>
      <c r="S1909" s="110"/>
      <c r="T1909" s="92"/>
      <c r="U1909" s="180"/>
      <c r="V1909" s="120"/>
      <c r="W1909" s="118"/>
      <c r="X1909" s="118"/>
      <c r="Y1909" s="117"/>
      <c r="Z1909" s="110"/>
      <c r="AA1909" s="110"/>
      <c r="AB1909" s="121"/>
      <c r="AC1909" s="115"/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109"/>
      <c r="B1910" s="110"/>
      <c r="C1910" s="110"/>
      <c r="D1910" s="111"/>
      <c r="E1910" s="111"/>
      <c r="F1910" s="161"/>
      <c r="G1910" s="114"/>
      <c r="H1910" s="115"/>
      <c r="I1910" s="115"/>
      <c r="J1910" s="116"/>
      <c r="K1910" s="116"/>
      <c r="L1910" s="8"/>
      <c r="M1910" s="117"/>
      <c r="N1910" s="117"/>
      <c r="O1910" s="110"/>
      <c r="P1910" s="110"/>
      <c r="Q1910" s="148"/>
      <c r="R1910" s="170"/>
      <c r="S1910" s="110"/>
      <c r="T1910" s="92"/>
      <c r="U1910" s="180"/>
      <c r="V1910" s="120"/>
      <c r="W1910" s="118"/>
      <c r="X1910" s="118"/>
      <c r="Y1910" s="117"/>
      <c r="Z1910" s="110"/>
      <c r="AA1910" s="110"/>
      <c r="AB1910" s="121"/>
      <c r="AC1910" s="115"/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109"/>
      <c r="B1911" s="110"/>
      <c r="C1911" s="110"/>
      <c r="D1911" s="111"/>
      <c r="E1911" s="111"/>
      <c r="F1911" s="161"/>
      <c r="G1911" s="114"/>
      <c r="H1911" s="115"/>
      <c r="I1911" s="115"/>
      <c r="J1911" s="116"/>
      <c r="K1911" s="116"/>
      <c r="L1911" s="8"/>
      <c r="M1911" s="117"/>
      <c r="N1911" s="117"/>
      <c r="O1911" s="110"/>
      <c r="P1911" s="110"/>
      <c r="Q1911" s="148"/>
      <c r="R1911" s="170"/>
      <c r="S1911" s="110"/>
      <c r="T1911" s="92"/>
      <c r="U1911" s="180"/>
      <c r="V1911" s="120"/>
      <c r="W1911" s="118"/>
      <c r="X1911" s="118"/>
      <c r="Y1911" s="117"/>
      <c r="Z1911" s="110"/>
      <c r="AA1911" s="110"/>
      <c r="AB1911" s="121"/>
      <c r="AC1911" s="115"/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109"/>
      <c r="B1912" s="110"/>
      <c r="C1912" s="110"/>
      <c r="D1912" s="111"/>
      <c r="E1912" s="111"/>
      <c r="F1912" s="161"/>
      <c r="G1912" s="114"/>
      <c r="H1912" s="115"/>
      <c r="I1912" s="115"/>
      <c r="J1912" s="116"/>
      <c r="K1912" s="116"/>
      <c r="L1912" s="8"/>
      <c r="M1912" s="117"/>
      <c r="N1912" s="117"/>
      <c r="O1912" s="110"/>
      <c r="P1912" s="110"/>
      <c r="Q1912" s="148"/>
      <c r="R1912" s="170"/>
      <c r="S1912" s="110"/>
      <c r="T1912" s="92"/>
      <c r="U1912" s="180"/>
      <c r="V1912" s="120"/>
      <c r="W1912" s="118"/>
      <c r="X1912" s="118"/>
      <c r="Y1912" s="117"/>
      <c r="Z1912" s="110"/>
      <c r="AA1912" s="110"/>
      <c r="AB1912" s="121"/>
      <c r="AC1912" s="115"/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109"/>
      <c r="B1913" s="110"/>
      <c r="C1913" s="110"/>
      <c r="D1913" s="111"/>
      <c r="E1913" s="111"/>
      <c r="F1913" s="161"/>
      <c r="G1913" s="114"/>
      <c r="H1913" s="115"/>
      <c r="I1913" s="115"/>
      <c r="J1913" s="116"/>
      <c r="K1913" s="116"/>
      <c r="L1913" s="8"/>
      <c r="M1913" s="117"/>
      <c r="N1913" s="117"/>
      <c r="O1913" s="110"/>
      <c r="P1913" s="110"/>
      <c r="Q1913" s="148"/>
      <c r="R1913" s="170"/>
      <c r="S1913" s="110"/>
      <c r="T1913" s="92"/>
      <c r="U1913" s="180"/>
      <c r="V1913" s="120"/>
      <c r="W1913" s="118"/>
      <c r="X1913" s="118"/>
      <c r="Y1913" s="117"/>
      <c r="Z1913" s="110"/>
      <c r="AA1913" s="110"/>
      <c r="AB1913" s="121"/>
      <c r="AC1913" s="115"/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109"/>
      <c r="B1914" s="110"/>
      <c r="C1914" s="110"/>
      <c r="D1914" s="111"/>
      <c r="E1914" s="111"/>
      <c r="F1914" s="161"/>
      <c r="G1914" s="114"/>
      <c r="H1914" s="115"/>
      <c r="I1914" s="115"/>
      <c r="J1914" s="116"/>
      <c r="K1914" s="116"/>
      <c r="L1914" s="8"/>
      <c r="M1914" s="117"/>
      <c r="N1914" s="117"/>
      <c r="O1914" s="110"/>
      <c r="P1914" s="110"/>
      <c r="Q1914" s="148"/>
      <c r="R1914" s="170"/>
      <c r="S1914" s="110"/>
      <c r="T1914" s="92"/>
      <c r="U1914" s="180"/>
      <c r="V1914" s="120"/>
      <c r="W1914" s="118"/>
      <c r="X1914" s="118"/>
      <c r="Y1914" s="117"/>
      <c r="Z1914" s="110"/>
      <c r="AA1914" s="110"/>
      <c r="AB1914" s="121"/>
      <c r="AC1914" s="115"/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109"/>
      <c r="B1915" s="110"/>
      <c r="C1915" s="110"/>
      <c r="D1915" s="111"/>
      <c r="E1915" s="111"/>
      <c r="F1915" s="161"/>
      <c r="G1915" s="114"/>
      <c r="H1915" s="115"/>
      <c r="I1915" s="115"/>
      <c r="J1915" s="116"/>
      <c r="K1915" s="116"/>
      <c r="L1915" s="8"/>
      <c r="M1915" s="117"/>
      <c r="N1915" s="117"/>
      <c r="O1915" s="110"/>
      <c r="P1915" s="110"/>
      <c r="Q1915" s="148"/>
      <c r="R1915" s="170"/>
      <c r="S1915" s="110"/>
      <c r="T1915" s="92"/>
      <c r="U1915" s="180"/>
      <c r="V1915" s="120"/>
      <c r="W1915" s="118"/>
      <c r="X1915" s="118"/>
      <c r="Y1915" s="117"/>
      <c r="Z1915" s="110"/>
      <c r="AA1915" s="110"/>
      <c r="AB1915" s="121"/>
      <c r="AC1915" s="115"/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109"/>
      <c r="B1916" s="110"/>
      <c r="C1916" s="110"/>
      <c r="D1916" s="111"/>
      <c r="E1916" s="111"/>
      <c r="F1916" s="161"/>
      <c r="G1916" s="114"/>
      <c r="H1916" s="115"/>
      <c r="I1916" s="115"/>
      <c r="J1916" s="116"/>
      <c r="K1916" s="116"/>
      <c r="L1916" s="8"/>
      <c r="M1916" s="117"/>
      <c r="N1916" s="117"/>
      <c r="O1916" s="110"/>
      <c r="P1916" s="110"/>
      <c r="Q1916" s="148"/>
      <c r="R1916" s="170"/>
      <c r="S1916" s="110"/>
      <c r="T1916" s="92"/>
      <c r="U1916" s="180"/>
      <c r="V1916" s="120"/>
      <c r="W1916" s="118"/>
      <c r="X1916" s="118"/>
      <c r="Y1916" s="117"/>
      <c r="Z1916" s="110"/>
      <c r="AA1916" s="110"/>
      <c r="AB1916" s="121"/>
      <c r="AC1916" s="115"/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109"/>
      <c r="B1917" s="110"/>
      <c r="C1917" s="110"/>
      <c r="D1917" s="111"/>
      <c r="E1917" s="111"/>
      <c r="F1917" s="161"/>
      <c r="G1917" s="114"/>
      <c r="H1917" s="115"/>
      <c r="I1917" s="115"/>
      <c r="J1917" s="116"/>
      <c r="K1917" s="116"/>
      <c r="L1917" s="8"/>
      <c r="M1917" s="117"/>
      <c r="N1917" s="117"/>
      <c r="O1917" s="110"/>
      <c r="P1917" s="110"/>
      <c r="Q1917" s="148"/>
      <c r="R1917" s="170"/>
      <c r="S1917" s="110"/>
      <c r="T1917" s="92"/>
      <c r="U1917" s="180"/>
      <c r="V1917" s="120"/>
      <c r="W1917" s="118"/>
      <c r="X1917" s="118"/>
      <c r="Y1917" s="117"/>
      <c r="Z1917" s="110"/>
      <c r="AA1917" s="110"/>
      <c r="AB1917" s="121"/>
      <c r="AC1917" s="115"/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109"/>
      <c r="B1918" s="110"/>
      <c r="C1918" s="110"/>
      <c r="D1918" s="111"/>
      <c r="E1918" s="111"/>
      <c r="F1918" s="161"/>
      <c r="G1918" s="114"/>
      <c r="H1918" s="115"/>
      <c r="I1918" s="115"/>
      <c r="J1918" s="116"/>
      <c r="K1918" s="116"/>
      <c r="L1918" s="8"/>
      <c r="M1918" s="117"/>
      <c r="N1918" s="117"/>
      <c r="O1918" s="110"/>
      <c r="P1918" s="110"/>
      <c r="Q1918" s="148"/>
      <c r="R1918" s="170"/>
      <c r="S1918" s="110"/>
      <c r="T1918" s="92"/>
      <c r="U1918" s="180"/>
      <c r="V1918" s="120"/>
      <c r="W1918" s="118"/>
      <c r="X1918" s="118"/>
      <c r="Y1918" s="117"/>
      <c r="Z1918" s="110"/>
      <c r="AA1918" s="110"/>
      <c r="AB1918" s="121"/>
      <c r="AC1918" s="115"/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109"/>
      <c r="B1919" s="110"/>
      <c r="C1919" s="110"/>
      <c r="D1919" s="111"/>
      <c r="E1919" s="111"/>
      <c r="F1919" s="161"/>
      <c r="G1919" s="114"/>
      <c r="H1919" s="115"/>
      <c r="I1919" s="115"/>
      <c r="J1919" s="116"/>
      <c r="K1919" s="116"/>
      <c r="L1919" s="8"/>
      <c r="M1919" s="117"/>
      <c r="N1919" s="117"/>
      <c r="O1919" s="110"/>
      <c r="P1919" s="110"/>
      <c r="Q1919" s="148"/>
      <c r="R1919" s="170"/>
      <c r="S1919" s="110"/>
      <c r="T1919" s="92"/>
      <c r="U1919" s="180"/>
      <c r="V1919" s="120"/>
      <c r="W1919" s="118"/>
      <c r="X1919" s="118"/>
      <c r="Y1919" s="117"/>
      <c r="Z1919" s="110"/>
      <c r="AA1919" s="110"/>
      <c r="AB1919" s="121"/>
      <c r="AC1919" s="115"/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109"/>
      <c r="B1920" s="110"/>
      <c r="C1920" s="110"/>
      <c r="D1920" s="111"/>
      <c r="E1920" s="111"/>
      <c r="F1920" s="161"/>
      <c r="G1920" s="114"/>
      <c r="H1920" s="115"/>
      <c r="I1920" s="115"/>
      <c r="J1920" s="116"/>
      <c r="K1920" s="116"/>
      <c r="L1920" s="8"/>
      <c r="M1920" s="117"/>
      <c r="N1920" s="117"/>
      <c r="O1920" s="110"/>
      <c r="P1920" s="110"/>
      <c r="Q1920" s="148"/>
      <c r="R1920" s="170"/>
      <c r="S1920" s="110"/>
      <c r="T1920" s="92"/>
      <c r="U1920" s="180"/>
      <c r="V1920" s="120"/>
      <c r="W1920" s="118"/>
      <c r="X1920" s="118"/>
      <c r="Y1920" s="117"/>
      <c r="Z1920" s="110"/>
      <c r="AA1920" s="110"/>
      <c r="AB1920" s="121"/>
      <c r="AC1920" s="115"/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109"/>
      <c r="B1921" s="110"/>
      <c r="C1921" s="110"/>
      <c r="D1921" s="111"/>
      <c r="E1921" s="111"/>
      <c r="F1921" s="161"/>
      <c r="G1921" s="114"/>
      <c r="H1921" s="115"/>
      <c r="I1921" s="115"/>
      <c r="J1921" s="116"/>
      <c r="K1921" s="116"/>
      <c r="L1921" s="8"/>
      <c r="M1921" s="117"/>
      <c r="N1921" s="117"/>
      <c r="O1921" s="110"/>
      <c r="P1921" s="110"/>
      <c r="Q1921" s="148"/>
      <c r="R1921" s="170"/>
      <c r="S1921" s="110"/>
      <c r="T1921" s="92"/>
      <c r="U1921" s="180"/>
      <c r="V1921" s="120"/>
      <c r="W1921" s="118"/>
      <c r="X1921" s="118"/>
      <c r="Y1921" s="117"/>
      <c r="Z1921" s="110"/>
      <c r="AA1921" s="110"/>
      <c r="AB1921" s="121"/>
      <c r="AC1921" s="115"/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109"/>
      <c r="B1922" s="110"/>
      <c r="C1922" s="110"/>
      <c r="D1922" s="111"/>
      <c r="E1922" s="111"/>
      <c r="F1922" s="161"/>
      <c r="G1922" s="114"/>
      <c r="H1922" s="115"/>
      <c r="I1922" s="115"/>
      <c r="J1922" s="116"/>
      <c r="K1922" s="116"/>
      <c r="L1922" s="8"/>
      <c r="M1922" s="117"/>
      <c r="N1922" s="117"/>
      <c r="O1922" s="110"/>
      <c r="P1922" s="110"/>
      <c r="Q1922" s="148"/>
      <c r="R1922" s="170"/>
      <c r="S1922" s="110"/>
      <c r="T1922" s="92"/>
      <c r="U1922" s="180"/>
      <c r="V1922" s="120"/>
      <c r="W1922" s="118"/>
      <c r="X1922" s="118"/>
      <c r="Y1922" s="117"/>
      <c r="Z1922" s="110"/>
      <c r="AA1922" s="110"/>
      <c r="AB1922" s="121"/>
      <c r="AC1922" s="115"/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109"/>
      <c r="B1923" s="110"/>
      <c r="C1923" s="110"/>
      <c r="D1923" s="111"/>
      <c r="E1923" s="111"/>
      <c r="F1923" s="161"/>
      <c r="G1923" s="114"/>
      <c r="H1923" s="115"/>
      <c r="I1923" s="115"/>
      <c r="J1923" s="116"/>
      <c r="K1923" s="116"/>
      <c r="L1923" s="8"/>
      <c r="M1923" s="117"/>
      <c r="N1923" s="117"/>
      <c r="O1923" s="110"/>
      <c r="P1923" s="110"/>
      <c r="Q1923" s="148"/>
      <c r="R1923" s="170"/>
      <c r="S1923" s="110"/>
      <c r="T1923" s="92"/>
      <c r="U1923" s="180"/>
      <c r="V1923" s="120"/>
      <c r="W1923" s="118"/>
      <c r="X1923" s="118"/>
      <c r="Y1923" s="117"/>
      <c r="Z1923" s="110"/>
      <c r="AA1923" s="110"/>
      <c r="AB1923" s="121"/>
      <c r="AC1923" s="115"/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109"/>
      <c r="B1924" s="110"/>
      <c r="C1924" s="110"/>
      <c r="D1924" s="111"/>
      <c r="E1924" s="111"/>
      <c r="F1924" s="161"/>
      <c r="G1924" s="114"/>
      <c r="H1924" s="115"/>
      <c r="I1924" s="115"/>
      <c r="J1924" s="116"/>
      <c r="K1924" s="116"/>
      <c r="L1924" s="8"/>
      <c r="M1924" s="117"/>
      <c r="N1924" s="117"/>
      <c r="O1924" s="110"/>
      <c r="P1924" s="110"/>
      <c r="Q1924" s="148"/>
      <c r="R1924" s="170"/>
      <c r="S1924" s="110"/>
      <c r="T1924" s="92"/>
      <c r="U1924" s="180"/>
      <c r="V1924" s="120"/>
      <c r="W1924" s="118"/>
      <c r="X1924" s="118"/>
      <c r="Y1924" s="117"/>
      <c r="Z1924" s="110"/>
      <c r="AA1924" s="110"/>
      <c r="AB1924" s="121"/>
      <c r="AC1924" s="115"/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109"/>
      <c r="B1925" s="110"/>
      <c r="C1925" s="110"/>
      <c r="D1925" s="111"/>
      <c r="E1925" s="111"/>
      <c r="F1925" s="161"/>
      <c r="G1925" s="114"/>
      <c r="H1925" s="115"/>
      <c r="I1925" s="115"/>
      <c r="J1925" s="116"/>
      <c r="K1925" s="116"/>
      <c r="L1925" s="8"/>
      <c r="M1925" s="117"/>
      <c r="N1925" s="117"/>
      <c r="O1925" s="110"/>
      <c r="P1925" s="110"/>
      <c r="Q1925" s="148"/>
      <c r="R1925" s="170"/>
      <c r="S1925" s="110"/>
      <c r="T1925" s="92"/>
      <c r="U1925" s="180"/>
      <c r="V1925" s="120"/>
      <c r="W1925" s="118"/>
      <c r="X1925" s="118"/>
      <c r="Y1925" s="117"/>
      <c r="Z1925" s="110"/>
      <c r="AA1925" s="110"/>
      <c r="AB1925" s="121"/>
      <c r="AC1925" s="115"/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109"/>
      <c r="B1926" s="110"/>
      <c r="C1926" s="110"/>
      <c r="D1926" s="111"/>
      <c r="E1926" s="111"/>
      <c r="F1926" s="161"/>
      <c r="G1926" s="114"/>
      <c r="H1926" s="115"/>
      <c r="I1926" s="115"/>
      <c r="J1926" s="116"/>
      <c r="K1926" s="116"/>
      <c r="L1926" s="8"/>
      <c r="M1926" s="117"/>
      <c r="N1926" s="117"/>
      <c r="O1926" s="110"/>
      <c r="P1926" s="110"/>
      <c r="Q1926" s="148"/>
      <c r="R1926" s="170"/>
      <c r="S1926" s="110"/>
      <c r="T1926" s="92"/>
      <c r="U1926" s="180"/>
      <c r="V1926" s="120"/>
      <c r="W1926" s="118"/>
      <c r="X1926" s="118"/>
      <c r="Y1926" s="117"/>
      <c r="Z1926" s="110"/>
      <c r="AA1926" s="110"/>
      <c r="AB1926" s="121"/>
      <c r="AC1926" s="115"/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109"/>
      <c r="B1927" s="110"/>
      <c r="C1927" s="110"/>
      <c r="D1927" s="111"/>
      <c r="E1927" s="111"/>
      <c r="F1927" s="161"/>
      <c r="G1927" s="114"/>
      <c r="H1927" s="115"/>
      <c r="I1927" s="115"/>
      <c r="J1927" s="116"/>
      <c r="K1927" s="116"/>
      <c r="L1927" s="8"/>
      <c r="M1927" s="117"/>
      <c r="N1927" s="117"/>
      <c r="O1927" s="110"/>
      <c r="P1927" s="110"/>
      <c r="Q1927" s="148"/>
      <c r="R1927" s="170"/>
      <c r="S1927" s="110"/>
      <c r="T1927" s="92"/>
      <c r="U1927" s="180"/>
      <c r="V1927" s="120"/>
      <c r="W1927" s="118"/>
      <c r="X1927" s="118"/>
      <c r="Y1927" s="117"/>
      <c r="Z1927" s="110"/>
      <c r="AA1927" s="110"/>
      <c r="AB1927" s="121"/>
      <c r="AC1927" s="115"/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109"/>
      <c r="B1928" s="110"/>
      <c r="C1928" s="110"/>
      <c r="D1928" s="111"/>
      <c r="E1928" s="111"/>
      <c r="F1928" s="161"/>
      <c r="G1928" s="114"/>
      <c r="H1928" s="115"/>
      <c r="I1928" s="115"/>
      <c r="J1928" s="116"/>
      <c r="K1928" s="116"/>
      <c r="L1928" s="8"/>
      <c r="M1928" s="117"/>
      <c r="N1928" s="117"/>
      <c r="O1928" s="110"/>
      <c r="P1928" s="110"/>
      <c r="Q1928" s="148"/>
      <c r="R1928" s="170"/>
      <c r="S1928" s="110"/>
      <c r="T1928" s="92"/>
      <c r="U1928" s="180"/>
      <c r="V1928" s="120"/>
      <c r="W1928" s="118"/>
      <c r="X1928" s="118"/>
      <c r="Y1928" s="117"/>
      <c r="Z1928" s="110"/>
      <c r="AA1928" s="110"/>
      <c r="AB1928" s="121"/>
      <c r="AC1928" s="115"/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109"/>
      <c r="B1929" s="110"/>
      <c r="C1929" s="110"/>
      <c r="D1929" s="111"/>
      <c r="E1929" s="111"/>
      <c r="F1929" s="161"/>
      <c r="G1929" s="114"/>
      <c r="H1929" s="115"/>
      <c r="I1929" s="115"/>
      <c r="J1929" s="116"/>
      <c r="K1929" s="116"/>
      <c r="L1929" s="8"/>
      <c r="M1929" s="117"/>
      <c r="N1929" s="117"/>
      <c r="O1929" s="110"/>
      <c r="P1929" s="110"/>
      <c r="Q1929" s="148"/>
      <c r="R1929" s="170"/>
      <c r="S1929" s="110"/>
      <c r="T1929" s="92"/>
      <c r="U1929" s="180"/>
      <c r="V1929" s="120"/>
      <c r="W1929" s="118"/>
      <c r="X1929" s="118"/>
      <c r="Y1929" s="117"/>
      <c r="Z1929" s="110"/>
      <c r="AA1929" s="110"/>
      <c r="AB1929" s="121"/>
      <c r="AC1929" s="115"/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109"/>
      <c r="B1930" s="110"/>
      <c r="C1930" s="110"/>
      <c r="D1930" s="111"/>
      <c r="E1930" s="111"/>
      <c r="F1930" s="161"/>
      <c r="G1930" s="114"/>
      <c r="H1930" s="115"/>
      <c r="I1930" s="115"/>
      <c r="J1930" s="116"/>
      <c r="K1930" s="116"/>
      <c r="L1930" s="8"/>
      <c r="M1930" s="117"/>
      <c r="N1930" s="117"/>
      <c r="O1930" s="110"/>
      <c r="P1930" s="110"/>
      <c r="Q1930" s="148"/>
      <c r="R1930" s="170"/>
      <c r="S1930" s="110"/>
      <c r="T1930" s="92"/>
      <c r="U1930" s="180"/>
      <c r="V1930" s="120"/>
      <c r="W1930" s="118"/>
      <c r="X1930" s="118"/>
      <c r="Y1930" s="117"/>
      <c r="Z1930" s="110"/>
      <c r="AA1930" s="110"/>
      <c r="AB1930" s="121"/>
      <c r="AC1930" s="115"/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109"/>
      <c r="B1931" s="110"/>
      <c r="C1931" s="110"/>
      <c r="D1931" s="111"/>
      <c r="E1931" s="111"/>
      <c r="F1931" s="161"/>
      <c r="G1931" s="114"/>
      <c r="H1931" s="115"/>
      <c r="I1931" s="115"/>
      <c r="J1931" s="116"/>
      <c r="K1931" s="116"/>
      <c r="L1931" s="8"/>
      <c r="M1931" s="117"/>
      <c r="N1931" s="117"/>
      <c r="O1931" s="110"/>
      <c r="P1931" s="110"/>
      <c r="Q1931" s="148"/>
      <c r="R1931" s="170"/>
      <c r="S1931" s="110"/>
      <c r="T1931" s="92"/>
      <c r="U1931" s="180"/>
      <c r="V1931" s="120"/>
      <c r="W1931" s="118"/>
      <c r="X1931" s="118"/>
      <c r="Y1931" s="117"/>
      <c r="Z1931" s="110"/>
      <c r="AA1931" s="110"/>
      <c r="AB1931" s="121"/>
      <c r="AC1931" s="115"/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109"/>
      <c r="B1932" s="110"/>
      <c r="C1932" s="110"/>
      <c r="D1932" s="111"/>
      <c r="E1932" s="111"/>
      <c r="F1932" s="161"/>
      <c r="G1932" s="114"/>
      <c r="H1932" s="115"/>
      <c r="I1932" s="115"/>
      <c r="J1932" s="116"/>
      <c r="K1932" s="116"/>
      <c r="L1932" s="8"/>
      <c r="M1932" s="117"/>
      <c r="N1932" s="117"/>
      <c r="O1932" s="110"/>
      <c r="P1932" s="110"/>
      <c r="Q1932" s="148"/>
      <c r="R1932" s="170"/>
      <c r="S1932" s="110"/>
      <c r="T1932" s="92"/>
      <c r="U1932" s="180"/>
      <c r="V1932" s="120"/>
      <c r="W1932" s="118"/>
      <c r="X1932" s="118"/>
      <c r="Y1932" s="117"/>
      <c r="Z1932" s="110"/>
      <c r="AA1932" s="110"/>
      <c r="AB1932" s="121"/>
      <c r="AC1932" s="115"/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109"/>
      <c r="B1933" s="110"/>
      <c r="C1933" s="110"/>
      <c r="D1933" s="111"/>
      <c r="E1933" s="111"/>
      <c r="F1933" s="161"/>
      <c r="G1933" s="114"/>
      <c r="H1933" s="115"/>
      <c r="I1933" s="115"/>
      <c r="J1933" s="116"/>
      <c r="K1933" s="116"/>
      <c r="L1933" s="8"/>
      <c r="M1933" s="117"/>
      <c r="N1933" s="117"/>
      <c r="O1933" s="110"/>
      <c r="P1933" s="110"/>
      <c r="Q1933" s="148"/>
      <c r="R1933" s="170"/>
      <c r="S1933" s="110"/>
      <c r="T1933" s="92"/>
      <c r="U1933" s="180"/>
      <c r="V1933" s="120"/>
      <c r="W1933" s="118"/>
      <c r="X1933" s="118"/>
      <c r="Y1933" s="117"/>
      <c r="Z1933" s="110"/>
      <c r="AA1933" s="110"/>
      <c r="AB1933" s="121"/>
      <c r="AC1933" s="115"/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109"/>
      <c r="B1934" s="110"/>
      <c r="C1934" s="110"/>
      <c r="D1934" s="111"/>
      <c r="E1934" s="111"/>
      <c r="F1934" s="161"/>
      <c r="G1934" s="114"/>
      <c r="H1934" s="115"/>
      <c r="I1934" s="115"/>
      <c r="J1934" s="116"/>
      <c r="K1934" s="116"/>
      <c r="L1934" s="8"/>
      <c r="M1934" s="117"/>
      <c r="N1934" s="117"/>
      <c r="O1934" s="110"/>
      <c r="P1934" s="110"/>
      <c r="Q1934" s="148"/>
      <c r="R1934" s="170"/>
      <c r="S1934" s="110"/>
      <c r="T1934" s="92"/>
      <c r="U1934" s="180"/>
      <c r="V1934" s="120"/>
      <c r="W1934" s="118"/>
      <c r="X1934" s="118"/>
      <c r="Y1934" s="117"/>
      <c r="Z1934" s="110"/>
      <c r="AA1934" s="110"/>
      <c r="AB1934" s="121"/>
      <c r="AC1934" s="115"/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109"/>
      <c r="B1935" s="110"/>
      <c r="C1935" s="110"/>
      <c r="D1935" s="111"/>
      <c r="E1935" s="111"/>
      <c r="F1935" s="161"/>
      <c r="G1935" s="114"/>
      <c r="H1935" s="115"/>
      <c r="I1935" s="115"/>
      <c r="J1935" s="116"/>
      <c r="K1935" s="116"/>
      <c r="L1935" s="8"/>
      <c r="M1935" s="117"/>
      <c r="N1935" s="117"/>
      <c r="O1935" s="110"/>
      <c r="P1935" s="110"/>
      <c r="Q1935" s="148"/>
      <c r="R1935" s="170"/>
      <c r="S1935" s="110"/>
      <c r="T1935" s="92"/>
      <c r="U1935" s="180"/>
      <c r="V1935" s="120"/>
      <c r="W1935" s="118"/>
      <c r="X1935" s="118"/>
      <c r="Y1935" s="117"/>
      <c r="Z1935" s="110"/>
      <c r="AA1935" s="110"/>
      <c r="AB1935" s="121"/>
      <c r="AC1935" s="115"/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109"/>
      <c r="B1936" s="110"/>
      <c r="C1936" s="110"/>
      <c r="D1936" s="111"/>
      <c r="E1936" s="111"/>
      <c r="F1936" s="161"/>
      <c r="G1936" s="114"/>
      <c r="H1936" s="115"/>
      <c r="I1936" s="115"/>
      <c r="J1936" s="116"/>
      <c r="K1936" s="116"/>
      <c r="L1936" s="8"/>
      <c r="M1936" s="117"/>
      <c r="N1936" s="117"/>
      <c r="O1936" s="110"/>
      <c r="P1936" s="110"/>
      <c r="Q1936" s="148"/>
      <c r="R1936" s="170"/>
      <c r="S1936" s="110"/>
      <c r="T1936" s="92"/>
      <c r="U1936" s="180"/>
      <c r="V1936" s="120"/>
      <c r="W1936" s="118"/>
      <c r="X1936" s="118"/>
      <c r="Y1936" s="117"/>
      <c r="Z1936" s="110"/>
      <c r="AA1936" s="110"/>
      <c r="AB1936" s="121"/>
      <c r="AC1936" s="115"/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109"/>
      <c r="B1937" s="110"/>
      <c r="C1937" s="110"/>
      <c r="D1937" s="111"/>
      <c r="E1937" s="111"/>
      <c r="F1937" s="161"/>
      <c r="G1937" s="114"/>
      <c r="H1937" s="115"/>
      <c r="I1937" s="115"/>
      <c r="J1937" s="116"/>
      <c r="K1937" s="116"/>
      <c r="L1937" s="8"/>
      <c r="M1937" s="117"/>
      <c r="N1937" s="117"/>
      <c r="O1937" s="110"/>
      <c r="P1937" s="110"/>
      <c r="Q1937" s="148"/>
      <c r="R1937" s="170"/>
      <c r="S1937" s="110"/>
      <c r="T1937" s="92"/>
      <c r="U1937" s="180"/>
      <c r="V1937" s="120"/>
      <c r="W1937" s="118"/>
      <c r="X1937" s="118"/>
      <c r="Y1937" s="117"/>
      <c r="Z1937" s="110"/>
      <c r="AA1937" s="110"/>
      <c r="AB1937" s="121"/>
      <c r="AC1937" s="115"/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109"/>
      <c r="B1938" s="110"/>
      <c r="C1938" s="110"/>
      <c r="D1938" s="111"/>
      <c r="E1938" s="111"/>
      <c r="F1938" s="161"/>
      <c r="G1938" s="114"/>
      <c r="H1938" s="115"/>
      <c r="I1938" s="115"/>
      <c r="J1938" s="116"/>
      <c r="K1938" s="116"/>
      <c r="L1938" s="8"/>
      <c r="M1938" s="117"/>
      <c r="N1938" s="117"/>
      <c r="O1938" s="110"/>
      <c r="P1938" s="110"/>
      <c r="Q1938" s="148"/>
      <c r="R1938" s="170"/>
      <c r="S1938" s="110"/>
      <c r="T1938" s="92"/>
      <c r="U1938" s="180"/>
      <c r="V1938" s="120"/>
      <c r="W1938" s="118"/>
      <c r="X1938" s="118"/>
      <c r="Y1938" s="117"/>
      <c r="Z1938" s="110"/>
      <c r="AA1938" s="110"/>
      <c r="AB1938" s="121"/>
      <c r="AC1938" s="115"/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109"/>
      <c r="B1939" s="110"/>
      <c r="C1939" s="110"/>
      <c r="D1939" s="111"/>
      <c r="E1939" s="111"/>
      <c r="F1939" s="161"/>
      <c r="G1939" s="114"/>
      <c r="H1939" s="115"/>
      <c r="I1939" s="115"/>
      <c r="J1939" s="116"/>
      <c r="K1939" s="116"/>
      <c r="L1939" s="8"/>
      <c r="M1939" s="117"/>
      <c r="N1939" s="117"/>
      <c r="O1939" s="110"/>
      <c r="P1939" s="110"/>
      <c r="Q1939" s="148"/>
      <c r="R1939" s="170"/>
      <c r="S1939" s="110"/>
      <c r="T1939" s="92"/>
      <c r="U1939" s="180"/>
      <c r="V1939" s="120"/>
      <c r="W1939" s="118"/>
      <c r="X1939" s="118"/>
      <c r="Y1939" s="117"/>
      <c r="Z1939" s="110"/>
      <c r="AA1939" s="110"/>
      <c r="AB1939" s="121"/>
      <c r="AC1939" s="115"/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109"/>
      <c r="B1940" s="110"/>
      <c r="C1940" s="110"/>
      <c r="D1940" s="111"/>
      <c r="E1940" s="111"/>
      <c r="F1940" s="161"/>
      <c r="G1940" s="114"/>
      <c r="H1940" s="115"/>
      <c r="I1940" s="115"/>
      <c r="J1940" s="116"/>
      <c r="K1940" s="116"/>
      <c r="L1940" s="8"/>
      <c r="M1940" s="117"/>
      <c r="N1940" s="117"/>
      <c r="O1940" s="110"/>
      <c r="P1940" s="110"/>
      <c r="Q1940" s="148"/>
      <c r="R1940" s="170"/>
      <c r="S1940" s="110"/>
      <c r="T1940" s="92"/>
      <c r="U1940" s="180"/>
      <c r="V1940" s="120"/>
      <c r="W1940" s="118"/>
      <c r="X1940" s="118"/>
      <c r="Y1940" s="117"/>
      <c r="Z1940" s="110"/>
      <c r="AA1940" s="110"/>
      <c r="AB1940" s="121"/>
      <c r="AC1940" s="115"/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109"/>
      <c r="B1941" s="110"/>
      <c r="C1941" s="110"/>
      <c r="D1941" s="111"/>
      <c r="E1941" s="111"/>
      <c r="F1941" s="161"/>
      <c r="G1941" s="114"/>
      <c r="H1941" s="115"/>
      <c r="I1941" s="115"/>
      <c r="J1941" s="116"/>
      <c r="K1941" s="116"/>
      <c r="L1941" s="8"/>
      <c r="M1941" s="117"/>
      <c r="N1941" s="117"/>
      <c r="O1941" s="110"/>
      <c r="P1941" s="110"/>
      <c r="Q1941" s="148"/>
      <c r="R1941" s="170"/>
      <c r="S1941" s="110"/>
      <c r="T1941" s="92"/>
      <c r="U1941" s="180"/>
      <c r="V1941" s="120"/>
      <c r="W1941" s="118"/>
      <c r="X1941" s="118"/>
      <c r="Y1941" s="117"/>
      <c r="Z1941" s="110"/>
      <c r="AA1941" s="110"/>
      <c r="AB1941" s="121"/>
      <c r="AC1941" s="115"/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109"/>
      <c r="B1942" s="110"/>
      <c r="C1942" s="110"/>
      <c r="D1942" s="111"/>
      <c r="E1942" s="111"/>
      <c r="F1942" s="161"/>
      <c r="G1942" s="114"/>
      <c r="H1942" s="115"/>
      <c r="I1942" s="115"/>
      <c r="J1942" s="116"/>
      <c r="K1942" s="116"/>
      <c r="L1942" s="8"/>
      <c r="M1942" s="117"/>
      <c r="N1942" s="117"/>
      <c r="O1942" s="110"/>
      <c r="P1942" s="110"/>
      <c r="Q1942" s="148"/>
      <c r="R1942" s="170"/>
      <c r="S1942" s="110"/>
      <c r="T1942" s="92"/>
      <c r="U1942" s="180"/>
      <c r="V1942" s="120"/>
      <c r="W1942" s="118"/>
      <c r="X1942" s="118"/>
      <c r="Y1942" s="117"/>
      <c r="Z1942" s="110"/>
      <c r="AA1942" s="110"/>
      <c r="AB1942" s="121"/>
      <c r="AC1942" s="115"/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109"/>
      <c r="B1943" s="110"/>
      <c r="C1943" s="110"/>
      <c r="D1943" s="111"/>
      <c r="E1943" s="111"/>
      <c r="F1943" s="161"/>
      <c r="G1943" s="114"/>
      <c r="H1943" s="115"/>
      <c r="I1943" s="115"/>
      <c r="J1943" s="116"/>
      <c r="K1943" s="116"/>
      <c r="L1943" s="8"/>
      <c r="M1943" s="117"/>
      <c r="N1943" s="117"/>
      <c r="O1943" s="110"/>
      <c r="P1943" s="110"/>
      <c r="Q1943" s="148"/>
      <c r="R1943" s="170"/>
      <c r="S1943" s="110"/>
      <c r="T1943" s="92"/>
      <c r="U1943" s="180"/>
      <c r="V1943" s="120"/>
      <c r="W1943" s="118"/>
      <c r="X1943" s="118"/>
      <c r="Y1943" s="117"/>
      <c r="Z1943" s="110"/>
      <c r="AA1943" s="110"/>
      <c r="AB1943" s="121"/>
      <c r="AC1943" s="115"/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109"/>
      <c r="B1944" s="110"/>
      <c r="C1944" s="110"/>
      <c r="D1944" s="111"/>
      <c r="E1944" s="111"/>
      <c r="F1944" s="161"/>
      <c r="G1944" s="114"/>
      <c r="H1944" s="115"/>
      <c r="I1944" s="115"/>
      <c r="J1944" s="116"/>
      <c r="K1944" s="116"/>
      <c r="L1944" s="8"/>
      <c r="M1944" s="117"/>
      <c r="N1944" s="117"/>
      <c r="O1944" s="110"/>
      <c r="P1944" s="110"/>
      <c r="Q1944" s="148"/>
      <c r="R1944" s="170"/>
      <c r="S1944" s="110"/>
      <c r="T1944" s="92"/>
      <c r="U1944" s="180"/>
      <c r="V1944" s="120"/>
      <c r="W1944" s="118"/>
      <c r="X1944" s="118"/>
      <c r="Y1944" s="117"/>
      <c r="Z1944" s="110"/>
      <c r="AA1944" s="110"/>
      <c r="AB1944" s="121"/>
      <c r="AC1944" s="115"/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109"/>
      <c r="B1945" s="110"/>
      <c r="C1945" s="110"/>
      <c r="D1945" s="111"/>
      <c r="E1945" s="111"/>
      <c r="F1945" s="161"/>
      <c r="G1945" s="114"/>
      <c r="H1945" s="115"/>
      <c r="I1945" s="115"/>
      <c r="J1945" s="116"/>
      <c r="K1945" s="116"/>
      <c r="L1945" s="8"/>
      <c r="M1945" s="117"/>
      <c r="N1945" s="117"/>
      <c r="O1945" s="110"/>
      <c r="P1945" s="110"/>
      <c r="Q1945" s="148"/>
      <c r="R1945" s="170"/>
      <c r="S1945" s="110"/>
      <c r="T1945" s="92"/>
      <c r="U1945" s="180"/>
      <c r="V1945" s="120"/>
      <c r="W1945" s="118"/>
      <c r="X1945" s="118"/>
      <c r="Y1945" s="117"/>
      <c r="Z1945" s="110"/>
      <c r="AA1945" s="110"/>
      <c r="AB1945" s="121"/>
      <c r="AC1945" s="115"/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109"/>
      <c r="B1946" s="110"/>
      <c r="C1946" s="110"/>
      <c r="D1946" s="111"/>
      <c r="E1946" s="111"/>
      <c r="F1946" s="161"/>
      <c r="G1946" s="114"/>
      <c r="H1946" s="115"/>
      <c r="I1946" s="115"/>
      <c r="J1946" s="116"/>
      <c r="K1946" s="116"/>
      <c r="L1946" s="8"/>
      <c r="M1946" s="117"/>
      <c r="N1946" s="117"/>
      <c r="O1946" s="110"/>
      <c r="P1946" s="110"/>
      <c r="Q1946" s="148"/>
      <c r="R1946" s="170"/>
      <c r="S1946" s="110"/>
      <c r="T1946" s="92"/>
      <c r="U1946" s="180"/>
      <c r="V1946" s="120"/>
      <c r="W1946" s="118"/>
      <c r="X1946" s="118"/>
      <c r="Y1946" s="117"/>
      <c r="Z1946" s="110"/>
      <c r="AA1946" s="110"/>
      <c r="AB1946" s="121"/>
      <c r="AC1946" s="115"/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109"/>
      <c r="B1947" s="110"/>
      <c r="C1947" s="110"/>
      <c r="D1947" s="111"/>
      <c r="E1947" s="111"/>
      <c r="F1947" s="161"/>
      <c r="G1947" s="114"/>
      <c r="H1947" s="115"/>
      <c r="I1947" s="115"/>
      <c r="J1947" s="116"/>
      <c r="K1947" s="116"/>
      <c r="L1947" s="8"/>
      <c r="M1947" s="117"/>
      <c r="N1947" s="117"/>
      <c r="O1947" s="110"/>
      <c r="P1947" s="110"/>
      <c r="Q1947" s="148"/>
      <c r="R1947" s="170"/>
      <c r="S1947" s="110"/>
      <c r="T1947" s="92"/>
      <c r="U1947" s="180"/>
      <c r="V1947" s="120"/>
      <c r="W1947" s="118"/>
      <c r="X1947" s="118"/>
      <c r="Y1947" s="117"/>
      <c r="Z1947" s="110"/>
      <c r="AA1947" s="110"/>
      <c r="AB1947" s="121"/>
      <c r="AC1947" s="115"/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109"/>
      <c r="B1948" s="110"/>
      <c r="C1948" s="110"/>
      <c r="D1948" s="111"/>
      <c r="E1948" s="111"/>
      <c r="F1948" s="161"/>
      <c r="G1948" s="114"/>
      <c r="H1948" s="115"/>
      <c r="I1948" s="115"/>
      <c r="J1948" s="116"/>
      <c r="K1948" s="116"/>
      <c r="L1948" s="8"/>
      <c r="M1948" s="117"/>
      <c r="N1948" s="117"/>
      <c r="O1948" s="110"/>
      <c r="P1948" s="110"/>
      <c r="Q1948" s="148"/>
      <c r="R1948" s="170"/>
      <c r="S1948" s="110"/>
      <c r="T1948" s="92"/>
      <c r="U1948" s="180"/>
      <c r="V1948" s="120"/>
      <c r="W1948" s="118"/>
      <c r="X1948" s="118"/>
      <c r="Y1948" s="117"/>
      <c r="Z1948" s="110"/>
      <c r="AA1948" s="110"/>
      <c r="AB1948" s="121"/>
      <c r="AC1948" s="115"/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109"/>
      <c r="B1949" s="110"/>
      <c r="C1949" s="110"/>
      <c r="D1949" s="111"/>
      <c r="E1949" s="111"/>
      <c r="F1949" s="161"/>
      <c r="G1949" s="114"/>
      <c r="H1949" s="115"/>
      <c r="I1949" s="115"/>
      <c r="J1949" s="116"/>
      <c r="K1949" s="116"/>
      <c r="L1949" s="8"/>
      <c r="M1949" s="117"/>
      <c r="N1949" s="117"/>
      <c r="O1949" s="110"/>
      <c r="P1949" s="110"/>
      <c r="Q1949" s="148"/>
      <c r="R1949" s="170"/>
      <c r="S1949" s="110"/>
      <c r="T1949" s="92"/>
      <c r="U1949" s="180"/>
      <c r="V1949" s="120"/>
      <c r="W1949" s="118"/>
      <c r="X1949" s="118"/>
      <c r="Y1949" s="117"/>
      <c r="Z1949" s="110"/>
      <c r="AA1949" s="110"/>
      <c r="AB1949" s="121"/>
      <c r="AC1949" s="115"/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109"/>
      <c r="B1950" s="110"/>
      <c r="C1950" s="110"/>
      <c r="D1950" s="111"/>
      <c r="E1950" s="111"/>
      <c r="F1950" s="161"/>
      <c r="G1950" s="114"/>
      <c r="H1950" s="115"/>
      <c r="I1950" s="115"/>
      <c r="J1950" s="116"/>
      <c r="K1950" s="116"/>
      <c r="L1950" s="8"/>
      <c r="M1950" s="117"/>
      <c r="N1950" s="117"/>
      <c r="O1950" s="110"/>
      <c r="P1950" s="110"/>
      <c r="Q1950" s="148"/>
      <c r="R1950" s="170"/>
      <c r="S1950" s="110"/>
      <c r="T1950" s="92"/>
      <c r="U1950" s="180"/>
      <c r="V1950" s="120"/>
      <c r="W1950" s="118"/>
      <c r="X1950" s="118"/>
      <c r="Y1950" s="117"/>
      <c r="Z1950" s="110"/>
      <c r="AA1950" s="110"/>
      <c r="AB1950" s="121"/>
      <c r="AC1950" s="115"/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109"/>
      <c r="B1951" s="110"/>
      <c r="C1951" s="110"/>
      <c r="D1951" s="111"/>
      <c r="E1951" s="111"/>
      <c r="F1951" s="161"/>
      <c r="G1951" s="114"/>
      <c r="H1951" s="115"/>
      <c r="I1951" s="115"/>
      <c r="J1951" s="116"/>
      <c r="K1951" s="116"/>
      <c r="L1951" s="8"/>
      <c r="M1951" s="117"/>
      <c r="N1951" s="117"/>
      <c r="O1951" s="110"/>
      <c r="P1951" s="110"/>
      <c r="Q1951" s="148"/>
      <c r="R1951" s="170"/>
      <c r="S1951" s="110"/>
      <c r="T1951" s="92"/>
      <c r="U1951" s="180"/>
      <c r="V1951" s="120"/>
      <c r="W1951" s="118"/>
      <c r="X1951" s="118"/>
      <c r="Y1951" s="117"/>
      <c r="Z1951" s="110"/>
      <c r="AA1951" s="110"/>
      <c r="AB1951" s="121"/>
      <c r="AC1951" s="115"/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109"/>
      <c r="B1952" s="110"/>
      <c r="C1952" s="110"/>
      <c r="D1952" s="111"/>
      <c r="E1952" s="111"/>
      <c r="F1952" s="161"/>
      <c r="G1952" s="114"/>
      <c r="H1952" s="115"/>
      <c r="I1952" s="115"/>
      <c r="J1952" s="116"/>
      <c r="K1952" s="116"/>
      <c r="L1952" s="8"/>
      <c r="M1952" s="117"/>
      <c r="N1952" s="117"/>
      <c r="O1952" s="110"/>
      <c r="P1952" s="110"/>
      <c r="Q1952" s="148"/>
      <c r="R1952" s="170"/>
      <c r="S1952" s="110"/>
      <c r="T1952" s="92"/>
      <c r="U1952" s="180"/>
      <c r="V1952" s="120"/>
      <c r="W1952" s="118"/>
      <c r="X1952" s="118"/>
      <c r="Y1952" s="117"/>
      <c r="Z1952" s="110"/>
      <c r="AA1952" s="110"/>
      <c r="AB1952" s="121"/>
      <c r="AC1952" s="115"/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109"/>
      <c r="B1953" s="110"/>
      <c r="C1953" s="110"/>
      <c r="D1953" s="111"/>
      <c r="E1953" s="111"/>
      <c r="F1953" s="161"/>
      <c r="G1953" s="114"/>
      <c r="H1953" s="115"/>
      <c r="I1953" s="115"/>
      <c r="J1953" s="116"/>
      <c r="K1953" s="116"/>
      <c r="L1953" s="8"/>
      <c r="M1953" s="117"/>
      <c r="N1953" s="117"/>
      <c r="O1953" s="110"/>
      <c r="P1953" s="110"/>
      <c r="Q1953" s="148"/>
      <c r="R1953" s="170"/>
      <c r="S1953" s="110"/>
      <c r="T1953" s="92"/>
      <c r="U1953" s="180"/>
      <c r="V1953" s="120"/>
      <c r="W1953" s="118"/>
      <c r="X1953" s="118"/>
      <c r="Y1953" s="117"/>
      <c r="Z1953" s="110"/>
      <c r="AA1953" s="110"/>
      <c r="AB1953" s="121"/>
      <c r="AC1953" s="115"/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109"/>
      <c r="B1954" s="110"/>
      <c r="C1954" s="110"/>
      <c r="D1954" s="111"/>
      <c r="E1954" s="111"/>
      <c r="F1954" s="161"/>
      <c r="G1954" s="114"/>
      <c r="H1954" s="115"/>
      <c r="I1954" s="115"/>
      <c r="J1954" s="116"/>
      <c r="K1954" s="116"/>
      <c r="L1954" s="8"/>
      <c r="M1954" s="117"/>
      <c r="N1954" s="117"/>
      <c r="O1954" s="110"/>
      <c r="P1954" s="110"/>
      <c r="Q1954" s="148"/>
      <c r="R1954" s="170"/>
      <c r="S1954" s="110"/>
      <c r="T1954" s="92"/>
      <c r="U1954" s="180"/>
      <c r="V1954" s="120"/>
      <c r="W1954" s="118"/>
      <c r="X1954" s="118"/>
      <c r="Y1954" s="117"/>
      <c r="Z1954" s="110"/>
      <c r="AA1954" s="110"/>
      <c r="AB1954" s="121"/>
      <c r="AC1954" s="115"/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109"/>
      <c r="B1955" s="110"/>
      <c r="C1955" s="110"/>
      <c r="D1955" s="111"/>
      <c r="E1955" s="111"/>
      <c r="F1955" s="161"/>
      <c r="G1955" s="114"/>
      <c r="H1955" s="115"/>
      <c r="I1955" s="115"/>
      <c r="J1955" s="116"/>
      <c r="K1955" s="116"/>
      <c r="L1955" s="8"/>
      <c r="M1955" s="117"/>
      <c r="N1955" s="117"/>
      <c r="O1955" s="110"/>
      <c r="P1955" s="110"/>
      <c r="Q1955" s="148"/>
      <c r="R1955" s="170"/>
      <c r="S1955" s="110"/>
      <c r="T1955" s="92"/>
      <c r="U1955" s="180"/>
      <c r="V1955" s="120"/>
      <c r="W1955" s="118"/>
      <c r="X1955" s="118"/>
      <c r="Y1955" s="117"/>
      <c r="Z1955" s="110"/>
      <c r="AA1955" s="110"/>
      <c r="AB1955" s="121"/>
      <c r="AC1955" s="115"/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109"/>
      <c r="B1956" s="110"/>
      <c r="C1956" s="110"/>
      <c r="D1956" s="111"/>
      <c r="E1956" s="111"/>
      <c r="F1956" s="161"/>
      <c r="G1956" s="114"/>
      <c r="H1956" s="115"/>
      <c r="I1956" s="115"/>
      <c r="J1956" s="116"/>
      <c r="K1956" s="116"/>
      <c r="L1956" s="8"/>
      <c r="M1956" s="117"/>
      <c r="N1956" s="117"/>
      <c r="O1956" s="110"/>
      <c r="P1956" s="110"/>
      <c r="Q1956" s="148"/>
      <c r="R1956" s="170"/>
      <c r="S1956" s="110"/>
      <c r="T1956" s="92"/>
      <c r="U1956" s="180"/>
      <c r="V1956" s="120"/>
      <c r="W1956" s="118"/>
      <c r="X1956" s="118"/>
      <c r="Y1956" s="117"/>
      <c r="Z1956" s="110"/>
      <c r="AA1956" s="110"/>
      <c r="AB1956" s="121"/>
      <c r="AC1956" s="115"/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109"/>
      <c r="B1957" s="110"/>
      <c r="C1957" s="110"/>
      <c r="D1957" s="111"/>
      <c r="E1957" s="111"/>
      <c r="F1957" s="161"/>
      <c r="G1957" s="114"/>
      <c r="H1957" s="115"/>
      <c r="I1957" s="115"/>
      <c r="J1957" s="116"/>
      <c r="K1957" s="116"/>
      <c r="L1957" s="8"/>
      <c r="M1957" s="117"/>
      <c r="N1957" s="117"/>
      <c r="O1957" s="110"/>
      <c r="P1957" s="110"/>
      <c r="Q1957" s="148"/>
      <c r="R1957" s="170"/>
      <c r="S1957" s="110"/>
      <c r="T1957" s="92"/>
      <c r="U1957" s="180"/>
      <c r="V1957" s="120"/>
      <c r="W1957" s="118"/>
      <c r="X1957" s="118"/>
      <c r="Y1957" s="117"/>
      <c r="Z1957" s="110"/>
      <c r="AA1957" s="110"/>
      <c r="AB1957" s="121"/>
      <c r="AC1957" s="115"/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109"/>
      <c r="B1958" s="110"/>
      <c r="C1958" s="110"/>
      <c r="D1958" s="111"/>
      <c r="E1958" s="111"/>
      <c r="F1958" s="161"/>
      <c r="G1958" s="114"/>
      <c r="H1958" s="115"/>
      <c r="I1958" s="115"/>
      <c r="J1958" s="116"/>
      <c r="K1958" s="116"/>
      <c r="L1958" s="8"/>
      <c r="M1958" s="117"/>
      <c r="N1958" s="117"/>
      <c r="O1958" s="110"/>
      <c r="P1958" s="110"/>
      <c r="Q1958" s="148"/>
      <c r="R1958" s="170"/>
      <c r="S1958" s="110"/>
      <c r="T1958" s="92"/>
      <c r="U1958" s="180"/>
      <c r="V1958" s="120"/>
      <c r="W1958" s="118"/>
      <c r="X1958" s="118"/>
      <c r="Y1958" s="117"/>
      <c r="Z1958" s="110"/>
      <c r="AA1958" s="110"/>
      <c r="AB1958" s="121"/>
      <c r="AC1958" s="115"/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109"/>
      <c r="B1959" s="110"/>
      <c r="C1959" s="110"/>
      <c r="D1959" s="111"/>
      <c r="E1959" s="111"/>
      <c r="F1959" s="161"/>
      <c r="G1959" s="114"/>
      <c r="H1959" s="115"/>
      <c r="I1959" s="115"/>
      <c r="J1959" s="116"/>
      <c r="K1959" s="116"/>
      <c r="L1959" s="8"/>
      <c r="M1959" s="117"/>
      <c r="N1959" s="117"/>
      <c r="O1959" s="110"/>
      <c r="P1959" s="110"/>
      <c r="Q1959" s="148"/>
      <c r="R1959" s="170"/>
      <c r="S1959" s="110"/>
      <c r="T1959" s="92"/>
      <c r="U1959" s="180"/>
      <c r="V1959" s="120"/>
      <c r="W1959" s="118"/>
      <c r="X1959" s="118"/>
      <c r="Y1959" s="117"/>
      <c r="Z1959" s="110"/>
      <c r="AA1959" s="110"/>
      <c r="AB1959" s="121"/>
      <c r="AC1959" s="115"/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109"/>
      <c r="B1960" s="110"/>
      <c r="C1960" s="110"/>
      <c r="D1960" s="111"/>
      <c r="E1960" s="111"/>
      <c r="F1960" s="161"/>
      <c r="G1960" s="114"/>
      <c r="H1960" s="115"/>
      <c r="I1960" s="115"/>
      <c r="J1960" s="116"/>
      <c r="K1960" s="116"/>
      <c r="L1960" s="8"/>
      <c r="M1960" s="117"/>
      <c r="N1960" s="117"/>
      <c r="O1960" s="110"/>
      <c r="P1960" s="110"/>
      <c r="Q1960" s="148"/>
      <c r="R1960" s="170"/>
      <c r="S1960" s="110"/>
      <c r="T1960" s="92"/>
      <c r="U1960" s="180"/>
      <c r="V1960" s="120"/>
      <c r="W1960" s="118"/>
      <c r="X1960" s="118"/>
      <c r="Y1960" s="117"/>
      <c r="Z1960" s="110"/>
      <c r="AA1960" s="110"/>
      <c r="AB1960" s="121"/>
      <c r="AC1960" s="115"/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109"/>
      <c r="B1961" s="110"/>
      <c r="C1961" s="110"/>
      <c r="D1961" s="111"/>
      <c r="E1961" s="111"/>
      <c r="F1961" s="161"/>
      <c r="G1961" s="114"/>
      <c r="H1961" s="115"/>
      <c r="I1961" s="115"/>
      <c r="J1961" s="116"/>
      <c r="K1961" s="116"/>
      <c r="L1961" s="8"/>
      <c r="M1961" s="117"/>
      <c r="N1961" s="117"/>
      <c r="O1961" s="110"/>
      <c r="P1961" s="110"/>
      <c r="Q1961" s="148"/>
      <c r="R1961" s="170"/>
      <c r="S1961" s="110"/>
      <c r="T1961" s="92"/>
      <c r="U1961" s="180"/>
      <c r="V1961" s="120"/>
      <c r="W1961" s="118"/>
      <c r="X1961" s="118"/>
      <c r="Y1961" s="117"/>
      <c r="Z1961" s="110"/>
      <c r="AA1961" s="110"/>
      <c r="AB1961" s="121"/>
      <c r="AC1961" s="115"/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109"/>
      <c r="B1962" s="110"/>
      <c r="C1962" s="110"/>
      <c r="D1962" s="111"/>
      <c r="E1962" s="111"/>
      <c r="F1962" s="161"/>
      <c r="G1962" s="114"/>
      <c r="H1962" s="115"/>
      <c r="I1962" s="115"/>
      <c r="J1962" s="116"/>
      <c r="K1962" s="116"/>
      <c r="L1962" s="8"/>
      <c r="M1962" s="117"/>
      <c r="N1962" s="117"/>
      <c r="O1962" s="110"/>
      <c r="P1962" s="110"/>
      <c r="Q1962" s="148"/>
      <c r="R1962" s="170"/>
      <c r="S1962" s="110"/>
      <c r="T1962" s="92"/>
      <c r="U1962" s="180"/>
      <c r="V1962" s="120"/>
      <c r="W1962" s="118"/>
      <c r="X1962" s="118"/>
      <c r="Y1962" s="117"/>
      <c r="Z1962" s="110"/>
      <c r="AA1962" s="110"/>
      <c r="AB1962" s="121"/>
      <c r="AC1962" s="115"/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109"/>
      <c r="B1963" s="110"/>
      <c r="C1963" s="110"/>
      <c r="D1963" s="111"/>
      <c r="E1963" s="111"/>
      <c r="F1963" s="161"/>
      <c r="G1963" s="114"/>
      <c r="H1963" s="115"/>
      <c r="I1963" s="115"/>
      <c r="J1963" s="116"/>
      <c r="K1963" s="116"/>
      <c r="L1963" s="8"/>
      <c r="M1963" s="117"/>
      <c r="N1963" s="117"/>
      <c r="O1963" s="110"/>
      <c r="P1963" s="110"/>
      <c r="Q1963" s="148"/>
      <c r="R1963" s="170"/>
      <c r="S1963" s="110"/>
      <c r="T1963" s="92"/>
      <c r="U1963" s="180"/>
      <c r="V1963" s="120"/>
      <c r="W1963" s="118"/>
      <c r="X1963" s="118"/>
      <c r="Y1963" s="117"/>
      <c r="Z1963" s="110"/>
      <c r="AA1963" s="110"/>
      <c r="AB1963" s="121"/>
      <c r="AC1963" s="115"/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109"/>
      <c r="B1964" s="110"/>
      <c r="C1964" s="110"/>
      <c r="D1964" s="111"/>
      <c r="E1964" s="111"/>
      <c r="F1964" s="161"/>
      <c r="G1964" s="114"/>
      <c r="H1964" s="115"/>
      <c r="I1964" s="115"/>
      <c r="J1964" s="116"/>
      <c r="K1964" s="116"/>
      <c r="L1964" s="8"/>
      <c r="M1964" s="117"/>
      <c r="N1964" s="117"/>
      <c r="O1964" s="110"/>
      <c r="P1964" s="110"/>
      <c r="Q1964" s="148"/>
      <c r="R1964" s="170"/>
      <c r="S1964" s="110"/>
      <c r="T1964" s="92"/>
      <c r="U1964" s="180"/>
      <c r="V1964" s="120"/>
      <c r="W1964" s="118"/>
      <c r="X1964" s="118"/>
      <c r="Y1964" s="117"/>
      <c r="Z1964" s="110"/>
      <c r="AA1964" s="110"/>
      <c r="AB1964" s="121"/>
      <c r="AC1964" s="115"/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109"/>
      <c r="B1965" s="110"/>
      <c r="C1965" s="110"/>
      <c r="D1965" s="111"/>
      <c r="E1965" s="111"/>
      <c r="F1965" s="161"/>
      <c r="G1965" s="114"/>
      <c r="H1965" s="115"/>
      <c r="I1965" s="115"/>
      <c r="J1965" s="116"/>
      <c r="K1965" s="116"/>
      <c r="L1965" s="8"/>
      <c r="M1965" s="117"/>
      <c r="N1965" s="117"/>
      <c r="O1965" s="110"/>
      <c r="P1965" s="110"/>
      <c r="Q1965" s="148"/>
      <c r="R1965" s="170"/>
      <c r="S1965" s="110"/>
      <c r="T1965" s="92"/>
      <c r="U1965" s="180"/>
      <c r="V1965" s="120"/>
      <c r="W1965" s="118"/>
      <c r="X1965" s="118"/>
      <c r="Y1965" s="117"/>
      <c r="Z1965" s="110"/>
      <c r="AA1965" s="110"/>
      <c r="AB1965" s="121"/>
      <c r="AC1965" s="115"/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109"/>
      <c r="B1966" s="110"/>
      <c r="C1966" s="110"/>
      <c r="D1966" s="111"/>
      <c r="E1966" s="111"/>
      <c r="F1966" s="161"/>
      <c r="G1966" s="114"/>
      <c r="H1966" s="115"/>
      <c r="I1966" s="115"/>
      <c r="J1966" s="116"/>
      <c r="K1966" s="116"/>
      <c r="L1966" s="8"/>
      <c r="M1966" s="117"/>
      <c r="N1966" s="117"/>
      <c r="O1966" s="110"/>
      <c r="P1966" s="110"/>
      <c r="Q1966" s="148"/>
      <c r="R1966" s="170"/>
      <c r="S1966" s="110"/>
      <c r="T1966" s="92"/>
      <c r="U1966" s="180"/>
      <c r="V1966" s="120"/>
      <c r="W1966" s="118"/>
      <c r="X1966" s="118"/>
      <c r="Y1966" s="117"/>
      <c r="Z1966" s="110"/>
      <c r="AA1966" s="110"/>
      <c r="AB1966" s="121"/>
      <c r="AC1966" s="115"/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109"/>
      <c r="B1967" s="110"/>
      <c r="C1967" s="110"/>
      <c r="D1967" s="111"/>
      <c r="E1967" s="111"/>
      <c r="F1967" s="161"/>
      <c r="G1967" s="114"/>
      <c r="H1967" s="115"/>
      <c r="I1967" s="115"/>
      <c r="J1967" s="116"/>
      <c r="K1967" s="116"/>
      <c r="L1967" s="8"/>
      <c r="M1967" s="117"/>
      <c r="N1967" s="117"/>
      <c r="O1967" s="110"/>
      <c r="P1967" s="110"/>
      <c r="Q1967" s="148"/>
      <c r="R1967" s="170"/>
      <c r="S1967" s="110"/>
      <c r="T1967" s="92"/>
      <c r="U1967" s="180"/>
      <c r="V1967" s="120"/>
      <c r="W1967" s="118"/>
      <c r="X1967" s="118"/>
      <c r="Y1967" s="117"/>
      <c r="Z1967" s="110"/>
      <c r="AA1967" s="110"/>
      <c r="AB1967" s="121"/>
      <c r="AC1967" s="115"/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109"/>
      <c r="B1968" s="110"/>
      <c r="C1968" s="110"/>
      <c r="D1968" s="111"/>
      <c r="E1968" s="111"/>
      <c r="F1968" s="161"/>
      <c r="G1968" s="114"/>
      <c r="H1968" s="115"/>
      <c r="I1968" s="115"/>
      <c r="J1968" s="116"/>
      <c r="K1968" s="116"/>
      <c r="L1968" s="8"/>
      <c r="M1968" s="117"/>
      <c r="N1968" s="117"/>
      <c r="O1968" s="110"/>
      <c r="P1968" s="110"/>
      <c r="Q1968" s="148"/>
      <c r="R1968" s="170"/>
      <c r="S1968" s="110"/>
      <c r="T1968" s="92"/>
      <c r="U1968" s="180"/>
      <c r="V1968" s="120"/>
      <c r="W1968" s="118"/>
      <c r="X1968" s="118"/>
      <c r="Y1968" s="117"/>
      <c r="Z1968" s="110"/>
      <c r="AA1968" s="110"/>
      <c r="AB1968" s="121"/>
      <c r="AC1968" s="115"/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109"/>
      <c r="B1969" s="110"/>
      <c r="C1969" s="110"/>
      <c r="D1969" s="111"/>
      <c r="E1969" s="111"/>
      <c r="F1969" s="161"/>
      <c r="G1969" s="114"/>
      <c r="H1969" s="115"/>
      <c r="I1969" s="115"/>
      <c r="J1969" s="116"/>
      <c r="K1969" s="116"/>
      <c r="L1969" s="8"/>
      <c r="M1969" s="117"/>
      <c r="N1969" s="117"/>
      <c r="O1969" s="110"/>
      <c r="P1969" s="110"/>
      <c r="Q1969" s="148"/>
      <c r="R1969" s="170"/>
      <c r="S1969" s="110"/>
      <c r="T1969" s="92"/>
      <c r="U1969" s="180"/>
      <c r="V1969" s="120"/>
      <c r="W1969" s="118"/>
      <c r="X1969" s="118"/>
      <c r="Y1969" s="117"/>
      <c r="Z1969" s="110"/>
      <c r="AA1969" s="110"/>
      <c r="AB1969" s="121"/>
      <c r="AC1969" s="115"/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109"/>
      <c r="B1970" s="110"/>
      <c r="C1970" s="110"/>
      <c r="D1970" s="111"/>
      <c r="E1970" s="111"/>
      <c r="F1970" s="161"/>
      <c r="G1970" s="114"/>
      <c r="H1970" s="115"/>
      <c r="I1970" s="115"/>
      <c r="J1970" s="116"/>
      <c r="K1970" s="116"/>
      <c r="L1970" s="8"/>
      <c r="M1970" s="117"/>
      <c r="N1970" s="117"/>
      <c r="O1970" s="110"/>
      <c r="P1970" s="110"/>
      <c r="Q1970" s="148"/>
      <c r="R1970" s="170"/>
      <c r="S1970" s="110"/>
      <c r="T1970" s="92"/>
      <c r="U1970" s="180"/>
      <c r="V1970" s="120"/>
      <c r="W1970" s="118"/>
      <c r="X1970" s="118"/>
      <c r="Y1970" s="117"/>
      <c r="Z1970" s="110"/>
      <c r="AA1970" s="110"/>
      <c r="AB1970" s="121"/>
      <c r="AC1970" s="115"/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109"/>
      <c r="B1971" s="110"/>
      <c r="C1971" s="110"/>
      <c r="D1971" s="111"/>
      <c r="E1971" s="111"/>
      <c r="F1971" s="161"/>
      <c r="G1971" s="114"/>
      <c r="H1971" s="115"/>
      <c r="I1971" s="115"/>
      <c r="J1971" s="116"/>
      <c r="K1971" s="116"/>
      <c r="L1971" s="8"/>
      <c r="M1971" s="117"/>
      <c r="N1971" s="117"/>
      <c r="O1971" s="110"/>
      <c r="P1971" s="110"/>
      <c r="Q1971" s="148"/>
      <c r="R1971" s="170"/>
      <c r="S1971" s="110"/>
      <c r="T1971" s="92"/>
      <c r="U1971" s="180"/>
      <c r="V1971" s="120"/>
      <c r="W1971" s="118"/>
      <c r="X1971" s="118"/>
      <c r="Y1971" s="117"/>
      <c r="Z1971" s="110"/>
      <c r="AA1971" s="110"/>
      <c r="AB1971" s="121"/>
      <c r="AC1971" s="115"/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109"/>
      <c r="B1972" s="110"/>
      <c r="C1972" s="110"/>
      <c r="D1972" s="111"/>
      <c r="E1972" s="111"/>
      <c r="F1972" s="161"/>
      <c r="G1972" s="114"/>
      <c r="H1972" s="115"/>
      <c r="I1972" s="115"/>
      <c r="J1972" s="116"/>
      <c r="K1972" s="116"/>
      <c r="L1972" s="8"/>
      <c r="M1972" s="117"/>
      <c r="N1972" s="117"/>
      <c r="O1972" s="110"/>
      <c r="P1972" s="110"/>
      <c r="Q1972" s="148"/>
      <c r="R1972" s="170"/>
      <c r="S1972" s="110"/>
      <c r="T1972" s="92"/>
      <c r="U1972" s="180"/>
      <c r="V1972" s="120"/>
      <c r="W1972" s="118"/>
      <c r="X1972" s="118"/>
      <c r="Y1972" s="117"/>
      <c r="Z1972" s="110"/>
      <c r="AA1972" s="110"/>
      <c r="AB1972" s="121"/>
      <c r="AC1972" s="115"/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109"/>
      <c r="B1973" s="110"/>
      <c r="C1973" s="110"/>
      <c r="D1973" s="111"/>
      <c r="E1973" s="111"/>
      <c r="F1973" s="161"/>
      <c r="G1973" s="114"/>
      <c r="H1973" s="115"/>
      <c r="I1973" s="115"/>
      <c r="J1973" s="116"/>
      <c r="K1973" s="116"/>
      <c r="L1973" s="8"/>
      <c r="M1973" s="117"/>
      <c r="N1973" s="117"/>
      <c r="O1973" s="110"/>
      <c r="P1973" s="110"/>
      <c r="Q1973" s="148"/>
      <c r="R1973" s="170"/>
      <c r="S1973" s="110"/>
      <c r="T1973" s="92"/>
      <c r="U1973" s="180"/>
      <c r="V1973" s="120"/>
      <c r="W1973" s="118"/>
      <c r="X1973" s="118"/>
      <c r="Y1973" s="117"/>
      <c r="Z1973" s="110"/>
      <c r="AA1973" s="110"/>
      <c r="AB1973" s="121"/>
      <c r="AC1973" s="115"/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109"/>
      <c r="B1974" s="110"/>
      <c r="C1974" s="110"/>
      <c r="D1974" s="111"/>
      <c r="E1974" s="111"/>
      <c r="F1974" s="161"/>
      <c r="G1974" s="114"/>
      <c r="H1974" s="115"/>
      <c r="I1974" s="115"/>
      <c r="J1974" s="116"/>
      <c r="K1974" s="116"/>
      <c r="L1974" s="8"/>
      <c r="M1974" s="117"/>
      <c r="N1974" s="117"/>
      <c r="O1974" s="110"/>
      <c r="P1974" s="110"/>
      <c r="Q1974" s="148"/>
      <c r="R1974" s="170"/>
      <c r="S1974" s="110"/>
      <c r="T1974" s="92"/>
      <c r="U1974" s="180"/>
      <c r="V1974" s="120"/>
      <c r="W1974" s="118"/>
      <c r="X1974" s="118"/>
      <c r="Y1974" s="117"/>
      <c r="Z1974" s="110"/>
      <c r="AA1974" s="110"/>
      <c r="AB1974" s="121"/>
      <c r="AC1974" s="115"/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109"/>
      <c r="B1975" s="110"/>
      <c r="C1975" s="110"/>
      <c r="D1975" s="111"/>
      <c r="E1975" s="111"/>
      <c r="F1975" s="161"/>
      <c r="G1975" s="114"/>
      <c r="H1975" s="115"/>
      <c r="I1975" s="115"/>
      <c r="J1975" s="116"/>
      <c r="K1975" s="116"/>
      <c r="L1975" s="8"/>
      <c r="M1975" s="117"/>
      <c r="N1975" s="117"/>
      <c r="O1975" s="110"/>
      <c r="P1975" s="110"/>
      <c r="Q1975" s="148"/>
      <c r="R1975" s="170"/>
      <c r="S1975" s="110"/>
      <c r="T1975" s="92"/>
      <c r="U1975" s="180"/>
      <c r="V1975" s="120"/>
      <c r="W1975" s="118"/>
      <c r="X1975" s="118"/>
      <c r="Y1975" s="117"/>
      <c r="Z1975" s="110"/>
      <c r="AA1975" s="110"/>
      <c r="AB1975" s="121"/>
      <c r="AC1975" s="115"/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109"/>
      <c r="B1976" s="110"/>
      <c r="C1976" s="110"/>
      <c r="D1976" s="111"/>
      <c r="E1976" s="111"/>
      <c r="F1976" s="161"/>
      <c r="G1976" s="114"/>
      <c r="H1976" s="115"/>
      <c r="I1976" s="115"/>
      <c r="J1976" s="116"/>
      <c r="K1976" s="116"/>
      <c r="L1976" s="8"/>
      <c r="M1976" s="117"/>
      <c r="N1976" s="117"/>
      <c r="O1976" s="110"/>
      <c r="P1976" s="110"/>
      <c r="Q1976" s="148"/>
      <c r="R1976" s="170"/>
      <c r="S1976" s="110"/>
      <c r="T1976" s="92"/>
      <c r="U1976" s="180"/>
      <c r="V1976" s="120"/>
      <c r="W1976" s="118"/>
      <c r="X1976" s="118"/>
      <c r="Y1976" s="117"/>
      <c r="Z1976" s="110"/>
      <c r="AA1976" s="110"/>
      <c r="AB1976" s="121"/>
      <c r="AC1976" s="115"/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109"/>
      <c r="B1977" s="110"/>
      <c r="C1977" s="110"/>
      <c r="D1977" s="111"/>
      <c r="E1977" s="111"/>
      <c r="F1977" s="161"/>
      <c r="G1977" s="114"/>
      <c r="H1977" s="115"/>
      <c r="I1977" s="115"/>
      <c r="J1977" s="116"/>
      <c r="K1977" s="116"/>
      <c r="L1977" s="8"/>
      <c r="M1977" s="117"/>
      <c r="N1977" s="117"/>
      <c r="O1977" s="110"/>
      <c r="P1977" s="110"/>
      <c r="Q1977" s="148"/>
      <c r="R1977" s="170"/>
      <c r="S1977" s="110"/>
      <c r="T1977" s="92"/>
      <c r="U1977" s="180"/>
      <c r="V1977" s="120"/>
      <c r="W1977" s="118"/>
      <c r="X1977" s="118"/>
      <c r="Y1977" s="117"/>
      <c r="Z1977" s="110"/>
      <c r="AA1977" s="110"/>
      <c r="AB1977" s="121"/>
      <c r="AC1977" s="115"/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109"/>
      <c r="B1978" s="110"/>
      <c r="C1978" s="110"/>
      <c r="D1978" s="111"/>
      <c r="E1978" s="111"/>
      <c r="F1978" s="161"/>
      <c r="G1978" s="114"/>
      <c r="H1978" s="115"/>
      <c r="I1978" s="115"/>
      <c r="J1978" s="116"/>
      <c r="K1978" s="116"/>
      <c r="L1978" s="8"/>
      <c r="M1978" s="117"/>
      <c r="N1978" s="117"/>
      <c r="O1978" s="110"/>
      <c r="P1978" s="110"/>
      <c r="Q1978" s="148"/>
      <c r="R1978" s="170"/>
      <c r="S1978" s="110"/>
      <c r="T1978" s="92"/>
      <c r="U1978" s="180"/>
      <c r="V1978" s="120"/>
      <c r="W1978" s="118"/>
      <c r="X1978" s="118"/>
      <c r="Y1978" s="117"/>
      <c r="Z1978" s="110"/>
      <c r="AA1978" s="110"/>
      <c r="AB1978" s="121"/>
      <c r="AC1978" s="115"/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109"/>
      <c r="B1979" s="110"/>
      <c r="C1979" s="110"/>
      <c r="D1979" s="111"/>
      <c r="E1979" s="111"/>
      <c r="F1979" s="161"/>
      <c r="G1979" s="114"/>
      <c r="H1979" s="115"/>
      <c r="I1979" s="115"/>
      <c r="J1979" s="116"/>
      <c r="K1979" s="116"/>
      <c r="L1979" s="8"/>
      <c r="M1979" s="117"/>
      <c r="N1979" s="117"/>
      <c r="O1979" s="110"/>
      <c r="P1979" s="110"/>
      <c r="Q1979" s="148"/>
      <c r="R1979" s="170"/>
      <c r="S1979" s="110"/>
      <c r="T1979" s="92"/>
      <c r="U1979" s="180"/>
      <c r="V1979" s="120"/>
      <c r="W1979" s="118"/>
      <c r="X1979" s="118"/>
      <c r="Y1979" s="117"/>
      <c r="Z1979" s="110"/>
      <c r="AA1979" s="110"/>
      <c r="AB1979" s="121"/>
      <c r="AC1979" s="115"/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109"/>
      <c r="B1980" s="110"/>
      <c r="C1980" s="110"/>
      <c r="D1980" s="111"/>
      <c r="E1980" s="111"/>
      <c r="F1980" s="161"/>
      <c r="G1980" s="114"/>
      <c r="H1980" s="115"/>
      <c r="I1980" s="115"/>
      <c r="J1980" s="116"/>
      <c r="K1980" s="116"/>
      <c r="L1980" s="8"/>
      <c r="M1980" s="117"/>
      <c r="N1980" s="117"/>
      <c r="O1980" s="110"/>
      <c r="P1980" s="110"/>
      <c r="Q1980" s="148"/>
      <c r="R1980" s="170"/>
      <c r="S1980" s="110"/>
      <c r="T1980" s="92"/>
      <c r="U1980" s="180"/>
      <c r="V1980" s="120"/>
      <c r="W1980" s="118"/>
      <c r="X1980" s="118"/>
      <c r="Y1980" s="117"/>
      <c r="Z1980" s="110"/>
      <c r="AA1980" s="110"/>
      <c r="AB1980" s="121"/>
      <c r="AC1980" s="115"/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109"/>
      <c r="B1981" s="110"/>
      <c r="C1981" s="110"/>
      <c r="D1981" s="111"/>
      <c r="E1981" s="111"/>
      <c r="F1981" s="161"/>
      <c r="G1981" s="114"/>
      <c r="H1981" s="115"/>
      <c r="I1981" s="115"/>
      <c r="J1981" s="116"/>
      <c r="K1981" s="116"/>
      <c r="L1981" s="8"/>
      <c r="M1981" s="117"/>
      <c r="N1981" s="117"/>
      <c r="O1981" s="110"/>
      <c r="P1981" s="110"/>
      <c r="Q1981" s="148"/>
      <c r="R1981" s="170"/>
      <c r="S1981" s="110"/>
      <c r="T1981" s="92"/>
      <c r="U1981" s="180"/>
      <c r="V1981" s="120"/>
      <c r="W1981" s="118"/>
      <c r="X1981" s="118"/>
      <c r="Y1981" s="117"/>
      <c r="Z1981" s="110"/>
      <c r="AA1981" s="110"/>
      <c r="AB1981" s="121"/>
      <c r="AC1981" s="115"/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109"/>
      <c r="B1982" s="110"/>
      <c r="C1982" s="110"/>
      <c r="D1982" s="111"/>
      <c r="E1982" s="111"/>
      <c r="F1982" s="161"/>
      <c r="G1982" s="114"/>
      <c r="H1982" s="115"/>
      <c r="I1982" s="115"/>
      <c r="J1982" s="116"/>
      <c r="K1982" s="116"/>
      <c r="L1982" s="8"/>
      <c r="M1982" s="117"/>
      <c r="N1982" s="117"/>
      <c r="O1982" s="110"/>
      <c r="P1982" s="110"/>
      <c r="Q1982" s="148"/>
      <c r="R1982" s="170"/>
      <c r="S1982" s="110"/>
      <c r="T1982" s="92"/>
      <c r="U1982" s="180"/>
      <c r="V1982" s="120"/>
      <c r="W1982" s="118"/>
      <c r="X1982" s="118"/>
      <c r="Y1982" s="117"/>
      <c r="Z1982" s="110"/>
      <c r="AA1982" s="110"/>
      <c r="AB1982" s="121"/>
      <c r="AC1982" s="115"/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109"/>
      <c r="B1983" s="110"/>
      <c r="C1983" s="110"/>
      <c r="D1983" s="111"/>
      <c r="E1983" s="111"/>
      <c r="F1983" s="161"/>
      <c r="G1983" s="114"/>
      <c r="H1983" s="115"/>
      <c r="I1983" s="115"/>
      <c r="J1983" s="116"/>
      <c r="K1983" s="116"/>
      <c r="L1983" s="8"/>
      <c r="M1983" s="117"/>
      <c r="N1983" s="117"/>
      <c r="O1983" s="110"/>
      <c r="P1983" s="110"/>
      <c r="Q1983" s="148"/>
      <c r="R1983" s="170"/>
      <c r="S1983" s="110"/>
      <c r="T1983" s="92"/>
      <c r="U1983" s="180"/>
      <c r="V1983" s="120"/>
      <c r="W1983" s="118"/>
      <c r="X1983" s="118"/>
      <c r="Y1983" s="117"/>
      <c r="Z1983" s="110"/>
      <c r="AA1983" s="110"/>
      <c r="AB1983" s="121"/>
      <c r="AC1983" s="115"/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109"/>
      <c r="B1984" s="110"/>
      <c r="C1984" s="110"/>
      <c r="D1984" s="111"/>
      <c r="E1984" s="111"/>
      <c r="F1984" s="161"/>
      <c r="G1984" s="114"/>
      <c r="H1984" s="115"/>
      <c r="I1984" s="115"/>
      <c r="J1984" s="116"/>
      <c r="K1984" s="116"/>
      <c r="L1984" s="8"/>
      <c r="M1984" s="117"/>
      <c r="N1984" s="117"/>
      <c r="O1984" s="110"/>
      <c r="P1984" s="110"/>
      <c r="Q1984" s="148"/>
      <c r="R1984" s="170"/>
      <c r="S1984" s="110"/>
      <c r="T1984" s="92"/>
      <c r="U1984" s="180"/>
      <c r="V1984" s="120"/>
      <c r="W1984" s="118"/>
      <c r="X1984" s="118"/>
      <c r="Y1984" s="117"/>
      <c r="Z1984" s="110"/>
      <c r="AA1984" s="110"/>
      <c r="AB1984" s="121"/>
      <c r="AC1984" s="115"/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109"/>
      <c r="B1985" s="110"/>
      <c r="C1985" s="110"/>
      <c r="D1985" s="111"/>
      <c r="E1985" s="111"/>
      <c r="F1985" s="161"/>
      <c r="G1985" s="114"/>
      <c r="H1985" s="115"/>
      <c r="I1985" s="115"/>
      <c r="J1985" s="116"/>
      <c r="K1985" s="116"/>
      <c r="L1985" s="8"/>
      <c r="M1985" s="117"/>
      <c r="N1985" s="117"/>
      <c r="O1985" s="110"/>
      <c r="P1985" s="110"/>
      <c r="Q1985" s="148"/>
      <c r="R1985" s="170"/>
      <c r="S1985" s="110"/>
      <c r="T1985" s="92"/>
      <c r="U1985" s="180"/>
      <c r="V1985" s="120"/>
      <c r="W1985" s="118"/>
      <c r="X1985" s="118"/>
      <c r="Y1985" s="117"/>
      <c r="Z1985" s="110"/>
      <c r="AA1985" s="110"/>
      <c r="AB1985" s="121"/>
      <c r="AC1985" s="115"/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109"/>
      <c r="B1986" s="110"/>
      <c r="C1986" s="110"/>
      <c r="D1986" s="111"/>
      <c r="E1986" s="111"/>
      <c r="F1986" s="161"/>
      <c r="G1986" s="114"/>
      <c r="H1986" s="115"/>
      <c r="I1986" s="115"/>
      <c r="J1986" s="116"/>
      <c r="K1986" s="116"/>
      <c r="L1986" s="8"/>
      <c r="M1986" s="117"/>
      <c r="N1986" s="117"/>
      <c r="O1986" s="110"/>
      <c r="P1986" s="110"/>
      <c r="Q1986" s="148"/>
      <c r="R1986" s="170"/>
      <c r="S1986" s="110"/>
      <c r="T1986" s="92"/>
      <c r="U1986" s="180"/>
      <c r="V1986" s="120"/>
      <c r="W1986" s="118"/>
      <c r="X1986" s="118"/>
      <c r="Y1986" s="117"/>
      <c r="Z1986" s="110"/>
      <c r="AA1986" s="110"/>
      <c r="AB1986" s="121"/>
      <c r="AC1986" s="115"/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109"/>
      <c r="B1987" s="110"/>
      <c r="C1987" s="110"/>
      <c r="D1987" s="111"/>
      <c r="E1987" s="111"/>
      <c r="F1987" s="161"/>
      <c r="G1987" s="114"/>
      <c r="H1987" s="115"/>
      <c r="I1987" s="115"/>
      <c r="J1987" s="116"/>
      <c r="K1987" s="116"/>
      <c r="L1987" s="8"/>
      <c r="M1987" s="117"/>
      <c r="N1987" s="117"/>
      <c r="O1987" s="110"/>
      <c r="P1987" s="110"/>
      <c r="Q1987" s="148"/>
      <c r="R1987" s="170"/>
      <c r="S1987" s="110"/>
      <c r="T1987" s="92"/>
      <c r="U1987" s="180"/>
      <c r="V1987" s="120"/>
      <c r="W1987" s="118"/>
      <c r="X1987" s="118"/>
      <c r="Y1987" s="117"/>
      <c r="Z1987" s="110"/>
      <c r="AA1987" s="110"/>
      <c r="AB1987" s="121"/>
      <c r="AC1987" s="115"/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109"/>
      <c r="B1988" s="110"/>
      <c r="C1988" s="110"/>
      <c r="D1988" s="111"/>
      <c r="E1988" s="111"/>
      <c r="F1988" s="161"/>
      <c r="G1988" s="114"/>
      <c r="H1988" s="115"/>
      <c r="I1988" s="115"/>
      <c r="J1988" s="116"/>
      <c r="K1988" s="116"/>
      <c r="L1988" s="8"/>
      <c r="M1988" s="117"/>
      <c r="N1988" s="117"/>
      <c r="O1988" s="110"/>
      <c r="P1988" s="110"/>
      <c r="Q1988" s="148"/>
      <c r="R1988" s="170"/>
      <c r="S1988" s="110"/>
      <c r="T1988" s="92"/>
      <c r="U1988" s="180"/>
      <c r="V1988" s="120"/>
      <c r="W1988" s="118"/>
      <c r="X1988" s="118"/>
      <c r="Y1988" s="117"/>
      <c r="Z1988" s="110"/>
      <c r="AA1988" s="110"/>
      <c r="AB1988" s="121"/>
      <c r="AC1988" s="115"/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109"/>
      <c r="B1989" s="110"/>
      <c r="C1989" s="110"/>
      <c r="D1989" s="111"/>
      <c r="E1989" s="111"/>
      <c r="F1989" s="161"/>
      <c r="G1989" s="114"/>
      <c r="H1989" s="115"/>
      <c r="I1989" s="115"/>
      <c r="J1989" s="116"/>
      <c r="K1989" s="116"/>
      <c r="L1989" s="8"/>
      <c r="M1989" s="117"/>
      <c r="N1989" s="117"/>
      <c r="O1989" s="110"/>
      <c r="P1989" s="110"/>
      <c r="Q1989" s="148"/>
      <c r="R1989" s="170"/>
      <c r="S1989" s="110"/>
      <c r="T1989" s="92"/>
      <c r="U1989" s="180"/>
      <c r="V1989" s="120"/>
      <c r="W1989" s="118"/>
      <c r="X1989" s="118"/>
      <c r="Y1989" s="117"/>
      <c r="Z1989" s="110"/>
      <c r="AA1989" s="110"/>
      <c r="AB1989" s="121"/>
      <c r="AC1989" s="115"/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109"/>
      <c r="B1990" s="110"/>
      <c r="C1990" s="110"/>
      <c r="D1990" s="111"/>
      <c r="E1990" s="111"/>
      <c r="F1990" s="161"/>
      <c r="G1990" s="114"/>
      <c r="H1990" s="115"/>
      <c r="I1990" s="115"/>
      <c r="J1990" s="116"/>
      <c r="K1990" s="116"/>
      <c r="L1990" s="8"/>
      <c r="M1990" s="117"/>
      <c r="N1990" s="117"/>
      <c r="O1990" s="110"/>
      <c r="P1990" s="110"/>
      <c r="Q1990" s="148"/>
      <c r="R1990" s="170"/>
      <c r="S1990" s="110"/>
      <c r="T1990" s="92"/>
      <c r="U1990" s="180"/>
      <c r="V1990" s="120"/>
      <c r="W1990" s="118"/>
      <c r="X1990" s="118"/>
      <c r="Y1990" s="117"/>
      <c r="Z1990" s="110"/>
      <c r="AA1990" s="110"/>
      <c r="AB1990" s="121"/>
      <c r="AC1990" s="115"/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109"/>
      <c r="B1991" s="110"/>
      <c r="C1991" s="110"/>
      <c r="D1991" s="111"/>
      <c r="E1991" s="111"/>
      <c r="F1991" s="161"/>
      <c r="G1991" s="114"/>
      <c r="H1991" s="115"/>
      <c r="I1991" s="115"/>
      <c r="J1991" s="116"/>
      <c r="K1991" s="116"/>
      <c r="L1991" s="8"/>
      <c r="M1991" s="117"/>
      <c r="N1991" s="117"/>
      <c r="O1991" s="110"/>
      <c r="P1991" s="110"/>
      <c r="Q1991" s="148"/>
      <c r="R1991" s="170"/>
      <c r="S1991" s="110"/>
      <c r="T1991" s="92"/>
      <c r="U1991" s="180"/>
      <c r="V1991" s="120"/>
      <c r="W1991" s="118"/>
      <c r="X1991" s="118"/>
      <c r="Y1991" s="117"/>
      <c r="Z1991" s="110"/>
      <c r="AA1991" s="110"/>
      <c r="AB1991" s="121"/>
      <c r="AC1991" s="115"/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109"/>
      <c r="B1992" s="110"/>
      <c r="C1992" s="110"/>
      <c r="D1992" s="111"/>
      <c r="E1992" s="111"/>
      <c r="F1992" s="161"/>
      <c r="G1992" s="114"/>
      <c r="H1992" s="115"/>
      <c r="I1992" s="115"/>
      <c r="J1992" s="116"/>
      <c r="K1992" s="116"/>
      <c r="L1992" s="8"/>
      <c r="M1992" s="117"/>
      <c r="N1992" s="117"/>
      <c r="O1992" s="110"/>
      <c r="P1992" s="110"/>
      <c r="Q1992" s="148"/>
      <c r="R1992" s="170"/>
      <c r="S1992" s="110"/>
      <c r="T1992" s="92"/>
      <c r="U1992" s="180"/>
      <c r="V1992" s="120"/>
      <c r="W1992" s="118"/>
      <c r="X1992" s="118"/>
      <c r="Y1992" s="117"/>
      <c r="Z1992" s="110"/>
      <c r="AA1992" s="110"/>
      <c r="AB1992" s="121"/>
      <c r="AC1992" s="115"/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109"/>
      <c r="B1993" s="110"/>
      <c r="C1993" s="110"/>
      <c r="D1993" s="111"/>
      <c r="E1993" s="111"/>
      <c r="F1993" s="161"/>
      <c r="G1993" s="114"/>
      <c r="H1993" s="115"/>
      <c r="I1993" s="115"/>
      <c r="J1993" s="116"/>
      <c r="K1993" s="116"/>
      <c r="L1993" s="8"/>
      <c r="M1993" s="117"/>
      <c r="N1993" s="117"/>
      <c r="O1993" s="110"/>
      <c r="P1993" s="110"/>
      <c r="Q1993" s="148"/>
      <c r="R1993" s="170"/>
      <c r="S1993" s="110"/>
      <c r="T1993" s="92"/>
      <c r="U1993" s="180"/>
      <c r="V1993" s="120"/>
      <c r="W1993" s="118"/>
      <c r="X1993" s="118"/>
      <c r="Y1993" s="117"/>
      <c r="Z1993" s="110"/>
      <c r="AA1993" s="110"/>
      <c r="AB1993" s="121"/>
      <c r="AC1993" s="115"/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109"/>
      <c r="B1994" s="110"/>
      <c r="C1994" s="110"/>
      <c r="D1994" s="111"/>
      <c r="E1994" s="111"/>
      <c r="F1994" s="161"/>
      <c r="G1994" s="114"/>
      <c r="H1994" s="115"/>
      <c r="I1994" s="115"/>
      <c r="J1994" s="116"/>
      <c r="K1994" s="116"/>
      <c r="L1994" s="8"/>
      <c r="M1994" s="117"/>
      <c r="N1994" s="117"/>
      <c r="O1994" s="110"/>
      <c r="P1994" s="110"/>
      <c r="Q1994" s="148"/>
      <c r="R1994" s="170"/>
      <c r="S1994" s="110"/>
      <c r="T1994" s="92"/>
      <c r="U1994" s="180"/>
      <c r="V1994" s="120"/>
      <c r="W1994" s="118"/>
      <c r="X1994" s="118"/>
      <c r="Y1994" s="117"/>
      <c r="Z1994" s="110"/>
      <c r="AA1994" s="110"/>
      <c r="AB1994" s="121"/>
      <c r="AC1994" s="115"/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109"/>
      <c r="B1995" s="110"/>
      <c r="C1995" s="110"/>
      <c r="D1995" s="111"/>
      <c r="E1995" s="111"/>
      <c r="F1995" s="161"/>
      <c r="G1995" s="114"/>
      <c r="H1995" s="115"/>
      <c r="I1995" s="115"/>
      <c r="J1995" s="116"/>
      <c r="K1995" s="116"/>
      <c r="L1995" s="8"/>
      <c r="M1995" s="117"/>
      <c r="N1995" s="117"/>
      <c r="O1995" s="110"/>
      <c r="P1995" s="110"/>
      <c r="Q1995" s="148"/>
      <c r="R1995" s="170"/>
      <c r="S1995" s="110"/>
      <c r="T1995" s="92"/>
      <c r="U1995" s="180"/>
      <c r="V1995" s="120"/>
      <c r="W1995" s="118"/>
      <c r="X1995" s="118"/>
      <c r="Y1995" s="117"/>
      <c r="Z1995" s="110"/>
      <c r="AA1995" s="110"/>
      <c r="AB1995" s="121"/>
      <c r="AC1995" s="115"/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109"/>
      <c r="B1996" s="110"/>
      <c r="C1996" s="110"/>
      <c r="D1996" s="111"/>
      <c r="E1996" s="111"/>
      <c r="F1996" s="161"/>
      <c r="G1996" s="114"/>
      <c r="H1996" s="115"/>
      <c r="I1996" s="115"/>
      <c r="J1996" s="116"/>
      <c r="K1996" s="116"/>
      <c r="L1996" s="8"/>
      <c r="M1996" s="117"/>
      <c r="N1996" s="117"/>
      <c r="O1996" s="110"/>
      <c r="P1996" s="110"/>
      <c r="Q1996" s="148"/>
      <c r="R1996" s="170"/>
      <c r="S1996" s="110"/>
      <c r="T1996" s="92"/>
      <c r="U1996" s="180"/>
      <c r="V1996" s="120"/>
      <c r="W1996" s="118"/>
      <c r="X1996" s="118"/>
      <c r="Y1996" s="117"/>
      <c r="Z1996" s="110"/>
      <c r="AA1996" s="110"/>
      <c r="AB1996" s="121"/>
      <c r="AC1996" s="115"/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109"/>
      <c r="B1997" s="110"/>
      <c r="C1997" s="110"/>
      <c r="D1997" s="111"/>
      <c r="E1997" s="111"/>
      <c r="F1997" s="161"/>
      <c r="G1997" s="114"/>
      <c r="H1997" s="115"/>
      <c r="I1997" s="115"/>
      <c r="J1997" s="116"/>
      <c r="K1997" s="116"/>
      <c r="L1997" s="8"/>
      <c r="M1997" s="117"/>
      <c r="N1997" s="117"/>
      <c r="O1997" s="110"/>
      <c r="P1997" s="110"/>
      <c r="Q1997" s="148"/>
      <c r="R1997" s="170"/>
      <c r="S1997" s="110"/>
      <c r="T1997" s="92"/>
      <c r="U1997" s="180"/>
      <c r="V1997" s="120"/>
      <c r="W1997" s="118"/>
      <c r="X1997" s="118"/>
      <c r="Y1997" s="117"/>
      <c r="Z1997" s="110"/>
      <c r="AA1997" s="110"/>
      <c r="AB1997" s="121"/>
      <c r="AC1997" s="115"/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109"/>
      <c r="B1998" s="110"/>
      <c r="C1998" s="110"/>
      <c r="D1998" s="111"/>
      <c r="E1998" s="111"/>
      <c r="F1998" s="161"/>
      <c r="G1998" s="114"/>
      <c r="H1998" s="115"/>
      <c r="I1998" s="115"/>
      <c r="J1998" s="116"/>
      <c r="K1998" s="116"/>
      <c r="L1998" s="8"/>
      <c r="M1998" s="117"/>
      <c r="N1998" s="117"/>
      <c r="O1998" s="110"/>
      <c r="P1998" s="110"/>
      <c r="Q1998" s="148"/>
      <c r="R1998" s="170"/>
      <c r="S1998" s="110"/>
      <c r="T1998" s="92"/>
      <c r="U1998" s="180"/>
      <c r="V1998" s="120"/>
      <c r="W1998" s="118"/>
      <c r="X1998" s="118"/>
      <c r="Y1998" s="117"/>
      <c r="Z1998" s="110"/>
      <c r="AA1998" s="110"/>
      <c r="AB1998" s="121"/>
      <c r="AC1998" s="115"/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109"/>
      <c r="B1999" s="110"/>
      <c r="C1999" s="110"/>
      <c r="D1999" s="111"/>
      <c r="E1999" s="111"/>
      <c r="F1999" s="161"/>
      <c r="G1999" s="114"/>
      <c r="H1999" s="115"/>
      <c r="I1999" s="115"/>
      <c r="J1999" s="116"/>
      <c r="K1999" s="116"/>
      <c r="L1999" s="8"/>
      <c r="M1999" s="117"/>
      <c r="N1999" s="117"/>
      <c r="O1999" s="110"/>
      <c r="P1999" s="110"/>
      <c r="Q1999" s="148"/>
      <c r="R1999" s="170"/>
      <c r="S1999" s="110"/>
      <c r="T1999" s="92"/>
      <c r="U1999" s="180"/>
      <c r="V1999" s="120"/>
      <c r="W1999" s="118"/>
      <c r="X1999" s="118"/>
      <c r="Y1999" s="117"/>
      <c r="Z1999" s="110"/>
      <c r="AA1999" s="110"/>
      <c r="AB1999" s="121"/>
      <c r="AC1999" s="115"/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109"/>
      <c r="B2000" s="110"/>
      <c r="C2000" s="110"/>
      <c r="D2000" s="111"/>
      <c r="E2000" s="111"/>
      <c r="F2000" s="161"/>
      <c r="G2000" s="114"/>
      <c r="H2000" s="115"/>
      <c r="I2000" s="115"/>
      <c r="J2000" s="116"/>
      <c r="K2000" s="116"/>
      <c r="L2000" s="8"/>
      <c r="M2000" s="117"/>
      <c r="N2000" s="117"/>
      <c r="O2000" s="110"/>
      <c r="P2000" s="110"/>
      <c r="Q2000" s="148"/>
      <c r="R2000" s="170"/>
      <c r="S2000" s="110"/>
      <c r="T2000" s="92"/>
      <c r="U2000" s="180"/>
      <c r="V2000" s="120"/>
      <c r="W2000" s="118"/>
      <c r="X2000" s="118"/>
      <c r="Y2000" s="117"/>
      <c r="Z2000" s="110"/>
      <c r="AA2000" s="110"/>
      <c r="AB2000" s="121"/>
      <c r="AC2000" s="115"/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109"/>
      <c r="B2001" s="110"/>
      <c r="C2001" s="110"/>
      <c r="D2001" s="111"/>
      <c r="E2001" s="111"/>
      <c r="F2001" s="161"/>
      <c r="G2001" s="114"/>
      <c r="H2001" s="115"/>
      <c r="I2001" s="115"/>
      <c r="J2001" s="116"/>
      <c r="K2001" s="116"/>
      <c r="L2001" s="8"/>
      <c r="M2001" s="117"/>
      <c r="N2001" s="117"/>
      <c r="O2001" s="110"/>
      <c r="P2001" s="110"/>
      <c r="Q2001" s="148"/>
      <c r="R2001" s="170"/>
      <c r="S2001" s="110"/>
      <c r="T2001" s="92"/>
      <c r="U2001" s="180"/>
      <c r="V2001" s="120"/>
      <c r="W2001" s="118"/>
      <c r="X2001" s="118"/>
      <c r="Y2001" s="117"/>
      <c r="Z2001" s="110"/>
      <c r="AA2001" s="110"/>
      <c r="AB2001" s="121"/>
      <c r="AC2001" s="115"/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109"/>
      <c r="B2002" s="110"/>
      <c r="C2002" s="110"/>
      <c r="D2002" s="111"/>
      <c r="E2002" s="111"/>
      <c r="F2002" s="161"/>
      <c r="G2002" s="114"/>
      <c r="H2002" s="115"/>
      <c r="I2002" s="115"/>
      <c r="J2002" s="116"/>
      <c r="K2002" s="116"/>
      <c r="L2002" s="8"/>
      <c r="M2002" s="117"/>
      <c r="N2002" s="117"/>
      <c r="O2002" s="110"/>
      <c r="P2002" s="110"/>
      <c r="Q2002" s="148"/>
      <c r="R2002" s="170"/>
      <c r="S2002" s="110"/>
      <c r="T2002" s="92"/>
      <c r="U2002" s="180"/>
      <c r="V2002" s="120"/>
      <c r="W2002" s="118"/>
      <c r="X2002" s="118"/>
      <c r="Y2002" s="117"/>
      <c r="Z2002" s="110"/>
      <c r="AA2002" s="110"/>
      <c r="AB2002" s="121"/>
      <c r="AC2002" s="115"/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109"/>
      <c r="B2003" s="110"/>
      <c r="C2003" s="110"/>
      <c r="D2003" s="111"/>
      <c r="E2003" s="111"/>
      <c r="F2003" s="161"/>
      <c r="G2003" s="114"/>
      <c r="H2003" s="115"/>
      <c r="I2003" s="115"/>
      <c r="J2003" s="116"/>
      <c r="K2003" s="116"/>
      <c r="L2003" s="8"/>
      <c r="M2003" s="117"/>
      <c r="N2003" s="117"/>
      <c r="O2003" s="110"/>
      <c r="P2003" s="110"/>
      <c r="Q2003" s="148"/>
      <c r="R2003" s="170"/>
      <c r="S2003" s="110"/>
      <c r="T2003" s="92"/>
      <c r="U2003" s="180"/>
      <c r="V2003" s="120"/>
      <c r="W2003" s="118"/>
      <c r="X2003" s="118"/>
      <c r="Y2003" s="117"/>
      <c r="Z2003" s="110"/>
      <c r="AA2003" s="110"/>
      <c r="AB2003" s="121"/>
      <c r="AC2003" s="115"/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109"/>
      <c r="B2004" s="110"/>
      <c r="C2004" s="110"/>
      <c r="D2004" s="111"/>
      <c r="E2004" s="111"/>
      <c r="F2004" s="161"/>
      <c r="G2004" s="114"/>
      <c r="H2004" s="115"/>
      <c r="I2004" s="115"/>
      <c r="J2004" s="116"/>
      <c r="K2004" s="116"/>
      <c r="L2004" s="8"/>
      <c r="M2004" s="117"/>
      <c r="N2004" s="117"/>
      <c r="O2004" s="110"/>
      <c r="P2004" s="110"/>
      <c r="Q2004" s="148"/>
      <c r="R2004" s="170"/>
      <c r="S2004" s="110"/>
      <c r="T2004" s="92"/>
      <c r="U2004" s="180"/>
      <c r="V2004" s="120"/>
      <c r="W2004" s="118"/>
      <c r="X2004" s="118"/>
      <c r="Y2004" s="117"/>
      <c r="Z2004" s="110"/>
      <c r="AA2004" s="110"/>
      <c r="AB2004" s="121"/>
      <c r="AC2004" s="115"/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109"/>
      <c r="B2005" s="110"/>
      <c r="C2005" s="110"/>
      <c r="D2005" s="111"/>
      <c r="E2005" s="111"/>
      <c r="F2005" s="161"/>
      <c r="G2005" s="114"/>
      <c r="H2005" s="115"/>
      <c r="I2005" s="115"/>
      <c r="J2005" s="116"/>
      <c r="K2005" s="116"/>
      <c r="L2005" s="8"/>
      <c r="M2005" s="117"/>
      <c r="N2005" s="117"/>
      <c r="O2005" s="110"/>
      <c r="P2005" s="110"/>
      <c r="Q2005" s="148"/>
      <c r="R2005" s="170"/>
      <c r="S2005" s="110"/>
      <c r="T2005" s="92"/>
      <c r="U2005" s="180"/>
      <c r="V2005" s="120"/>
      <c r="W2005" s="118"/>
      <c r="X2005" s="118"/>
      <c r="Y2005" s="117"/>
      <c r="Z2005" s="110"/>
      <c r="AA2005" s="110"/>
      <c r="AB2005" s="121"/>
      <c r="AC2005" s="115"/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109"/>
      <c r="B2006" s="110"/>
      <c r="C2006" s="110"/>
      <c r="D2006" s="111"/>
      <c r="E2006" s="111"/>
      <c r="F2006" s="161"/>
      <c r="G2006" s="114"/>
      <c r="H2006" s="115"/>
      <c r="I2006" s="115"/>
      <c r="J2006" s="116"/>
      <c r="K2006" s="116"/>
      <c r="L2006" s="8"/>
      <c r="M2006" s="117"/>
      <c r="N2006" s="117"/>
      <c r="O2006" s="110"/>
      <c r="P2006" s="110"/>
      <c r="Q2006" s="148"/>
      <c r="R2006" s="170"/>
      <c r="S2006" s="110"/>
      <c r="T2006" s="92"/>
      <c r="U2006" s="180"/>
      <c r="V2006" s="120"/>
      <c r="W2006" s="118"/>
      <c r="X2006" s="118"/>
      <c r="Y2006" s="117"/>
      <c r="Z2006" s="110"/>
      <c r="AA2006" s="110"/>
      <c r="AB2006" s="121"/>
      <c r="AC2006" s="115"/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109"/>
      <c r="B2007" s="110"/>
      <c r="C2007" s="110"/>
      <c r="D2007" s="111"/>
      <c r="E2007" s="111"/>
      <c r="F2007" s="161"/>
      <c r="G2007" s="114"/>
      <c r="H2007" s="115"/>
      <c r="I2007" s="115"/>
      <c r="J2007" s="116"/>
      <c r="K2007" s="116"/>
      <c r="L2007" s="8"/>
      <c r="M2007" s="117"/>
      <c r="N2007" s="117"/>
      <c r="O2007" s="110"/>
      <c r="P2007" s="110"/>
      <c r="Q2007" s="148"/>
      <c r="R2007" s="170"/>
      <c r="S2007" s="110"/>
      <c r="T2007" s="92"/>
      <c r="U2007" s="180"/>
      <c r="V2007" s="120"/>
      <c r="W2007" s="118"/>
      <c r="X2007" s="118"/>
      <c r="Y2007" s="117"/>
      <c r="Z2007" s="110"/>
      <c r="AA2007" s="110"/>
      <c r="AB2007" s="121"/>
      <c r="AC2007" s="115"/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109"/>
      <c r="B2008" s="110"/>
      <c r="C2008" s="110"/>
      <c r="D2008" s="111"/>
      <c r="E2008" s="111"/>
      <c r="F2008" s="161"/>
      <c r="G2008" s="114"/>
      <c r="H2008" s="115"/>
      <c r="I2008" s="115"/>
      <c r="J2008" s="116"/>
      <c r="K2008" s="116"/>
      <c r="L2008" s="8"/>
      <c r="M2008" s="117"/>
      <c r="N2008" s="117"/>
      <c r="O2008" s="110"/>
      <c r="P2008" s="110"/>
      <c r="Q2008" s="148"/>
      <c r="R2008" s="170"/>
      <c r="S2008" s="110"/>
      <c r="T2008" s="92"/>
      <c r="U2008" s="180"/>
      <c r="V2008" s="120"/>
      <c r="W2008" s="118"/>
      <c r="X2008" s="118"/>
      <c r="Y2008" s="117"/>
      <c r="Z2008" s="110"/>
      <c r="AA2008" s="110"/>
      <c r="AB2008" s="121"/>
      <c r="AC2008" s="115"/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109"/>
      <c r="B2009" s="110"/>
      <c r="C2009" s="110"/>
      <c r="D2009" s="111"/>
      <c r="E2009" s="111"/>
      <c r="F2009" s="161"/>
      <c r="G2009" s="114"/>
      <c r="H2009" s="115"/>
      <c r="I2009" s="115"/>
      <c r="J2009" s="116"/>
      <c r="K2009" s="116"/>
      <c r="L2009" s="8"/>
      <c r="M2009" s="117"/>
      <c r="N2009" s="117"/>
      <c r="O2009" s="110"/>
      <c r="P2009" s="110"/>
      <c r="Q2009" s="148"/>
      <c r="R2009" s="170"/>
      <c r="S2009" s="110"/>
      <c r="T2009" s="92"/>
      <c r="U2009" s="180"/>
      <c r="V2009" s="120"/>
      <c r="W2009" s="118"/>
      <c r="X2009" s="118"/>
      <c r="Y2009" s="117"/>
      <c r="Z2009" s="110"/>
      <c r="AA2009" s="110"/>
      <c r="AB2009" s="121"/>
      <c r="AC2009" s="115"/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109"/>
      <c r="B2010" s="110"/>
      <c r="C2010" s="110"/>
      <c r="D2010" s="111"/>
      <c r="E2010" s="111"/>
      <c r="F2010" s="161"/>
      <c r="G2010" s="114"/>
      <c r="H2010" s="115"/>
      <c r="I2010" s="115"/>
      <c r="J2010" s="116"/>
      <c r="K2010" s="116"/>
      <c r="L2010" s="8"/>
      <c r="M2010" s="117"/>
      <c r="N2010" s="117"/>
      <c r="O2010" s="110"/>
      <c r="P2010" s="110"/>
      <c r="Q2010" s="148"/>
      <c r="R2010" s="170"/>
      <c r="S2010" s="110"/>
      <c r="T2010" s="92"/>
      <c r="U2010" s="180"/>
      <c r="V2010" s="120"/>
      <c r="W2010" s="118"/>
      <c r="X2010" s="118"/>
      <c r="Y2010" s="117"/>
      <c r="Z2010" s="110"/>
      <c r="AA2010" s="110"/>
      <c r="AB2010" s="121"/>
      <c r="AC2010" s="115"/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109"/>
      <c r="B2011" s="110"/>
      <c r="C2011" s="110"/>
      <c r="D2011" s="111"/>
      <c r="E2011" s="111"/>
      <c r="F2011" s="161"/>
      <c r="G2011" s="114"/>
      <c r="H2011" s="115"/>
      <c r="I2011" s="115"/>
      <c r="J2011" s="116"/>
      <c r="K2011" s="116"/>
      <c r="L2011" s="8"/>
      <c r="M2011" s="117"/>
      <c r="N2011" s="117"/>
      <c r="O2011" s="110"/>
      <c r="P2011" s="110"/>
      <c r="Q2011" s="148"/>
      <c r="R2011" s="170"/>
      <c r="S2011" s="110"/>
      <c r="T2011" s="92"/>
      <c r="U2011" s="180"/>
      <c r="V2011" s="120"/>
      <c r="W2011" s="118"/>
      <c r="X2011" s="118"/>
      <c r="Y2011" s="117"/>
      <c r="Z2011" s="110"/>
      <c r="AA2011" s="110"/>
      <c r="AB2011" s="121"/>
      <c r="AC2011" s="115"/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109"/>
      <c r="B2012" s="110"/>
      <c r="C2012" s="110"/>
      <c r="D2012" s="111"/>
      <c r="E2012" s="111"/>
      <c r="F2012" s="161"/>
      <c r="G2012" s="114"/>
      <c r="H2012" s="115"/>
      <c r="I2012" s="115"/>
      <c r="J2012" s="116"/>
      <c r="K2012" s="116"/>
      <c r="L2012" s="8"/>
      <c r="M2012" s="117"/>
      <c r="N2012" s="117"/>
      <c r="O2012" s="110"/>
      <c r="P2012" s="110"/>
      <c r="Q2012" s="148"/>
      <c r="R2012" s="170"/>
      <c r="S2012" s="110"/>
      <c r="T2012" s="92"/>
      <c r="U2012" s="180"/>
      <c r="V2012" s="120"/>
      <c r="W2012" s="118"/>
      <c r="X2012" s="118"/>
      <c r="Y2012" s="117"/>
      <c r="Z2012" s="110"/>
      <c r="AA2012" s="110"/>
      <c r="AB2012" s="121"/>
      <c r="AC2012" s="115"/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109"/>
      <c r="B2013" s="110"/>
      <c r="C2013" s="110"/>
      <c r="D2013" s="111"/>
      <c r="E2013" s="111"/>
      <c r="F2013" s="161"/>
      <c r="G2013" s="114"/>
      <c r="H2013" s="115"/>
      <c r="I2013" s="115"/>
      <c r="J2013" s="116"/>
      <c r="K2013" s="116"/>
      <c r="L2013" s="8"/>
      <c r="M2013" s="117"/>
      <c r="N2013" s="117"/>
      <c r="O2013" s="110"/>
      <c r="P2013" s="110"/>
      <c r="Q2013" s="148"/>
      <c r="R2013" s="170"/>
      <c r="S2013" s="110"/>
      <c r="T2013" s="92"/>
      <c r="U2013" s="180"/>
      <c r="V2013" s="120"/>
      <c r="W2013" s="118"/>
      <c r="X2013" s="118"/>
      <c r="Y2013" s="117"/>
      <c r="Z2013" s="110"/>
      <c r="AA2013" s="110"/>
      <c r="AB2013" s="121"/>
      <c r="AC2013" s="115"/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109"/>
      <c r="B2014" s="110"/>
      <c r="C2014" s="110"/>
      <c r="D2014" s="111"/>
      <c r="E2014" s="111"/>
      <c r="F2014" s="161"/>
      <c r="G2014" s="114"/>
      <c r="H2014" s="115"/>
      <c r="I2014" s="115"/>
      <c r="J2014" s="116"/>
      <c r="K2014" s="116"/>
      <c r="L2014" s="8"/>
      <c r="M2014" s="117"/>
      <c r="N2014" s="117"/>
      <c r="O2014" s="110"/>
      <c r="P2014" s="110"/>
      <c r="Q2014" s="148"/>
      <c r="R2014" s="170"/>
      <c r="S2014" s="110"/>
      <c r="T2014" s="92"/>
      <c r="U2014" s="180"/>
      <c r="V2014" s="120"/>
      <c r="W2014" s="118"/>
      <c r="X2014" s="118"/>
      <c r="Y2014" s="117"/>
      <c r="Z2014" s="110"/>
      <c r="AA2014" s="110"/>
      <c r="AB2014" s="121"/>
      <c r="AC2014" s="115"/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109"/>
      <c r="B2015" s="110"/>
      <c r="C2015" s="110"/>
      <c r="D2015" s="111"/>
      <c r="E2015" s="111"/>
      <c r="F2015" s="161"/>
      <c r="G2015" s="114"/>
      <c r="H2015" s="115"/>
      <c r="I2015" s="115"/>
      <c r="J2015" s="116"/>
      <c r="K2015" s="116"/>
      <c r="L2015" s="8"/>
      <c r="M2015" s="117"/>
      <c r="N2015" s="117"/>
      <c r="O2015" s="110"/>
      <c r="P2015" s="110"/>
      <c r="Q2015" s="148"/>
      <c r="R2015" s="170"/>
      <c r="S2015" s="110"/>
      <c r="T2015" s="92"/>
      <c r="U2015" s="180"/>
      <c r="V2015" s="120"/>
      <c r="W2015" s="118"/>
      <c r="X2015" s="118"/>
      <c r="Y2015" s="117"/>
      <c r="Z2015" s="110"/>
      <c r="AA2015" s="110"/>
      <c r="AB2015" s="121"/>
      <c r="AC2015" s="115"/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109"/>
      <c r="B2016" s="110"/>
      <c r="C2016" s="110"/>
      <c r="D2016" s="111"/>
      <c r="E2016" s="111"/>
      <c r="F2016" s="161"/>
      <c r="G2016" s="114"/>
      <c r="H2016" s="115"/>
      <c r="I2016" s="115"/>
      <c r="J2016" s="116"/>
      <c r="K2016" s="116"/>
      <c r="L2016" s="8"/>
      <c r="M2016" s="117"/>
      <c r="N2016" s="117"/>
      <c r="O2016" s="110"/>
      <c r="P2016" s="110"/>
      <c r="Q2016" s="148"/>
      <c r="R2016" s="170"/>
      <c r="S2016" s="110"/>
      <c r="T2016" s="92"/>
      <c r="U2016" s="180"/>
      <c r="V2016" s="120"/>
      <c r="W2016" s="118"/>
      <c r="X2016" s="118"/>
      <c r="Y2016" s="117"/>
      <c r="Z2016" s="110"/>
      <c r="AA2016" s="110"/>
      <c r="AB2016" s="121"/>
      <c r="AC2016" s="115"/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109"/>
      <c r="B2017" s="110"/>
      <c r="C2017" s="110"/>
      <c r="D2017" s="111"/>
      <c r="E2017" s="111"/>
      <c r="F2017" s="161"/>
      <c r="G2017" s="114"/>
      <c r="H2017" s="115"/>
      <c r="I2017" s="115"/>
      <c r="J2017" s="116"/>
      <c r="K2017" s="116"/>
      <c r="L2017" s="8"/>
      <c r="M2017" s="117"/>
      <c r="N2017" s="117"/>
      <c r="O2017" s="110"/>
      <c r="P2017" s="110"/>
      <c r="Q2017" s="148"/>
      <c r="R2017" s="170"/>
      <c r="S2017" s="110"/>
      <c r="T2017" s="92"/>
      <c r="U2017" s="180"/>
      <c r="V2017" s="120"/>
      <c r="W2017" s="118"/>
      <c r="X2017" s="118"/>
      <c r="Y2017" s="117"/>
      <c r="Z2017" s="110"/>
      <c r="AA2017" s="110"/>
      <c r="AB2017" s="121"/>
      <c r="AC2017" s="115"/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109"/>
      <c r="B2018" s="110"/>
      <c r="C2018" s="110"/>
      <c r="D2018" s="111"/>
      <c r="E2018" s="111"/>
      <c r="F2018" s="161"/>
      <c r="G2018" s="114"/>
      <c r="H2018" s="115"/>
      <c r="I2018" s="115"/>
      <c r="J2018" s="116"/>
      <c r="K2018" s="116"/>
      <c r="L2018" s="8"/>
      <c r="M2018" s="117"/>
      <c r="N2018" s="117"/>
      <c r="O2018" s="110"/>
      <c r="P2018" s="110"/>
      <c r="Q2018" s="148"/>
      <c r="R2018" s="170"/>
      <c r="S2018" s="110"/>
      <c r="T2018" s="92"/>
      <c r="U2018" s="180"/>
      <c r="V2018" s="120"/>
      <c r="W2018" s="118"/>
      <c r="X2018" s="118"/>
      <c r="Y2018" s="117"/>
      <c r="Z2018" s="110"/>
      <c r="AA2018" s="110"/>
      <c r="AB2018" s="121"/>
      <c r="AC2018" s="115"/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109"/>
      <c r="B2019" s="110"/>
      <c r="C2019" s="110"/>
      <c r="D2019" s="111"/>
      <c r="E2019" s="111"/>
      <c r="F2019" s="161"/>
      <c r="G2019" s="114"/>
      <c r="H2019" s="115"/>
      <c r="I2019" s="115"/>
      <c r="J2019" s="116"/>
      <c r="K2019" s="116"/>
      <c r="L2019" s="8"/>
      <c r="M2019" s="117"/>
      <c r="N2019" s="117"/>
      <c r="O2019" s="110"/>
      <c r="P2019" s="110"/>
      <c r="Q2019" s="148"/>
      <c r="R2019" s="170"/>
      <c r="S2019" s="110"/>
      <c r="T2019" s="92"/>
      <c r="U2019" s="180"/>
      <c r="V2019" s="120"/>
      <c r="W2019" s="118"/>
      <c r="X2019" s="118"/>
      <c r="Y2019" s="117"/>
      <c r="Z2019" s="110"/>
      <c r="AA2019" s="110"/>
      <c r="AB2019" s="121"/>
      <c r="AC2019" s="115"/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109"/>
      <c r="B2020" s="110"/>
      <c r="C2020" s="110"/>
      <c r="D2020" s="111"/>
      <c r="E2020" s="111"/>
      <c r="F2020" s="161"/>
      <c r="G2020" s="114"/>
      <c r="H2020" s="115"/>
      <c r="I2020" s="115"/>
      <c r="J2020" s="116"/>
      <c r="K2020" s="116"/>
      <c r="L2020" s="8"/>
      <c r="M2020" s="117"/>
      <c r="N2020" s="117"/>
      <c r="O2020" s="110"/>
      <c r="P2020" s="110"/>
      <c r="Q2020" s="148"/>
      <c r="R2020" s="170"/>
      <c r="S2020" s="110"/>
      <c r="T2020" s="92"/>
      <c r="U2020" s="180"/>
      <c r="V2020" s="120"/>
      <c r="W2020" s="118"/>
      <c r="X2020" s="118"/>
      <c r="Y2020" s="117"/>
      <c r="Z2020" s="110"/>
      <c r="AA2020" s="110"/>
      <c r="AB2020" s="121"/>
      <c r="AC2020" s="115"/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109"/>
      <c r="B2021" s="110"/>
      <c r="C2021" s="110"/>
      <c r="D2021" s="111"/>
      <c r="E2021" s="111"/>
      <c r="F2021" s="161"/>
      <c r="G2021" s="114"/>
      <c r="H2021" s="115"/>
      <c r="I2021" s="115"/>
      <c r="J2021" s="116"/>
      <c r="K2021" s="116"/>
      <c r="L2021" s="8"/>
      <c r="M2021" s="117"/>
      <c r="N2021" s="117"/>
      <c r="O2021" s="110"/>
      <c r="P2021" s="110"/>
      <c r="Q2021" s="148"/>
      <c r="R2021" s="170"/>
      <c r="S2021" s="110"/>
      <c r="T2021" s="92"/>
      <c r="U2021" s="180"/>
      <c r="V2021" s="120"/>
      <c r="W2021" s="118"/>
      <c r="X2021" s="118"/>
      <c r="Y2021" s="117"/>
      <c r="Z2021" s="110"/>
      <c r="AA2021" s="110"/>
      <c r="AB2021" s="121"/>
      <c r="AC2021" s="115"/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109"/>
      <c r="B2022" s="110"/>
      <c r="C2022" s="110"/>
      <c r="D2022" s="111"/>
      <c r="E2022" s="111"/>
      <c r="F2022" s="161"/>
      <c r="G2022" s="114"/>
      <c r="H2022" s="115"/>
      <c r="I2022" s="115"/>
      <c r="J2022" s="116"/>
      <c r="K2022" s="116"/>
      <c r="L2022" s="8"/>
      <c r="M2022" s="117"/>
      <c r="N2022" s="117"/>
      <c r="O2022" s="110"/>
      <c r="P2022" s="110"/>
      <c r="Q2022" s="148"/>
      <c r="R2022" s="170"/>
      <c r="S2022" s="110"/>
      <c r="T2022" s="92"/>
      <c r="U2022" s="180"/>
      <c r="V2022" s="120"/>
      <c r="W2022" s="118"/>
      <c r="X2022" s="118"/>
      <c r="Y2022" s="117"/>
      <c r="Z2022" s="110"/>
      <c r="AA2022" s="110"/>
      <c r="AB2022" s="121"/>
      <c r="AC2022" s="115"/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109"/>
      <c r="B2023" s="110"/>
      <c r="C2023" s="110"/>
      <c r="D2023" s="111"/>
      <c r="E2023" s="111"/>
      <c r="F2023" s="161"/>
      <c r="G2023" s="114"/>
      <c r="H2023" s="115"/>
      <c r="I2023" s="115"/>
      <c r="J2023" s="116"/>
      <c r="K2023" s="116"/>
      <c r="L2023" s="8"/>
      <c r="M2023" s="117"/>
      <c r="N2023" s="117"/>
      <c r="O2023" s="110"/>
      <c r="P2023" s="110"/>
      <c r="Q2023" s="148"/>
      <c r="R2023" s="170"/>
      <c r="S2023" s="110"/>
      <c r="T2023" s="92"/>
      <c r="U2023" s="180"/>
      <c r="V2023" s="120"/>
      <c r="W2023" s="118"/>
      <c r="X2023" s="118"/>
      <c r="Y2023" s="117"/>
      <c r="Z2023" s="110"/>
      <c r="AA2023" s="110"/>
      <c r="AB2023" s="121"/>
      <c r="AC2023" s="115"/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109"/>
      <c r="B2024" s="110"/>
      <c r="C2024" s="110"/>
      <c r="D2024" s="111"/>
      <c r="E2024" s="111"/>
      <c r="F2024" s="161"/>
      <c r="G2024" s="114"/>
      <c r="H2024" s="115"/>
      <c r="I2024" s="115"/>
      <c r="J2024" s="116"/>
      <c r="K2024" s="116"/>
      <c r="L2024" s="8"/>
      <c r="M2024" s="117"/>
      <c r="N2024" s="117"/>
      <c r="O2024" s="110"/>
      <c r="P2024" s="110"/>
      <c r="Q2024" s="148"/>
      <c r="R2024" s="170"/>
      <c r="S2024" s="110"/>
      <c r="T2024" s="92"/>
      <c r="U2024" s="180"/>
      <c r="V2024" s="120"/>
      <c r="W2024" s="118"/>
      <c r="X2024" s="118"/>
      <c r="Y2024" s="117"/>
      <c r="Z2024" s="110"/>
      <c r="AA2024" s="110"/>
      <c r="AB2024" s="121"/>
      <c r="AC2024" s="115"/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109"/>
      <c r="B2025" s="110"/>
      <c r="C2025" s="110"/>
      <c r="D2025" s="111"/>
      <c r="E2025" s="111"/>
      <c r="F2025" s="161"/>
      <c r="G2025" s="114"/>
      <c r="H2025" s="115"/>
      <c r="I2025" s="115"/>
      <c r="J2025" s="116"/>
      <c r="K2025" s="116"/>
      <c r="L2025" s="8"/>
      <c r="M2025" s="117"/>
      <c r="N2025" s="117"/>
      <c r="O2025" s="110"/>
      <c r="P2025" s="110"/>
      <c r="Q2025" s="148"/>
      <c r="R2025" s="170"/>
      <c r="S2025" s="110"/>
      <c r="T2025" s="92"/>
      <c r="U2025" s="180"/>
      <c r="V2025" s="120"/>
      <c r="W2025" s="118"/>
      <c r="X2025" s="118"/>
      <c r="Y2025" s="117"/>
      <c r="Z2025" s="110"/>
      <c r="AA2025" s="110"/>
      <c r="AB2025" s="121"/>
      <c r="AC2025" s="115"/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109"/>
      <c r="B2026" s="110"/>
      <c r="C2026" s="110"/>
      <c r="D2026" s="111"/>
      <c r="E2026" s="111"/>
      <c r="F2026" s="161"/>
      <c r="G2026" s="114"/>
      <c r="H2026" s="115"/>
      <c r="I2026" s="115"/>
      <c r="J2026" s="116"/>
      <c r="K2026" s="116"/>
      <c r="L2026" s="8"/>
      <c r="M2026" s="117"/>
      <c r="N2026" s="117"/>
      <c r="O2026" s="110"/>
      <c r="P2026" s="110"/>
      <c r="Q2026" s="148"/>
      <c r="R2026" s="170"/>
      <c r="S2026" s="110"/>
      <c r="T2026" s="92"/>
      <c r="U2026" s="180"/>
      <c r="V2026" s="120"/>
      <c r="W2026" s="118"/>
      <c r="X2026" s="118"/>
      <c r="Y2026" s="117"/>
      <c r="Z2026" s="110"/>
      <c r="AA2026" s="110"/>
      <c r="AB2026" s="121"/>
      <c r="AC2026" s="115"/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109"/>
      <c r="B2027" s="110"/>
      <c r="C2027" s="110"/>
      <c r="D2027" s="111"/>
      <c r="E2027" s="111"/>
      <c r="F2027" s="161"/>
      <c r="G2027" s="114"/>
      <c r="H2027" s="115"/>
      <c r="I2027" s="115"/>
      <c r="J2027" s="116"/>
      <c r="K2027" s="116"/>
      <c r="L2027" s="8"/>
      <c r="M2027" s="117"/>
      <c r="N2027" s="117"/>
      <c r="O2027" s="110"/>
      <c r="P2027" s="110"/>
      <c r="Q2027" s="148"/>
      <c r="R2027" s="170"/>
      <c r="S2027" s="110"/>
      <c r="T2027" s="92"/>
      <c r="U2027" s="180"/>
      <c r="V2027" s="120"/>
      <c r="W2027" s="118"/>
      <c r="X2027" s="118"/>
      <c r="Y2027" s="117"/>
      <c r="Z2027" s="110"/>
      <c r="AA2027" s="110"/>
      <c r="AB2027" s="121"/>
      <c r="AC2027" s="115"/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109"/>
      <c r="B2028" s="110"/>
      <c r="C2028" s="110"/>
      <c r="D2028" s="111"/>
      <c r="E2028" s="111"/>
      <c r="F2028" s="161"/>
      <c r="G2028" s="114"/>
      <c r="H2028" s="115"/>
      <c r="I2028" s="115"/>
      <c r="J2028" s="116"/>
      <c r="K2028" s="116"/>
      <c r="L2028" s="8"/>
      <c r="M2028" s="117"/>
      <c r="N2028" s="117"/>
      <c r="O2028" s="110"/>
      <c r="P2028" s="110"/>
      <c r="Q2028" s="148"/>
      <c r="R2028" s="170"/>
      <c r="S2028" s="110"/>
      <c r="T2028" s="92"/>
      <c r="U2028" s="180"/>
      <c r="V2028" s="120"/>
      <c r="W2028" s="118"/>
      <c r="X2028" s="118"/>
      <c r="Y2028" s="117"/>
      <c r="Z2028" s="110"/>
      <c r="AA2028" s="110"/>
      <c r="AB2028" s="121"/>
      <c r="AC2028" s="115"/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109"/>
      <c r="B2029" s="110"/>
      <c r="C2029" s="110"/>
      <c r="D2029" s="111"/>
      <c r="E2029" s="111"/>
      <c r="F2029" s="161"/>
      <c r="G2029" s="114"/>
      <c r="H2029" s="115"/>
      <c r="I2029" s="115"/>
      <c r="J2029" s="116"/>
      <c r="K2029" s="116"/>
      <c r="L2029" s="8"/>
      <c r="M2029" s="117"/>
      <c r="N2029" s="117"/>
      <c r="O2029" s="110"/>
      <c r="P2029" s="110"/>
      <c r="Q2029" s="148"/>
      <c r="R2029" s="170"/>
      <c r="S2029" s="110"/>
      <c r="T2029" s="92"/>
      <c r="U2029" s="180"/>
      <c r="V2029" s="120"/>
      <c r="W2029" s="118"/>
      <c r="X2029" s="118"/>
      <c r="Y2029" s="117"/>
      <c r="Z2029" s="110"/>
      <c r="AA2029" s="110"/>
      <c r="AB2029" s="121"/>
      <c r="AC2029" s="115"/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109"/>
      <c r="B2030" s="110"/>
      <c r="C2030" s="110"/>
      <c r="D2030" s="111"/>
      <c r="E2030" s="111"/>
      <c r="F2030" s="161"/>
      <c r="G2030" s="114"/>
      <c r="H2030" s="115"/>
      <c r="I2030" s="115"/>
      <c r="J2030" s="116"/>
      <c r="K2030" s="116"/>
      <c r="L2030" s="8"/>
      <c r="M2030" s="117"/>
      <c r="N2030" s="117"/>
      <c r="O2030" s="110"/>
      <c r="P2030" s="110"/>
      <c r="Q2030" s="148"/>
      <c r="R2030" s="170"/>
      <c r="S2030" s="110"/>
      <c r="T2030" s="92"/>
      <c r="U2030" s="180"/>
      <c r="V2030" s="120"/>
      <c r="W2030" s="118"/>
      <c r="X2030" s="118"/>
      <c r="Y2030" s="117"/>
      <c r="Z2030" s="110"/>
      <c r="AA2030" s="110"/>
      <c r="AB2030" s="121"/>
      <c r="AC2030" s="115"/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109"/>
      <c r="B2031" s="110"/>
      <c r="C2031" s="110"/>
      <c r="D2031" s="111"/>
      <c r="E2031" s="111"/>
      <c r="F2031" s="161"/>
      <c r="G2031" s="114"/>
      <c r="H2031" s="115"/>
      <c r="I2031" s="115"/>
      <c r="J2031" s="116"/>
      <c r="K2031" s="116"/>
      <c r="L2031" s="8"/>
      <c r="M2031" s="117"/>
      <c r="N2031" s="117"/>
      <c r="O2031" s="110"/>
      <c r="P2031" s="110"/>
      <c r="Q2031" s="148"/>
      <c r="R2031" s="170"/>
      <c r="S2031" s="110"/>
      <c r="T2031" s="92"/>
      <c r="U2031" s="180"/>
      <c r="V2031" s="120"/>
      <c r="W2031" s="118"/>
      <c r="X2031" s="118"/>
      <c r="Y2031" s="117"/>
      <c r="Z2031" s="110"/>
      <c r="AA2031" s="110"/>
      <c r="AB2031" s="121"/>
      <c r="AC2031" s="115"/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109"/>
      <c r="B2032" s="110"/>
      <c r="C2032" s="110"/>
      <c r="D2032" s="111"/>
      <c r="E2032" s="111"/>
      <c r="F2032" s="161"/>
      <c r="G2032" s="114"/>
      <c r="H2032" s="115"/>
      <c r="I2032" s="115"/>
      <c r="J2032" s="116"/>
      <c r="K2032" s="116"/>
      <c r="L2032" s="8"/>
      <c r="M2032" s="117"/>
      <c r="N2032" s="117"/>
      <c r="O2032" s="110"/>
      <c r="P2032" s="110"/>
      <c r="Q2032" s="148"/>
      <c r="R2032" s="170"/>
      <c r="S2032" s="110"/>
      <c r="T2032" s="92"/>
      <c r="U2032" s="180"/>
      <c r="V2032" s="120"/>
      <c r="W2032" s="118"/>
      <c r="X2032" s="118"/>
      <c r="Y2032" s="117"/>
      <c r="Z2032" s="110"/>
      <c r="AA2032" s="110"/>
      <c r="AB2032" s="121"/>
      <c r="AC2032" s="115"/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109"/>
      <c r="B2033" s="110"/>
      <c r="C2033" s="110"/>
      <c r="D2033" s="111"/>
      <c r="E2033" s="111"/>
      <c r="F2033" s="161"/>
      <c r="G2033" s="114"/>
      <c r="H2033" s="115"/>
      <c r="I2033" s="115"/>
      <c r="J2033" s="116"/>
      <c r="K2033" s="116"/>
      <c r="L2033" s="8"/>
      <c r="M2033" s="117"/>
      <c r="N2033" s="117"/>
      <c r="O2033" s="110"/>
      <c r="P2033" s="110"/>
      <c r="Q2033" s="148"/>
      <c r="R2033" s="170"/>
      <c r="S2033" s="110"/>
      <c r="T2033" s="92"/>
      <c r="U2033" s="180"/>
      <c r="V2033" s="120"/>
      <c r="W2033" s="118"/>
      <c r="X2033" s="118"/>
      <c r="Y2033" s="117"/>
      <c r="Z2033" s="110"/>
      <c r="AA2033" s="110"/>
      <c r="AB2033" s="121"/>
      <c r="AC2033" s="115"/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109"/>
      <c r="B2034" s="110"/>
      <c r="C2034" s="110"/>
      <c r="D2034" s="111"/>
      <c r="E2034" s="111"/>
      <c r="F2034" s="161"/>
      <c r="G2034" s="114"/>
      <c r="H2034" s="115"/>
      <c r="I2034" s="115"/>
      <c r="J2034" s="116"/>
      <c r="K2034" s="116"/>
      <c r="L2034" s="8"/>
      <c r="M2034" s="117"/>
      <c r="N2034" s="117"/>
      <c r="O2034" s="110"/>
      <c r="P2034" s="110"/>
      <c r="Q2034" s="148"/>
      <c r="R2034" s="170"/>
      <c r="S2034" s="110"/>
      <c r="T2034" s="92"/>
      <c r="U2034" s="180"/>
      <c r="V2034" s="120"/>
      <c r="W2034" s="118"/>
      <c r="X2034" s="118"/>
      <c r="Y2034" s="117"/>
      <c r="Z2034" s="110"/>
      <c r="AA2034" s="110"/>
      <c r="AB2034" s="121"/>
      <c r="AC2034" s="115"/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109"/>
      <c r="B2035" s="110"/>
      <c r="C2035" s="110"/>
      <c r="D2035" s="111"/>
      <c r="E2035" s="111"/>
      <c r="F2035" s="161"/>
      <c r="G2035" s="114"/>
      <c r="H2035" s="115"/>
      <c r="I2035" s="115"/>
      <c r="J2035" s="116"/>
      <c r="K2035" s="116"/>
      <c r="L2035" s="8"/>
      <c r="M2035" s="117"/>
      <c r="N2035" s="117"/>
      <c r="O2035" s="110"/>
      <c r="P2035" s="110"/>
      <c r="Q2035" s="148"/>
      <c r="R2035" s="170"/>
      <c r="S2035" s="110"/>
      <c r="T2035" s="92"/>
      <c r="U2035" s="180"/>
      <c r="V2035" s="120"/>
      <c r="W2035" s="118"/>
      <c r="X2035" s="118"/>
      <c r="Y2035" s="117"/>
      <c r="Z2035" s="110"/>
      <c r="AA2035" s="110"/>
      <c r="AB2035" s="121"/>
      <c r="AC2035" s="115"/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109"/>
      <c r="B2036" s="110"/>
      <c r="C2036" s="110"/>
      <c r="D2036" s="111"/>
      <c r="E2036" s="111"/>
      <c r="F2036" s="161"/>
      <c r="G2036" s="114"/>
      <c r="H2036" s="115"/>
      <c r="I2036" s="115"/>
      <c r="J2036" s="116"/>
      <c r="K2036" s="116"/>
      <c r="L2036" s="8"/>
      <c r="M2036" s="117"/>
      <c r="N2036" s="117"/>
      <c r="O2036" s="110"/>
      <c r="P2036" s="110"/>
      <c r="Q2036" s="148"/>
      <c r="R2036" s="170"/>
      <c r="S2036" s="110"/>
      <c r="T2036" s="92"/>
      <c r="U2036" s="180"/>
      <c r="V2036" s="120"/>
      <c r="W2036" s="118"/>
      <c r="X2036" s="118"/>
      <c r="Y2036" s="117"/>
      <c r="Z2036" s="110"/>
      <c r="AA2036" s="110"/>
      <c r="AB2036" s="121"/>
      <c r="AC2036" s="115"/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109"/>
      <c r="B2037" s="110"/>
      <c r="C2037" s="110"/>
      <c r="D2037" s="111"/>
      <c r="E2037" s="111"/>
      <c r="F2037" s="161"/>
      <c r="G2037" s="114"/>
      <c r="H2037" s="115"/>
      <c r="I2037" s="115"/>
      <c r="J2037" s="116"/>
      <c r="K2037" s="116"/>
      <c r="L2037" s="8"/>
      <c r="M2037" s="117"/>
      <c r="N2037" s="117"/>
      <c r="O2037" s="110"/>
      <c r="P2037" s="110"/>
      <c r="Q2037" s="148"/>
      <c r="R2037" s="170"/>
      <c r="S2037" s="110"/>
      <c r="T2037" s="92"/>
      <c r="U2037" s="180"/>
      <c r="V2037" s="120"/>
      <c r="W2037" s="118"/>
      <c r="X2037" s="118"/>
      <c r="Y2037" s="117"/>
      <c r="Z2037" s="110"/>
      <c r="AA2037" s="110"/>
      <c r="AB2037" s="121"/>
      <c r="AC2037" s="115"/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109"/>
      <c r="B2038" s="110"/>
      <c r="C2038" s="110"/>
      <c r="D2038" s="111"/>
      <c r="E2038" s="111"/>
      <c r="F2038" s="161"/>
      <c r="G2038" s="114"/>
      <c r="H2038" s="115"/>
      <c r="I2038" s="115"/>
      <c r="J2038" s="116"/>
      <c r="K2038" s="116"/>
      <c r="L2038" s="8"/>
      <c r="M2038" s="117"/>
      <c r="N2038" s="117"/>
      <c r="O2038" s="110"/>
      <c r="P2038" s="110"/>
      <c r="Q2038" s="148"/>
      <c r="R2038" s="170"/>
      <c r="S2038" s="110"/>
      <c r="T2038" s="92"/>
      <c r="U2038" s="180"/>
      <c r="V2038" s="120"/>
      <c r="W2038" s="118"/>
      <c r="X2038" s="118"/>
      <c r="Y2038" s="117"/>
      <c r="Z2038" s="110"/>
      <c r="AA2038" s="110"/>
      <c r="AB2038" s="121"/>
      <c r="AC2038" s="115"/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109"/>
      <c r="B2039" s="110"/>
      <c r="C2039" s="110"/>
      <c r="D2039" s="111"/>
      <c r="E2039" s="111"/>
      <c r="F2039" s="161"/>
      <c r="G2039" s="114"/>
      <c r="H2039" s="115"/>
      <c r="I2039" s="115"/>
      <c r="J2039" s="116"/>
      <c r="K2039" s="116"/>
      <c r="L2039" s="8"/>
      <c r="M2039" s="117"/>
      <c r="N2039" s="117"/>
      <c r="O2039" s="110"/>
      <c r="P2039" s="110"/>
      <c r="Q2039" s="148"/>
      <c r="R2039" s="170"/>
      <c r="S2039" s="110"/>
      <c r="T2039" s="92"/>
      <c r="U2039" s="180"/>
      <c r="V2039" s="120"/>
      <c r="W2039" s="118"/>
      <c r="X2039" s="118"/>
      <c r="Y2039" s="117"/>
      <c r="Z2039" s="110"/>
      <c r="AA2039" s="110"/>
      <c r="AB2039" s="121"/>
      <c r="AC2039" s="115"/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109"/>
      <c r="B2040" s="110"/>
      <c r="C2040" s="110"/>
      <c r="D2040" s="111"/>
      <c r="E2040" s="111"/>
      <c r="F2040" s="161"/>
      <c r="G2040" s="114"/>
      <c r="H2040" s="115"/>
      <c r="I2040" s="115"/>
      <c r="J2040" s="116"/>
      <c r="K2040" s="116"/>
      <c r="L2040" s="8"/>
      <c r="M2040" s="117"/>
      <c r="N2040" s="117"/>
      <c r="O2040" s="110"/>
      <c r="P2040" s="110"/>
      <c r="Q2040" s="148"/>
      <c r="R2040" s="170"/>
      <c r="S2040" s="110"/>
      <c r="T2040" s="92"/>
      <c r="U2040" s="180"/>
      <c r="V2040" s="120"/>
      <c r="W2040" s="118"/>
      <c r="X2040" s="118"/>
      <c r="Y2040" s="117"/>
      <c r="Z2040" s="110"/>
      <c r="AA2040" s="110"/>
      <c r="AB2040" s="121"/>
      <c r="AC2040" s="115"/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109"/>
      <c r="B2041" s="110"/>
      <c r="C2041" s="110"/>
      <c r="D2041" s="111"/>
      <c r="E2041" s="111"/>
      <c r="F2041" s="161"/>
      <c r="G2041" s="114"/>
      <c r="H2041" s="115"/>
      <c r="I2041" s="115"/>
      <c r="J2041" s="116"/>
      <c r="K2041" s="116"/>
      <c r="L2041" s="8"/>
      <c r="M2041" s="117"/>
      <c r="N2041" s="117"/>
      <c r="O2041" s="110"/>
      <c r="P2041" s="110"/>
      <c r="Q2041" s="148"/>
      <c r="R2041" s="170"/>
      <c r="S2041" s="110"/>
      <c r="T2041" s="92"/>
      <c r="U2041" s="180"/>
      <c r="V2041" s="120"/>
      <c r="W2041" s="118"/>
      <c r="X2041" s="118"/>
      <c r="Y2041" s="117"/>
      <c r="Z2041" s="110"/>
      <c r="AA2041" s="110"/>
      <c r="AB2041" s="121"/>
      <c r="AC2041" s="115"/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109"/>
      <c r="B2042" s="110"/>
      <c r="C2042" s="110"/>
      <c r="D2042" s="111"/>
      <c r="E2042" s="111"/>
      <c r="F2042" s="161"/>
      <c r="G2042" s="114"/>
      <c r="H2042" s="115"/>
      <c r="I2042" s="115"/>
      <c r="J2042" s="116"/>
      <c r="K2042" s="116"/>
      <c r="L2042" s="8"/>
      <c r="M2042" s="117"/>
      <c r="N2042" s="117"/>
      <c r="O2042" s="110"/>
      <c r="P2042" s="110"/>
      <c r="Q2042" s="148"/>
      <c r="R2042" s="170"/>
      <c r="S2042" s="110"/>
      <c r="T2042" s="92"/>
      <c r="U2042" s="180"/>
      <c r="V2042" s="120"/>
      <c r="W2042" s="118"/>
      <c r="X2042" s="118"/>
      <c r="Y2042" s="117"/>
      <c r="Z2042" s="110"/>
      <c r="AA2042" s="110"/>
      <c r="AB2042" s="121"/>
      <c r="AC2042" s="115"/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109"/>
      <c r="B2043" s="110"/>
      <c r="C2043" s="110"/>
      <c r="D2043" s="111"/>
      <c r="E2043" s="111"/>
      <c r="F2043" s="161"/>
      <c r="G2043" s="114"/>
      <c r="H2043" s="115"/>
      <c r="I2043" s="115"/>
      <c r="J2043" s="116"/>
      <c r="K2043" s="116"/>
      <c r="L2043" s="8"/>
      <c r="M2043" s="117"/>
      <c r="N2043" s="117"/>
      <c r="O2043" s="110"/>
      <c r="P2043" s="110"/>
      <c r="Q2043" s="148"/>
      <c r="R2043" s="170"/>
      <c r="S2043" s="110"/>
      <c r="T2043" s="92"/>
      <c r="U2043" s="180"/>
      <c r="V2043" s="120"/>
      <c r="W2043" s="118"/>
      <c r="X2043" s="118"/>
      <c r="Y2043" s="117"/>
      <c r="Z2043" s="110"/>
      <c r="AA2043" s="110"/>
      <c r="AB2043" s="121"/>
      <c r="AC2043" s="115"/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109"/>
      <c r="B2044" s="110"/>
      <c r="C2044" s="110"/>
      <c r="D2044" s="111"/>
      <c r="E2044" s="111"/>
      <c r="F2044" s="161"/>
      <c r="G2044" s="114"/>
      <c r="H2044" s="115"/>
      <c r="I2044" s="115"/>
      <c r="J2044" s="116"/>
      <c r="K2044" s="116"/>
      <c r="L2044" s="8"/>
      <c r="M2044" s="117"/>
      <c r="N2044" s="117"/>
      <c r="O2044" s="110"/>
      <c r="P2044" s="110"/>
      <c r="Q2044" s="148"/>
      <c r="R2044" s="170"/>
      <c r="S2044" s="110"/>
      <c r="T2044" s="92"/>
      <c r="U2044" s="180"/>
      <c r="V2044" s="120"/>
      <c r="W2044" s="118"/>
      <c r="X2044" s="118"/>
      <c r="Y2044" s="117"/>
      <c r="Z2044" s="110"/>
      <c r="AA2044" s="110"/>
      <c r="AB2044" s="121"/>
      <c r="AC2044" s="115"/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109"/>
      <c r="B2045" s="110"/>
      <c r="C2045" s="110"/>
      <c r="D2045" s="111"/>
      <c r="E2045" s="111"/>
      <c r="F2045" s="161"/>
      <c r="G2045" s="114"/>
      <c r="H2045" s="115"/>
      <c r="I2045" s="115"/>
      <c r="J2045" s="116"/>
      <c r="K2045" s="116"/>
      <c r="L2045" s="8"/>
      <c r="M2045" s="117"/>
      <c r="N2045" s="117"/>
      <c r="O2045" s="110"/>
      <c r="P2045" s="110"/>
      <c r="Q2045" s="148"/>
      <c r="R2045" s="170"/>
      <c r="S2045" s="110"/>
      <c r="T2045" s="92"/>
      <c r="U2045" s="180"/>
      <c r="V2045" s="120"/>
      <c r="W2045" s="118"/>
      <c r="X2045" s="118"/>
      <c r="Y2045" s="117"/>
      <c r="Z2045" s="110"/>
      <c r="AA2045" s="110"/>
      <c r="AB2045" s="121"/>
      <c r="AC2045" s="115"/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109"/>
      <c r="B2046" s="110"/>
      <c r="C2046" s="110"/>
      <c r="D2046" s="111"/>
      <c r="E2046" s="111"/>
      <c r="F2046" s="161"/>
      <c r="G2046" s="114"/>
      <c r="H2046" s="115"/>
      <c r="I2046" s="115"/>
      <c r="J2046" s="116"/>
      <c r="K2046" s="116"/>
      <c r="L2046" s="8"/>
      <c r="M2046" s="117"/>
      <c r="N2046" s="117"/>
      <c r="O2046" s="110"/>
      <c r="P2046" s="110"/>
      <c r="Q2046" s="148"/>
      <c r="R2046" s="170"/>
      <c r="S2046" s="110"/>
      <c r="T2046" s="92"/>
      <c r="U2046" s="180"/>
      <c r="V2046" s="120"/>
      <c r="W2046" s="118"/>
      <c r="X2046" s="118"/>
      <c r="Y2046" s="117"/>
      <c r="Z2046" s="110"/>
      <c r="AA2046" s="110"/>
      <c r="AB2046" s="121"/>
      <c r="AC2046" s="115"/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109"/>
      <c r="B2047" s="110"/>
      <c r="C2047" s="110"/>
      <c r="D2047" s="111"/>
      <c r="E2047" s="111"/>
      <c r="F2047" s="161"/>
      <c r="G2047" s="114"/>
      <c r="H2047" s="115"/>
      <c r="I2047" s="115"/>
      <c r="J2047" s="116"/>
      <c r="K2047" s="116"/>
      <c r="L2047" s="8"/>
      <c r="M2047" s="117"/>
      <c r="N2047" s="117"/>
      <c r="O2047" s="110"/>
      <c r="P2047" s="110"/>
      <c r="Q2047" s="148"/>
      <c r="R2047" s="170"/>
      <c r="S2047" s="110"/>
      <c r="T2047" s="92"/>
      <c r="U2047" s="180"/>
      <c r="V2047" s="120"/>
      <c r="W2047" s="118"/>
      <c r="X2047" s="118"/>
      <c r="Y2047" s="117"/>
      <c r="Z2047" s="110"/>
      <c r="AA2047" s="110"/>
      <c r="AB2047" s="121"/>
      <c r="AC2047" s="115"/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109"/>
      <c r="B2048" s="110"/>
      <c r="C2048" s="110"/>
      <c r="D2048" s="111"/>
      <c r="E2048" s="111"/>
      <c r="F2048" s="161"/>
      <c r="G2048" s="114"/>
      <c r="H2048" s="115"/>
      <c r="I2048" s="115"/>
      <c r="J2048" s="116"/>
      <c r="K2048" s="116"/>
      <c r="L2048" s="8"/>
      <c r="M2048" s="117"/>
      <c r="N2048" s="117"/>
      <c r="O2048" s="110"/>
      <c r="P2048" s="110"/>
      <c r="Q2048" s="148"/>
      <c r="R2048" s="170"/>
      <c r="S2048" s="110"/>
      <c r="T2048" s="92"/>
      <c r="U2048" s="180"/>
      <c r="V2048" s="120"/>
      <c r="W2048" s="118"/>
      <c r="X2048" s="118"/>
      <c r="Y2048" s="117"/>
      <c r="Z2048" s="110"/>
      <c r="AA2048" s="110"/>
      <c r="AB2048" s="121"/>
      <c r="AC2048" s="115"/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109"/>
      <c r="B2049" s="110"/>
      <c r="C2049" s="110"/>
      <c r="D2049" s="111"/>
      <c r="E2049" s="111"/>
      <c r="F2049" s="161"/>
      <c r="G2049" s="114"/>
      <c r="H2049" s="115"/>
      <c r="I2049" s="115"/>
      <c r="J2049" s="116"/>
      <c r="K2049" s="116"/>
      <c r="L2049" s="8"/>
      <c r="M2049" s="117"/>
      <c r="N2049" s="117"/>
      <c r="O2049" s="110"/>
      <c r="P2049" s="110"/>
      <c r="Q2049" s="148"/>
      <c r="R2049" s="170"/>
      <c r="S2049" s="110"/>
      <c r="T2049" s="92"/>
      <c r="U2049" s="180"/>
      <c r="V2049" s="120"/>
      <c r="W2049" s="118"/>
      <c r="X2049" s="118"/>
      <c r="Y2049" s="117"/>
      <c r="Z2049" s="110"/>
      <c r="AA2049" s="110"/>
      <c r="AB2049" s="121"/>
      <c r="AC2049" s="115"/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109"/>
      <c r="B2050" s="110"/>
      <c r="C2050" s="110"/>
      <c r="D2050" s="111"/>
      <c r="E2050" s="111"/>
      <c r="F2050" s="161"/>
      <c r="G2050" s="114"/>
      <c r="H2050" s="115"/>
      <c r="I2050" s="115"/>
      <c r="J2050" s="116"/>
      <c r="K2050" s="116"/>
      <c r="L2050" s="8"/>
      <c r="M2050" s="117"/>
      <c r="N2050" s="117"/>
      <c r="O2050" s="110"/>
      <c r="P2050" s="110"/>
      <c r="Q2050" s="148"/>
      <c r="R2050" s="170"/>
      <c r="S2050" s="110"/>
      <c r="T2050" s="92"/>
      <c r="U2050" s="180"/>
      <c r="V2050" s="120"/>
      <c r="W2050" s="118"/>
      <c r="X2050" s="118"/>
      <c r="Y2050" s="117"/>
      <c r="Z2050" s="110"/>
      <c r="AA2050" s="110"/>
      <c r="AB2050" s="121"/>
      <c r="AC2050" s="115"/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109"/>
      <c r="B2051" s="110"/>
      <c r="C2051" s="110"/>
      <c r="D2051" s="111"/>
      <c r="E2051" s="111"/>
      <c r="F2051" s="161"/>
      <c r="G2051" s="114"/>
      <c r="H2051" s="115"/>
      <c r="I2051" s="115"/>
      <c r="J2051" s="116"/>
      <c r="K2051" s="116"/>
      <c r="L2051" s="8"/>
      <c r="M2051" s="117"/>
      <c r="N2051" s="117"/>
      <c r="O2051" s="110"/>
      <c r="P2051" s="110"/>
      <c r="Q2051" s="148"/>
      <c r="R2051" s="170"/>
      <c r="S2051" s="110"/>
      <c r="T2051" s="92"/>
      <c r="U2051" s="180"/>
      <c r="V2051" s="120"/>
      <c r="W2051" s="118"/>
      <c r="X2051" s="118"/>
      <c r="Y2051" s="117"/>
      <c r="Z2051" s="110"/>
      <c r="AA2051" s="110"/>
      <c r="AB2051" s="121"/>
      <c r="AC2051" s="115"/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109"/>
      <c r="B2052" s="110"/>
      <c r="C2052" s="110"/>
      <c r="D2052" s="111"/>
      <c r="E2052" s="111"/>
      <c r="F2052" s="161"/>
      <c r="G2052" s="114"/>
      <c r="H2052" s="115"/>
      <c r="I2052" s="115"/>
      <c r="J2052" s="116"/>
      <c r="K2052" s="116"/>
      <c r="L2052" s="8"/>
      <c r="M2052" s="117"/>
      <c r="N2052" s="117"/>
      <c r="O2052" s="110"/>
      <c r="P2052" s="110"/>
      <c r="Q2052" s="148"/>
      <c r="R2052" s="170"/>
      <c r="S2052" s="110"/>
      <c r="T2052" s="92"/>
      <c r="U2052" s="180"/>
      <c r="V2052" s="120"/>
      <c r="W2052" s="118"/>
      <c r="X2052" s="118"/>
      <c r="Y2052" s="117"/>
      <c r="Z2052" s="110"/>
      <c r="AA2052" s="110"/>
      <c r="AB2052" s="121"/>
      <c r="AC2052" s="115"/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109"/>
      <c r="B2053" s="110"/>
      <c r="C2053" s="110"/>
      <c r="D2053" s="111"/>
      <c r="E2053" s="111"/>
      <c r="F2053" s="161"/>
      <c r="G2053" s="114"/>
      <c r="H2053" s="115"/>
      <c r="I2053" s="115"/>
      <c r="J2053" s="116"/>
      <c r="K2053" s="116"/>
      <c r="L2053" s="8"/>
      <c r="M2053" s="117"/>
      <c r="N2053" s="117"/>
      <c r="O2053" s="110"/>
      <c r="P2053" s="110"/>
      <c r="Q2053" s="148"/>
      <c r="R2053" s="170"/>
      <c r="S2053" s="110"/>
      <c r="T2053" s="92"/>
      <c r="U2053" s="180"/>
      <c r="V2053" s="120"/>
      <c r="W2053" s="118"/>
      <c r="X2053" s="118"/>
      <c r="Y2053" s="117"/>
      <c r="Z2053" s="110"/>
      <c r="AA2053" s="110"/>
      <c r="AB2053" s="121"/>
      <c r="AC2053" s="115"/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109"/>
      <c r="B2054" s="110"/>
      <c r="C2054" s="110"/>
      <c r="D2054" s="111"/>
      <c r="E2054" s="111"/>
      <c r="F2054" s="161"/>
      <c r="G2054" s="114"/>
      <c r="H2054" s="115"/>
      <c r="I2054" s="115"/>
      <c r="J2054" s="116"/>
      <c r="K2054" s="116"/>
      <c r="L2054" s="8"/>
      <c r="M2054" s="117"/>
      <c r="N2054" s="117"/>
      <c r="O2054" s="110"/>
      <c r="P2054" s="110"/>
      <c r="Q2054" s="148"/>
      <c r="R2054" s="170"/>
      <c r="S2054" s="110"/>
      <c r="T2054" s="92"/>
      <c r="U2054" s="180"/>
      <c r="V2054" s="120"/>
      <c r="W2054" s="118"/>
      <c r="X2054" s="118"/>
      <c r="Y2054" s="117"/>
      <c r="Z2054" s="110"/>
      <c r="AA2054" s="110"/>
      <c r="AB2054" s="121"/>
      <c r="AC2054" s="115"/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109"/>
      <c r="B2055" s="110"/>
      <c r="C2055" s="110"/>
      <c r="D2055" s="111"/>
      <c r="E2055" s="111"/>
      <c r="F2055" s="161"/>
      <c r="G2055" s="114"/>
      <c r="H2055" s="115"/>
      <c r="I2055" s="115"/>
      <c r="J2055" s="116"/>
      <c r="K2055" s="116"/>
      <c r="L2055" s="8"/>
      <c r="M2055" s="117"/>
      <c r="N2055" s="117"/>
      <c r="O2055" s="110"/>
      <c r="P2055" s="110"/>
      <c r="Q2055" s="148"/>
      <c r="R2055" s="170"/>
      <c r="S2055" s="110"/>
      <c r="T2055" s="92"/>
      <c r="U2055" s="180"/>
      <c r="V2055" s="120"/>
      <c r="W2055" s="118"/>
      <c r="X2055" s="118"/>
      <c r="Y2055" s="117"/>
      <c r="Z2055" s="110"/>
      <c r="AA2055" s="110"/>
      <c r="AB2055" s="121"/>
      <c r="AC2055" s="115"/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109"/>
      <c r="B2056" s="110"/>
      <c r="C2056" s="110"/>
      <c r="D2056" s="111"/>
      <c r="E2056" s="111"/>
      <c r="F2056" s="161"/>
      <c r="G2056" s="114"/>
      <c r="H2056" s="115"/>
      <c r="I2056" s="115"/>
      <c r="J2056" s="116"/>
      <c r="K2056" s="116"/>
      <c r="L2056" s="8"/>
      <c r="M2056" s="117"/>
      <c r="N2056" s="117"/>
      <c r="O2056" s="110"/>
      <c r="P2056" s="110"/>
      <c r="Q2056" s="148"/>
      <c r="R2056" s="170"/>
      <c r="S2056" s="110"/>
      <c r="T2056" s="92"/>
      <c r="U2056" s="180"/>
      <c r="V2056" s="120"/>
      <c r="W2056" s="118"/>
      <c r="X2056" s="118"/>
      <c r="Y2056" s="117"/>
      <c r="Z2056" s="110"/>
      <c r="AA2056" s="110"/>
      <c r="AB2056" s="121"/>
      <c r="AC2056" s="115"/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109"/>
      <c r="B2057" s="110"/>
      <c r="C2057" s="110"/>
      <c r="D2057" s="111"/>
      <c r="E2057" s="111"/>
      <c r="F2057" s="161"/>
      <c r="G2057" s="114"/>
      <c r="H2057" s="115"/>
      <c r="I2057" s="115"/>
      <c r="J2057" s="116"/>
      <c r="K2057" s="116"/>
      <c r="L2057" s="8"/>
      <c r="M2057" s="117"/>
      <c r="N2057" s="117"/>
      <c r="O2057" s="110"/>
      <c r="P2057" s="110"/>
      <c r="Q2057" s="148"/>
      <c r="R2057" s="170"/>
      <c r="S2057" s="110"/>
      <c r="T2057" s="92"/>
      <c r="U2057" s="180"/>
      <c r="V2057" s="120"/>
      <c r="W2057" s="118"/>
      <c r="X2057" s="118"/>
      <c r="Y2057" s="117"/>
      <c r="Z2057" s="110"/>
      <c r="AA2057" s="110"/>
      <c r="AB2057" s="121"/>
      <c r="AC2057" s="115"/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109"/>
      <c r="B2058" s="110"/>
      <c r="C2058" s="110"/>
      <c r="D2058" s="111"/>
      <c r="E2058" s="111"/>
      <c r="F2058" s="161"/>
      <c r="G2058" s="114"/>
      <c r="H2058" s="115"/>
      <c r="I2058" s="115"/>
      <c r="J2058" s="116"/>
      <c r="K2058" s="116"/>
      <c r="L2058" s="8"/>
      <c r="M2058" s="117"/>
      <c r="N2058" s="117"/>
      <c r="O2058" s="110"/>
      <c r="P2058" s="110"/>
      <c r="Q2058" s="148"/>
      <c r="R2058" s="170"/>
      <c r="S2058" s="110"/>
      <c r="T2058" s="92"/>
      <c r="U2058" s="180"/>
      <c r="V2058" s="120"/>
      <c r="W2058" s="118"/>
      <c r="X2058" s="118"/>
      <c r="Y2058" s="117"/>
      <c r="Z2058" s="110"/>
      <c r="AA2058" s="110"/>
      <c r="AB2058" s="121"/>
      <c r="AC2058" s="115"/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109"/>
      <c r="B2059" s="110"/>
      <c r="C2059" s="110"/>
      <c r="D2059" s="111"/>
      <c r="E2059" s="111"/>
      <c r="F2059" s="161"/>
      <c r="G2059" s="114"/>
      <c r="H2059" s="115"/>
      <c r="I2059" s="115"/>
      <c r="J2059" s="116"/>
      <c r="K2059" s="116"/>
      <c r="L2059" s="8"/>
      <c r="M2059" s="117"/>
      <c r="N2059" s="117"/>
      <c r="O2059" s="110"/>
      <c r="P2059" s="110"/>
      <c r="Q2059" s="148"/>
      <c r="R2059" s="170"/>
      <c r="S2059" s="110"/>
      <c r="T2059" s="92"/>
      <c r="U2059" s="180"/>
      <c r="V2059" s="120"/>
      <c r="W2059" s="118"/>
      <c r="X2059" s="118"/>
      <c r="Y2059" s="117"/>
      <c r="Z2059" s="110"/>
      <c r="AA2059" s="110"/>
      <c r="AB2059" s="121"/>
      <c r="AC2059" s="115"/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109"/>
      <c r="B2060" s="110"/>
      <c r="C2060" s="110"/>
      <c r="D2060" s="111"/>
      <c r="E2060" s="111"/>
      <c r="F2060" s="161"/>
      <c r="G2060" s="114"/>
      <c r="H2060" s="115"/>
      <c r="I2060" s="115"/>
      <c r="J2060" s="116"/>
      <c r="K2060" s="116"/>
      <c r="L2060" s="8"/>
      <c r="M2060" s="117"/>
      <c r="N2060" s="117"/>
      <c r="O2060" s="110"/>
      <c r="P2060" s="110"/>
      <c r="Q2060" s="148"/>
      <c r="R2060" s="170"/>
      <c r="S2060" s="110"/>
      <c r="T2060" s="92"/>
      <c r="U2060" s="180"/>
      <c r="V2060" s="120"/>
      <c r="W2060" s="118"/>
      <c r="X2060" s="118"/>
      <c r="Y2060" s="117"/>
      <c r="Z2060" s="110"/>
      <c r="AA2060" s="110"/>
      <c r="AB2060" s="121"/>
      <c r="AC2060" s="115"/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109"/>
      <c r="B2061" s="110"/>
      <c r="C2061" s="110"/>
      <c r="D2061" s="111"/>
      <c r="E2061" s="111"/>
      <c r="F2061" s="161"/>
      <c r="G2061" s="114"/>
      <c r="H2061" s="115"/>
      <c r="I2061" s="115"/>
      <c r="J2061" s="116"/>
      <c r="K2061" s="116"/>
      <c r="L2061" s="8"/>
      <c r="M2061" s="117"/>
      <c r="N2061" s="117"/>
      <c r="O2061" s="110"/>
      <c r="P2061" s="110"/>
      <c r="Q2061" s="148"/>
      <c r="R2061" s="170"/>
      <c r="S2061" s="110"/>
      <c r="T2061" s="92"/>
      <c r="U2061" s="180"/>
      <c r="V2061" s="120"/>
      <c r="W2061" s="118"/>
      <c r="X2061" s="118"/>
      <c r="Y2061" s="117"/>
      <c r="Z2061" s="110"/>
      <c r="AA2061" s="110"/>
      <c r="AB2061" s="121"/>
      <c r="AC2061" s="115"/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109"/>
      <c r="B2062" s="110"/>
      <c r="C2062" s="110"/>
      <c r="D2062" s="111"/>
      <c r="E2062" s="111"/>
      <c r="F2062" s="161"/>
      <c r="G2062" s="114"/>
      <c r="H2062" s="115"/>
      <c r="I2062" s="115"/>
      <c r="J2062" s="116"/>
      <c r="K2062" s="116"/>
      <c r="L2062" s="8"/>
      <c r="M2062" s="117"/>
      <c r="N2062" s="117"/>
      <c r="O2062" s="110"/>
      <c r="P2062" s="110"/>
      <c r="Q2062" s="148"/>
      <c r="R2062" s="170"/>
      <c r="S2062" s="110"/>
      <c r="T2062" s="92"/>
      <c r="U2062" s="180"/>
      <c r="V2062" s="120"/>
      <c r="W2062" s="118"/>
      <c r="X2062" s="118"/>
      <c r="Y2062" s="117"/>
      <c r="Z2062" s="110"/>
      <c r="AA2062" s="110"/>
      <c r="AB2062" s="121"/>
      <c r="AC2062" s="115"/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109"/>
      <c r="B2063" s="110"/>
      <c r="C2063" s="110"/>
      <c r="D2063" s="111"/>
      <c r="E2063" s="111"/>
      <c r="F2063" s="161"/>
      <c r="G2063" s="114"/>
      <c r="H2063" s="115"/>
      <c r="I2063" s="115"/>
      <c r="J2063" s="116"/>
      <c r="K2063" s="116"/>
      <c r="L2063" s="8"/>
      <c r="M2063" s="117"/>
      <c r="N2063" s="117"/>
      <c r="O2063" s="110"/>
      <c r="P2063" s="110"/>
      <c r="Q2063" s="148"/>
      <c r="R2063" s="170"/>
      <c r="S2063" s="110"/>
      <c r="T2063" s="92"/>
      <c r="U2063" s="180"/>
      <c r="V2063" s="120"/>
      <c r="W2063" s="118"/>
      <c r="X2063" s="118"/>
      <c r="Y2063" s="117"/>
      <c r="Z2063" s="110"/>
      <c r="AA2063" s="110"/>
      <c r="AB2063" s="121"/>
      <c r="AC2063" s="115"/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109"/>
      <c r="B2064" s="110"/>
      <c r="C2064" s="110"/>
      <c r="D2064" s="111"/>
      <c r="E2064" s="111"/>
      <c r="F2064" s="161"/>
      <c r="G2064" s="114"/>
      <c r="H2064" s="115"/>
      <c r="I2064" s="115"/>
      <c r="J2064" s="116"/>
      <c r="K2064" s="116"/>
      <c r="L2064" s="8"/>
      <c r="M2064" s="117"/>
      <c r="N2064" s="117"/>
      <c r="O2064" s="110"/>
      <c r="P2064" s="110"/>
      <c r="Q2064" s="148"/>
      <c r="R2064" s="170"/>
      <c r="S2064" s="110"/>
      <c r="T2064" s="92"/>
      <c r="U2064" s="180"/>
      <c r="V2064" s="120"/>
      <c r="W2064" s="118"/>
      <c r="X2064" s="118"/>
      <c r="Y2064" s="117"/>
      <c r="Z2064" s="110"/>
      <c r="AA2064" s="110"/>
      <c r="AB2064" s="121"/>
      <c r="AC2064" s="115"/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109"/>
      <c r="B2065" s="110"/>
      <c r="C2065" s="110"/>
      <c r="D2065" s="111"/>
      <c r="E2065" s="111"/>
      <c r="F2065" s="161"/>
      <c r="G2065" s="114"/>
      <c r="H2065" s="115"/>
      <c r="I2065" s="115"/>
      <c r="J2065" s="116"/>
      <c r="K2065" s="116"/>
      <c r="L2065" s="8"/>
      <c r="M2065" s="117"/>
      <c r="N2065" s="117"/>
      <c r="O2065" s="110"/>
      <c r="P2065" s="110"/>
      <c r="Q2065" s="148"/>
      <c r="R2065" s="170"/>
      <c r="S2065" s="110"/>
      <c r="T2065" s="92"/>
      <c r="U2065" s="180"/>
      <c r="V2065" s="120"/>
      <c r="W2065" s="118"/>
      <c r="X2065" s="118"/>
      <c r="Y2065" s="117"/>
      <c r="Z2065" s="110"/>
      <c r="AA2065" s="110"/>
      <c r="AB2065" s="121"/>
      <c r="AC2065" s="115"/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109"/>
      <c r="B2066" s="110"/>
      <c r="C2066" s="110"/>
      <c r="D2066" s="111"/>
      <c r="E2066" s="111"/>
      <c r="F2066" s="161"/>
      <c r="G2066" s="114"/>
      <c r="H2066" s="115"/>
      <c r="I2066" s="115"/>
      <c r="J2066" s="116"/>
      <c r="K2066" s="116"/>
      <c r="L2066" s="8"/>
      <c r="M2066" s="117"/>
      <c r="N2066" s="117"/>
      <c r="O2066" s="110"/>
      <c r="P2066" s="110"/>
      <c r="Q2066" s="148"/>
      <c r="R2066" s="170"/>
      <c r="S2066" s="110"/>
      <c r="T2066" s="92"/>
      <c r="U2066" s="180"/>
      <c r="V2066" s="120"/>
      <c r="W2066" s="118"/>
      <c r="X2066" s="118"/>
      <c r="Y2066" s="117"/>
      <c r="Z2066" s="110"/>
      <c r="AA2066" s="110"/>
      <c r="AB2066" s="121"/>
      <c r="AC2066" s="115"/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109"/>
      <c r="B2067" s="110"/>
      <c r="C2067" s="110"/>
      <c r="D2067" s="111"/>
      <c r="E2067" s="111"/>
      <c r="F2067" s="161"/>
      <c r="G2067" s="114"/>
      <c r="H2067" s="115"/>
      <c r="I2067" s="115"/>
      <c r="J2067" s="116"/>
      <c r="K2067" s="116"/>
      <c r="L2067" s="8"/>
      <c r="M2067" s="117"/>
      <c r="N2067" s="117"/>
      <c r="O2067" s="110"/>
      <c r="P2067" s="110"/>
      <c r="Q2067" s="148"/>
      <c r="R2067" s="170"/>
      <c r="S2067" s="110"/>
      <c r="T2067" s="92"/>
      <c r="U2067" s="180"/>
      <c r="V2067" s="120"/>
      <c r="W2067" s="118"/>
      <c r="X2067" s="118"/>
      <c r="Y2067" s="117"/>
      <c r="Z2067" s="110"/>
      <c r="AA2067" s="110"/>
      <c r="AB2067" s="121"/>
      <c r="AC2067" s="115"/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109"/>
      <c r="B2068" s="110"/>
      <c r="C2068" s="110"/>
      <c r="D2068" s="111"/>
      <c r="E2068" s="111"/>
      <c r="F2068" s="161"/>
      <c r="G2068" s="114"/>
      <c r="H2068" s="115"/>
      <c r="I2068" s="115"/>
      <c r="J2068" s="116"/>
      <c r="K2068" s="116"/>
      <c r="L2068" s="8"/>
      <c r="M2068" s="117"/>
      <c r="N2068" s="117"/>
      <c r="O2068" s="110"/>
      <c r="P2068" s="110"/>
      <c r="Q2068" s="148"/>
      <c r="R2068" s="170"/>
      <c r="S2068" s="110"/>
      <c r="T2068" s="92"/>
      <c r="U2068" s="180"/>
      <c r="V2068" s="120"/>
      <c r="W2068" s="118"/>
      <c r="X2068" s="118"/>
      <c r="Y2068" s="117"/>
      <c r="Z2068" s="110"/>
      <c r="AA2068" s="110"/>
      <c r="AB2068" s="121"/>
      <c r="AC2068" s="115"/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109"/>
      <c r="B2069" s="110"/>
      <c r="C2069" s="110"/>
      <c r="D2069" s="111"/>
      <c r="E2069" s="111"/>
      <c r="F2069" s="161"/>
      <c r="G2069" s="114"/>
      <c r="H2069" s="115"/>
      <c r="I2069" s="115"/>
      <c r="J2069" s="116"/>
      <c r="K2069" s="116"/>
      <c r="L2069" s="8"/>
      <c r="M2069" s="117"/>
      <c r="N2069" s="117"/>
      <c r="O2069" s="110"/>
      <c r="P2069" s="110"/>
      <c r="Q2069" s="148"/>
      <c r="R2069" s="170"/>
      <c r="S2069" s="110"/>
      <c r="T2069" s="92"/>
      <c r="U2069" s="180"/>
      <c r="V2069" s="120"/>
      <c r="W2069" s="118"/>
      <c r="X2069" s="118"/>
      <c r="Y2069" s="117"/>
      <c r="Z2069" s="110"/>
      <c r="AA2069" s="110"/>
      <c r="AB2069" s="121"/>
      <c r="AC2069" s="115"/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109"/>
      <c r="B2070" s="110"/>
      <c r="C2070" s="110"/>
      <c r="D2070" s="111"/>
      <c r="E2070" s="111"/>
      <c r="F2070" s="161"/>
      <c r="G2070" s="114"/>
      <c r="H2070" s="115"/>
      <c r="I2070" s="115"/>
      <c r="J2070" s="116"/>
      <c r="K2070" s="116"/>
      <c r="L2070" s="8"/>
      <c r="M2070" s="117"/>
      <c r="N2070" s="117"/>
      <c r="O2070" s="110"/>
      <c r="P2070" s="110"/>
      <c r="Q2070" s="148"/>
      <c r="R2070" s="170"/>
      <c r="S2070" s="110"/>
      <c r="T2070" s="92"/>
      <c r="U2070" s="180"/>
      <c r="V2070" s="120"/>
      <c r="W2070" s="118"/>
      <c r="X2070" s="118"/>
      <c r="Y2070" s="117"/>
      <c r="Z2070" s="110"/>
      <c r="AA2070" s="110"/>
      <c r="AB2070" s="121"/>
      <c r="AC2070" s="115"/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109"/>
      <c r="B2071" s="110"/>
      <c r="C2071" s="110"/>
      <c r="D2071" s="111"/>
      <c r="E2071" s="111"/>
      <c r="F2071" s="161"/>
      <c r="G2071" s="114"/>
      <c r="H2071" s="115"/>
      <c r="I2071" s="115"/>
      <c r="J2071" s="116"/>
      <c r="K2071" s="116"/>
      <c r="L2071" s="8"/>
      <c r="M2071" s="117"/>
      <c r="N2071" s="117"/>
      <c r="O2071" s="110"/>
      <c r="P2071" s="110"/>
      <c r="Q2071" s="148"/>
      <c r="R2071" s="170"/>
      <c r="S2071" s="110"/>
      <c r="T2071" s="92"/>
      <c r="U2071" s="180"/>
      <c r="V2071" s="120"/>
      <c r="W2071" s="118"/>
      <c r="X2071" s="118"/>
      <c r="Y2071" s="117"/>
      <c r="Z2071" s="110"/>
      <c r="AA2071" s="110"/>
      <c r="AB2071" s="121"/>
      <c r="AC2071" s="115"/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109"/>
      <c r="B2072" s="110"/>
      <c r="C2072" s="110"/>
      <c r="D2072" s="111"/>
      <c r="E2072" s="111"/>
      <c r="F2072" s="161"/>
      <c r="G2072" s="114"/>
      <c r="H2072" s="115"/>
      <c r="I2072" s="115"/>
      <c r="J2072" s="116"/>
      <c r="K2072" s="116"/>
      <c r="L2072" s="8"/>
      <c r="M2072" s="117"/>
      <c r="N2072" s="117"/>
      <c r="O2072" s="110"/>
      <c r="P2072" s="110"/>
      <c r="Q2072" s="148"/>
      <c r="R2072" s="170"/>
      <c r="S2072" s="110"/>
      <c r="T2072" s="92"/>
      <c r="U2072" s="180"/>
      <c r="V2072" s="120"/>
      <c r="W2072" s="118"/>
      <c r="X2072" s="118"/>
      <c r="Y2072" s="117"/>
      <c r="Z2072" s="110"/>
      <c r="AA2072" s="110"/>
      <c r="AB2072" s="121"/>
      <c r="AC2072" s="115"/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109"/>
      <c r="B2073" s="110"/>
      <c r="C2073" s="110"/>
      <c r="D2073" s="111"/>
      <c r="E2073" s="111"/>
      <c r="F2073" s="161"/>
      <c r="G2073" s="114"/>
      <c r="H2073" s="115"/>
      <c r="I2073" s="115"/>
      <c r="J2073" s="116"/>
      <c r="K2073" s="116"/>
      <c r="L2073" s="8"/>
      <c r="M2073" s="117"/>
      <c r="N2073" s="117"/>
      <c r="O2073" s="110"/>
      <c r="P2073" s="110"/>
      <c r="Q2073" s="148"/>
      <c r="R2073" s="170"/>
      <c r="S2073" s="110"/>
      <c r="T2073" s="92"/>
      <c r="U2073" s="180"/>
      <c r="V2073" s="120"/>
      <c r="W2073" s="118"/>
      <c r="X2073" s="118"/>
      <c r="Y2073" s="117"/>
      <c r="Z2073" s="110"/>
      <c r="AA2073" s="110"/>
      <c r="AB2073" s="121"/>
      <c r="AC2073" s="115"/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109"/>
      <c r="B2074" s="110"/>
      <c r="C2074" s="110"/>
      <c r="D2074" s="111"/>
      <c r="E2074" s="111"/>
      <c r="F2074" s="161"/>
      <c r="G2074" s="114"/>
      <c r="H2074" s="115"/>
      <c r="I2074" s="115"/>
      <c r="J2074" s="116"/>
      <c r="K2074" s="116"/>
      <c r="L2074" s="8"/>
      <c r="M2074" s="117"/>
      <c r="N2074" s="117"/>
      <c r="O2074" s="110"/>
      <c r="P2074" s="110"/>
      <c r="Q2074" s="148"/>
      <c r="R2074" s="170"/>
      <c r="S2074" s="110"/>
      <c r="T2074" s="92"/>
      <c r="U2074" s="180"/>
      <c r="V2074" s="120"/>
      <c r="W2074" s="118"/>
      <c r="X2074" s="118"/>
      <c r="Y2074" s="117"/>
      <c r="Z2074" s="110"/>
      <c r="AA2074" s="110"/>
      <c r="AB2074" s="121"/>
      <c r="AC2074" s="115"/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109"/>
      <c r="B2075" s="110"/>
      <c r="C2075" s="110"/>
      <c r="D2075" s="111"/>
      <c r="E2075" s="111"/>
      <c r="F2075" s="161"/>
      <c r="G2075" s="114"/>
      <c r="H2075" s="115"/>
      <c r="I2075" s="115"/>
      <c r="J2075" s="116"/>
      <c r="K2075" s="116"/>
      <c r="L2075" s="8"/>
      <c r="M2075" s="117"/>
      <c r="N2075" s="117"/>
      <c r="O2075" s="110"/>
      <c r="P2075" s="110"/>
      <c r="Q2075" s="148"/>
      <c r="R2075" s="170"/>
      <c r="S2075" s="110"/>
      <c r="T2075" s="92"/>
      <c r="U2075" s="180"/>
      <c r="V2075" s="120"/>
      <c r="W2075" s="118"/>
      <c r="X2075" s="118"/>
      <c r="Y2075" s="117"/>
      <c r="Z2075" s="110"/>
      <c r="AA2075" s="110"/>
      <c r="AB2075" s="121"/>
      <c r="AC2075" s="115"/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109"/>
      <c r="B2076" s="110"/>
      <c r="C2076" s="110"/>
      <c r="D2076" s="111"/>
      <c r="E2076" s="111"/>
      <c r="F2076" s="161"/>
      <c r="G2076" s="114"/>
      <c r="H2076" s="115"/>
      <c r="I2076" s="115"/>
      <c r="J2076" s="116"/>
      <c r="K2076" s="116"/>
      <c r="L2076" s="8"/>
      <c r="M2076" s="117"/>
      <c r="N2076" s="117"/>
      <c r="O2076" s="110"/>
      <c r="P2076" s="110"/>
      <c r="Q2076" s="148"/>
      <c r="R2076" s="170"/>
      <c r="S2076" s="110"/>
      <c r="T2076" s="92"/>
      <c r="U2076" s="180"/>
      <c r="V2076" s="120"/>
      <c r="W2076" s="118"/>
      <c r="X2076" s="118"/>
      <c r="Y2076" s="117"/>
      <c r="Z2076" s="110"/>
      <c r="AA2076" s="110"/>
      <c r="AB2076" s="121"/>
      <c r="AC2076" s="115"/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109"/>
      <c r="B2077" s="110"/>
      <c r="C2077" s="110"/>
      <c r="D2077" s="111"/>
      <c r="E2077" s="111"/>
      <c r="F2077" s="161"/>
      <c r="G2077" s="114"/>
      <c r="H2077" s="115"/>
      <c r="I2077" s="115"/>
      <c r="J2077" s="116"/>
      <c r="K2077" s="116"/>
      <c r="L2077" s="8"/>
      <c r="M2077" s="117"/>
      <c r="N2077" s="117"/>
      <c r="O2077" s="110"/>
      <c r="P2077" s="110"/>
      <c r="Q2077" s="148"/>
      <c r="R2077" s="170"/>
      <c r="S2077" s="110"/>
      <c r="T2077" s="92"/>
      <c r="U2077" s="180"/>
      <c r="V2077" s="120"/>
      <c r="W2077" s="118"/>
      <c r="X2077" s="118"/>
      <c r="Y2077" s="117"/>
      <c r="Z2077" s="110"/>
      <c r="AA2077" s="110"/>
      <c r="AB2077" s="121"/>
      <c r="AC2077" s="115"/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109"/>
      <c r="B2078" s="110"/>
      <c r="C2078" s="110"/>
      <c r="D2078" s="111"/>
      <c r="E2078" s="111"/>
      <c r="F2078" s="161"/>
      <c r="G2078" s="114"/>
      <c r="H2078" s="115"/>
      <c r="I2078" s="115"/>
      <c r="J2078" s="116"/>
      <c r="K2078" s="116"/>
      <c r="L2078" s="8"/>
      <c r="M2078" s="117"/>
      <c r="N2078" s="117"/>
      <c r="O2078" s="110"/>
      <c r="P2078" s="110"/>
      <c r="Q2078" s="148"/>
      <c r="R2078" s="170"/>
      <c r="S2078" s="110"/>
      <c r="T2078" s="92"/>
      <c r="U2078" s="180"/>
      <c r="V2078" s="120"/>
      <c r="W2078" s="118"/>
      <c r="X2078" s="118"/>
      <c r="Y2078" s="117"/>
      <c r="Z2078" s="110"/>
      <c r="AA2078" s="110"/>
      <c r="AB2078" s="121"/>
      <c r="AC2078" s="115"/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109"/>
      <c r="B2079" s="110"/>
      <c r="C2079" s="110"/>
      <c r="D2079" s="111"/>
      <c r="E2079" s="111"/>
      <c r="F2079" s="161"/>
      <c r="G2079" s="114"/>
      <c r="H2079" s="115"/>
      <c r="I2079" s="115"/>
      <c r="J2079" s="116"/>
      <c r="K2079" s="116"/>
      <c r="L2079" s="8"/>
      <c r="M2079" s="117"/>
      <c r="N2079" s="117"/>
      <c r="O2079" s="110"/>
      <c r="P2079" s="110"/>
      <c r="Q2079" s="148"/>
      <c r="R2079" s="170"/>
      <c r="S2079" s="110"/>
      <c r="T2079" s="92"/>
      <c r="U2079" s="180"/>
      <c r="V2079" s="120"/>
      <c r="W2079" s="118"/>
      <c r="X2079" s="118"/>
      <c r="Y2079" s="117"/>
      <c r="Z2079" s="110"/>
      <c r="AA2079" s="110"/>
      <c r="AB2079" s="121"/>
      <c r="AC2079" s="115"/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109"/>
      <c r="B2080" s="110"/>
      <c r="C2080" s="110"/>
      <c r="D2080" s="111"/>
      <c r="E2080" s="111"/>
      <c r="F2080" s="161"/>
      <c r="G2080" s="114"/>
      <c r="H2080" s="115"/>
      <c r="I2080" s="115"/>
      <c r="J2080" s="116"/>
      <c r="K2080" s="116"/>
      <c r="L2080" s="8"/>
      <c r="M2080" s="117"/>
      <c r="N2080" s="117"/>
      <c r="O2080" s="110"/>
      <c r="P2080" s="110"/>
      <c r="Q2080" s="148"/>
      <c r="R2080" s="170"/>
      <c r="S2080" s="110"/>
      <c r="T2080" s="92"/>
      <c r="U2080" s="180"/>
      <c r="V2080" s="120"/>
      <c r="W2080" s="118"/>
      <c r="X2080" s="118"/>
      <c r="Y2080" s="117"/>
      <c r="Z2080" s="110"/>
      <c r="AA2080" s="110"/>
      <c r="AB2080" s="121"/>
      <c r="AC2080" s="115"/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109"/>
      <c r="B2081" s="110"/>
      <c r="C2081" s="110"/>
      <c r="D2081" s="111"/>
      <c r="E2081" s="111"/>
      <c r="F2081" s="161"/>
      <c r="G2081" s="114"/>
      <c r="H2081" s="115"/>
      <c r="I2081" s="115"/>
      <c r="J2081" s="116"/>
      <c r="K2081" s="116"/>
      <c r="L2081" s="8"/>
      <c r="M2081" s="117"/>
      <c r="N2081" s="117"/>
      <c r="O2081" s="110"/>
      <c r="P2081" s="110"/>
      <c r="Q2081" s="148"/>
      <c r="R2081" s="170"/>
      <c r="S2081" s="110"/>
      <c r="T2081" s="92"/>
      <c r="U2081" s="180"/>
      <c r="V2081" s="120"/>
      <c r="W2081" s="118"/>
      <c r="X2081" s="118"/>
      <c r="Y2081" s="117"/>
      <c r="Z2081" s="110"/>
      <c r="AA2081" s="110"/>
      <c r="AB2081" s="121"/>
      <c r="AC2081" s="115"/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109"/>
      <c r="B2082" s="110"/>
      <c r="C2082" s="110"/>
      <c r="D2082" s="111"/>
      <c r="E2082" s="111"/>
      <c r="F2082" s="161"/>
      <c r="G2082" s="114"/>
      <c r="H2082" s="115"/>
      <c r="I2082" s="115"/>
      <c r="J2082" s="116"/>
      <c r="K2082" s="116"/>
      <c r="L2082" s="8"/>
      <c r="M2082" s="117"/>
      <c r="N2082" s="117"/>
      <c r="O2082" s="110"/>
      <c r="P2082" s="110"/>
      <c r="Q2082" s="148"/>
      <c r="R2082" s="170"/>
      <c r="S2082" s="110"/>
      <c r="T2082" s="92"/>
      <c r="U2082" s="180"/>
      <c r="V2082" s="120"/>
      <c r="W2082" s="118"/>
      <c r="X2082" s="118"/>
      <c r="Y2082" s="117"/>
      <c r="Z2082" s="110"/>
      <c r="AA2082" s="110"/>
      <c r="AB2082" s="121"/>
      <c r="AC2082" s="115"/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109"/>
      <c r="B2083" s="110"/>
      <c r="C2083" s="110"/>
      <c r="D2083" s="111"/>
      <c r="E2083" s="111"/>
      <c r="F2083" s="161"/>
      <c r="G2083" s="114"/>
      <c r="H2083" s="115"/>
      <c r="I2083" s="115"/>
      <c r="J2083" s="116"/>
      <c r="K2083" s="116"/>
      <c r="L2083" s="8"/>
      <c r="M2083" s="117"/>
      <c r="N2083" s="117"/>
      <c r="O2083" s="110"/>
      <c r="P2083" s="110"/>
      <c r="Q2083" s="148"/>
      <c r="R2083" s="170"/>
      <c r="S2083" s="110"/>
      <c r="T2083" s="92"/>
      <c r="U2083" s="180"/>
      <c r="V2083" s="120"/>
      <c r="W2083" s="118"/>
      <c r="X2083" s="118"/>
      <c r="Y2083" s="117"/>
      <c r="Z2083" s="110"/>
      <c r="AA2083" s="110"/>
      <c r="AB2083" s="121"/>
      <c r="AC2083" s="115"/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109"/>
      <c r="B2084" s="110"/>
      <c r="C2084" s="110"/>
      <c r="D2084" s="111"/>
      <c r="E2084" s="111"/>
      <c r="F2084" s="161"/>
      <c r="G2084" s="114"/>
      <c r="H2084" s="115"/>
      <c r="I2084" s="115"/>
      <c r="J2084" s="116"/>
      <c r="K2084" s="116"/>
      <c r="L2084" s="8"/>
      <c r="M2084" s="117"/>
      <c r="N2084" s="117"/>
      <c r="O2084" s="110"/>
      <c r="P2084" s="110"/>
      <c r="Q2084" s="148"/>
      <c r="R2084" s="170"/>
      <c r="S2084" s="110"/>
      <c r="T2084" s="92"/>
      <c r="U2084" s="180"/>
      <c r="V2084" s="120"/>
      <c r="W2084" s="118"/>
      <c r="X2084" s="118"/>
      <c r="Y2084" s="117"/>
      <c r="Z2084" s="110"/>
      <c r="AA2084" s="110"/>
      <c r="AB2084" s="121"/>
      <c r="AC2084" s="115"/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109"/>
      <c r="B2085" s="110"/>
      <c r="C2085" s="110"/>
      <c r="D2085" s="111"/>
      <c r="E2085" s="111"/>
      <c r="F2085" s="161"/>
      <c r="G2085" s="114"/>
      <c r="H2085" s="115"/>
      <c r="I2085" s="115"/>
      <c r="J2085" s="116"/>
      <c r="K2085" s="116"/>
      <c r="L2085" s="8"/>
      <c r="M2085" s="117"/>
      <c r="N2085" s="117"/>
      <c r="O2085" s="110"/>
      <c r="P2085" s="110"/>
      <c r="Q2085" s="148"/>
      <c r="R2085" s="170"/>
      <c r="S2085" s="110"/>
      <c r="T2085" s="92"/>
      <c r="U2085" s="180"/>
      <c r="V2085" s="120"/>
      <c r="W2085" s="118"/>
      <c r="X2085" s="118"/>
      <c r="Y2085" s="117"/>
      <c r="Z2085" s="110"/>
      <c r="AA2085" s="110"/>
      <c r="AB2085" s="121"/>
      <c r="AC2085" s="115"/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109"/>
      <c r="B2086" s="110"/>
      <c r="C2086" s="110"/>
      <c r="D2086" s="111"/>
      <c r="E2086" s="111"/>
      <c r="F2086" s="161"/>
      <c r="G2086" s="114"/>
      <c r="H2086" s="115"/>
      <c r="I2086" s="115"/>
      <c r="J2086" s="116"/>
      <c r="K2086" s="116"/>
      <c r="L2086" s="8"/>
      <c r="M2086" s="117"/>
      <c r="N2086" s="117"/>
      <c r="O2086" s="110"/>
      <c r="P2086" s="110"/>
      <c r="Q2086" s="148"/>
      <c r="R2086" s="170"/>
      <c r="S2086" s="110"/>
      <c r="T2086" s="92"/>
      <c r="U2086" s="180"/>
      <c r="V2086" s="120"/>
      <c r="W2086" s="118"/>
      <c r="X2086" s="118"/>
      <c r="Y2086" s="117"/>
      <c r="Z2086" s="110"/>
      <c r="AA2086" s="110"/>
      <c r="AB2086" s="121"/>
      <c r="AC2086" s="115"/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109"/>
      <c r="B2087" s="110"/>
      <c r="C2087" s="110"/>
      <c r="D2087" s="111"/>
      <c r="E2087" s="111"/>
      <c r="F2087" s="161"/>
      <c r="G2087" s="114"/>
      <c r="H2087" s="115"/>
      <c r="I2087" s="115"/>
      <c r="J2087" s="116"/>
      <c r="K2087" s="116"/>
      <c r="L2087" s="8"/>
      <c r="M2087" s="117"/>
      <c r="N2087" s="117"/>
      <c r="O2087" s="110"/>
      <c r="P2087" s="110"/>
      <c r="Q2087" s="148"/>
      <c r="R2087" s="170"/>
      <c r="S2087" s="110"/>
      <c r="T2087" s="92"/>
      <c r="U2087" s="180"/>
      <c r="V2087" s="120"/>
      <c r="W2087" s="118"/>
      <c r="X2087" s="118"/>
      <c r="Y2087" s="117"/>
      <c r="Z2087" s="110"/>
      <c r="AA2087" s="110"/>
      <c r="AB2087" s="121"/>
      <c r="AC2087" s="115"/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109"/>
      <c r="B2088" s="110"/>
      <c r="C2088" s="110"/>
      <c r="D2088" s="111"/>
      <c r="E2088" s="111"/>
      <c r="F2088" s="161"/>
      <c r="G2088" s="114"/>
      <c r="H2088" s="115"/>
      <c r="I2088" s="115"/>
      <c r="J2088" s="116"/>
      <c r="K2088" s="116"/>
      <c r="L2088" s="8"/>
      <c r="M2088" s="117"/>
      <c r="N2088" s="117"/>
      <c r="O2088" s="110"/>
      <c r="P2088" s="110"/>
      <c r="Q2088" s="148"/>
      <c r="R2088" s="170"/>
      <c r="S2088" s="110"/>
      <c r="T2088" s="92"/>
      <c r="U2088" s="180"/>
      <c r="V2088" s="120"/>
      <c r="W2088" s="118"/>
      <c r="X2088" s="118"/>
      <c r="Y2088" s="117"/>
      <c r="Z2088" s="110"/>
      <c r="AA2088" s="110"/>
      <c r="AB2088" s="121"/>
      <c r="AC2088" s="115"/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109"/>
      <c r="B2089" s="110"/>
      <c r="C2089" s="110"/>
      <c r="D2089" s="111"/>
      <c r="E2089" s="111"/>
      <c r="F2089" s="161"/>
      <c r="G2089" s="114"/>
      <c r="H2089" s="115"/>
      <c r="I2089" s="115"/>
      <c r="J2089" s="116"/>
      <c r="K2089" s="116"/>
      <c r="L2089" s="8"/>
      <c r="M2089" s="117"/>
      <c r="N2089" s="117"/>
      <c r="O2089" s="110"/>
      <c r="P2089" s="110"/>
      <c r="Q2089" s="148"/>
      <c r="R2089" s="170"/>
      <c r="S2089" s="110"/>
      <c r="T2089" s="92"/>
      <c r="U2089" s="180"/>
      <c r="V2089" s="120"/>
      <c r="W2089" s="118"/>
      <c r="X2089" s="118"/>
      <c r="Y2089" s="117"/>
      <c r="Z2089" s="110"/>
      <c r="AA2089" s="110"/>
      <c r="AB2089" s="121"/>
      <c r="AC2089" s="115"/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109"/>
      <c r="B2090" s="110"/>
      <c r="C2090" s="110"/>
      <c r="D2090" s="111"/>
      <c r="E2090" s="111"/>
      <c r="F2090" s="161"/>
      <c r="G2090" s="114"/>
      <c r="H2090" s="115"/>
      <c r="I2090" s="115"/>
      <c r="J2090" s="116"/>
      <c r="K2090" s="116"/>
      <c r="L2090" s="8"/>
      <c r="M2090" s="117"/>
      <c r="N2090" s="117"/>
      <c r="O2090" s="110"/>
      <c r="P2090" s="110"/>
      <c r="Q2090" s="148"/>
      <c r="R2090" s="170"/>
      <c r="S2090" s="110"/>
      <c r="T2090" s="92"/>
      <c r="U2090" s="180"/>
      <c r="V2090" s="120"/>
      <c r="W2090" s="118"/>
      <c r="X2090" s="118"/>
      <c r="Y2090" s="117"/>
      <c r="Z2090" s="110"/>
      <c r="AA2090" s="110"/>
      <c r="AB2090" s="121"/>
      <c r="AC2090" s="115"/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109"/>
      <c r="B2091" s="110"/>
      <c r="C2091" s="110"/>
      <c r="D2091" s="111"/>
      <c r="E2091" s="111"/>
      <c r="F2091" s="161"/>
      <c r="G2091" s="114"/>
      <c r="H2091" s="115"/>
      <c r="I2091" s="115"/>
      <c r="J2091" s="116"/>
      <c r="K2091" s="116"/>
      <c r="L2091" s="8"/>
      <c r="M2091" s="117"/>
      <c r="N2091" s="117"/>
      <c r="O2091" s="110"/>
      <c r="P2091" s="110"/>
      <c r="Q2091" s="148"/>
      <c r="R2091" s="170"/>
      <c r="S2091" s="110"/>
      <c r="T2091" s="92"/>
      <c r="U2091" s="180"/>
      <c r="V2091" s="120"/>
      <c r="W2091" s="118"/>
      <c r="X2091" s="118"/>
      <c r="Y2091" s="117"/>
      <c r="Z2091" s="110"/>
      <c r="AA2091" s="110"/>
      <c r="AB2091" s="121"/>
      <c r="AC2091" s="115"/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109"/>
      <c r="B2092" s="110"/>
      <c r="C2092" s="110"/>
      <c r="D2092" s="111"/>
      <c r="E2092" s="111"/>
      <c r="F2092" s="161"/>
      <c r="G2092" s="114"/>
      <c r="H2092" s="115"/>
      <c r="I2092" s="115"/>
      <c r="J2092" s="116"/>
      <c r="K2092" s="116"/>
      <c r="L2092" s="8"/>
      <c r="M2092" s="117"/>
      <c r="N2092" s="117"/>
      <c r="O2092" s="110"/>
      <c r="P2092" s="110"/>
      <c r="Q2092" s="148"/>
      <c r="R2092" s="170"/>
      <c r="S2092" s="110"/>
      <c r="T2092" s="92"/>
      <c r="U2092" s="180"/>
      <c r="V2092" s="120"/>
      <c r="W2092" s="118"/>
      <c r="X2092" s="118"/>
      <c r="Y2092" s="117"/>
      <c r="Z2092" s="110"/>
      <c r="AA2092" s="110"/>
      <c r="AB2092" s="121"/>
      <c r="AC2092" s="115"/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109"/>
      <c r="B2093" s="110"/>
      <c r="C2093" s="110"/>
      <c r="D2093" s="111"/>
      <c r="E2093" s="111"/>
      <c r="F2093" s="161"/>
      <c r="G2093" s="114"/>
      <c r="H2093" s="115"/>
      <c r="I2093" s="115"/>
      <c r="J2093" s="116"/>
      <c r="K2093" s="116"/>
      <c r="L2093" s="8"/>
      <c r="M2093" s="117"/>
      <c r="N2093" s="117"/>
      <c r="O2093" s="110"/>
      <c r="P2093" s="110"/>
      <c r="Q2093" s="148"/>
      <c r="R2093" s="170"/>
      <c r="S2093" s="110"/>
      <c r="T2093" s="92"/>
      <c r="U2093" s="180"/>
      <c r="V2093" s="120"/>
      <c r="W2093" s="118"/>
      <c r="X2093" s="118"/>
      <c r="Y2093" s="117"/>
      <c r="Z2093" s="110"/>
      <c r="AA2093" s="110"/>
      <c r="AB2093" s="121"/>
      <c r="AC2093" s="115"/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109"/>
      <c r="B2094" s="110"/>
      <c r="C2094" s="110"/>
      <c r="D2094" s="111"/>
      <c r="E2094" s="111"/>
      <c r="F2094" s="161"/>
      <c r="G2094" s="114"/>
      <c r="H2094" s="115"/>
      <c r="I2094" s="115"/>
      <c r="J2094" s="116"/>
      <c r="K2094" s="116"/>
      <c r="L2094" s="8"/>
      <c r="M2094" s="117"/>
      <c r="N2094" s="117"/>
      <c r="O2094" s="110"/>
      <c r="P2094" s="110"/>
      <c r="Q2094" s="148"/>
      <c r="R2094" s="170"/>
      <c r="S2094" s="110"/>
      <c r="T2094" s="92"/>
      <c r="U2094" s="180"/>
      <c r="V2094" s="120"/>
      <c r="W2094" s="118"/>
      <c r="X2094" s="118"/>
      <c r="Y2094" s="117"/>
      <c r="Z2094" s="110"/>
      <c r="AA2094" s="110"/>
      <c r="AB2094" s="121"/>
      <c r="AC2094" s="115"/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109"/>
      <c r="B2095" s="110"/>
      <c r="C2095" s="110"/>
      <c r="D2095" s="111"/>
      <c r="E2095" s="111"/>
      <c r="F2095" s="161"/>
      <c r="G2095" s="114"/>
      <c r="H2095" s="115"/>
      <c r="I2095" s="115"/>
      <c r="J2095" s="116"/>
      <c r="K2095" s="116"/>
      <c r="L2095" s="8"/>
      <c r="M2095" s="117"/>
      <c r="N2095" s="117"/>
      <c r="O2095" s="110"/>
      <c r="P2095" s="110"/>
      <c r="Q2095" s="148"/>
      <c r="R2095" s="170"/>
      <c r="S2095" s="110"/>
      <c r="T2095" s="92"/>
      <c r="U2095" s="180"/>
      <c r="V2095" s="120"/>
      <c r="W2095" s="118"/>
      <c r="X2095" s="118"/>
      <c r="Y2095" s="117"/>
      <c r="Z2095" s="110"/>
      <c r="AA2095" s="110"/>
      <c r="AB2095" s="121"/>
      <c r="AC2095" s="115"/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109"/>
      <c r="B2096" s="110"/>
      <c r="C2096" s="110"/>
      <c r="D2096" s="111"/>
      <c r="E2096" s="111"/>
      <c r="F2096" s="161"/>
      <c r="G2096" s="114"/>
      <c r="H2096" s="115"/>
      <c r="I2096" s="115"/>
      <c r="J2096" s="116"/>
      <c r="K2096" s="116"/>
      <c r="L2096" s="8"/>
      <c r="M2096" s="117"/>
      <c r="N2096" s="117"/>
      <c r="O2096" s="110"/>
      <c r="P2096" s="110"/>
      <c r="Q2096" s="148"/>
      <c r="R2096" s="170"/>
      <c r="S2096" s="110"/>
      <c r="T2096" s="92"/>
      <c r="U2096" s="180"/>
      <c r="V2096" s="120"/>
      <c r="W2096" s="118"/>
      <c r="X2096" s="118"/>
      <c r="Y2096" s="117"/>
      <c r="Z2096" s="110"/>
      <c r="AA2096" s="110"/>
      <c r="AB2096" s="121"/>
      <c r="AC2096" s="115"/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109"/>
      <c r="B2097" s="110"/>
      <c r="C2097" s="110"/>
      <c r="D2097" s="111"/>
      <c r="E2097" s="111"/>
      <c r="F2097" s="161"/>
      <c r="G2097" s="114"/>
      <c r="H2097" s="115"/>
      <c r="I2097" s="115"/>
      <c r="J2097" s="116"/>
      <c r="K2097" s="116"/>
      <c r="L2097" s="8"/>
      <c r="M2097" s="117"/>
      <c r="N2097" s="117"/>
      <c r="O2097" s="110"/>
      <c r="P2097" s="110"/>
      <c r="Q2097" s="148"/>
      <c r="R2097" s="170"/>
      <c r="S2097" s="110"/>
      <c r="T2097" s="92"/>
      <c r="U2097" s="180"/>
      <c r="V2097" s="120"/>
      <c r="W2097" s="118"/>
      <c r="X2097" s="118"/>
      <c r="Y2097" s="117"/>
      <c r="Z2097" s="110"/>
      <c r="AA2097" s="110"/>
      <c r="AB2097" s="121"/>
      <c r="AC2097" s="115"/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109"/>
      <c r="B2098" s="110"/>
      <c r="C2098" s="110"/>
      <c r="D2098" s="111"/>
      <c r="E2098" s="111"/>
      <c r="F2098" s="161"/>
      <c r="G2098" s="114"/>
      <c r="H2098" s="115"/>
      <c r="I2098" s="115"/>
      <c r="J2098" s="116"/>
      <c r="K2098" s="116"/>
      <c r="L2098" s="8"/>
      <c r="M2098" s="117"/>
      <c r="N2098" s="117"/>
      <c r="O2098" s="110"/>
      <c r="P2098" s="110"/>
      <c r="Q2098" s="148"/>
      <c r="R2098" s="170"/>
      <c r="S2098" s="110"/>
      <c r="T2098" s="92"/>
      <c r="U2098" s="180"/>
      <c r="V2098" s="120"/>
      <c r="W2098" s="118"/>
      <c r="X2098" s="118"/>
      <c r="Y2098" s="117"/>
      <c r="Z2098" s="110"/>
      <c r="AA2098" s="110"/>
      <c r="AB2098" s="121"/>
      <c r="AC2098" s="115"/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109"/>
      <c r="B2099" s="110"/>
      <c r="C2099" s="110"/>
      <c r="D2099" s="111"/>
      <c r="E2099" s="111"/>
      <c r="F2099" s="161"/>
      <c r="G2099" s="114"/>
      <c r="H2099" s="115"/>
      <c r="I2099" s="115"/>
      <c r="J2099" s="116"/>
      <c r="K2099" s="116"/>
      <c r="L2099" s="8"/>
      <c r="M2099" s="117"/>
      <c r="N2099" s="117"/>
      <c r="O2099" s="110"/>
      <c r="P2099" s="110"/>
      <c r="Q2099" s="148"/>
      <c r="R2099" s="170"/>
      <c r="S2099" s="110"/>
      <c r="T2099" s="92"/>
      <c r="U2099" s="180"/>
      <c r="V2099" s="120"/>
      <c r="W2099" s="118"/>
      <c r="X2099" s="118"/>
      <c r="Y2099" s="117"/>
      <c r="Z2099" s="110"/>
      <c r="AA2099" s="110"/>
      <c r="AB2099" s="121"/>
      <c r="AC2099" s="115"/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109"/>
      <c r="B2100" s="110"/>
      <c r="C2100" s="110"/>
      <c r="D2100" s="111"/>
      <c r="E2100" s="111"/>
      <c r="F2100" s="161"/>
      <c r="G2100" s="114"/>
      <c r="H2100" s="115"/>
      <c r="I2100" s="115"/>
      <c r="J2100" s="116"/>
      <c r="K2100" s="116"/>
      <c r="L2100" s="8"/>
      <c r="M2100" s="117"/>
      <c r="N2100" s="117"/>
      <c r="O2100" s="110"/>
      <c r="P2100" s="110"/>
      <c r="Q2100" s="148"/>
      <c r="R2100" s="170"/>
      <c r="S2100" s="110"/>
      <c r="T2100" s="92"/>
      <c r="U2100" s="180"/>
      <c r="V2100" s="120"/>
      <c r="W2100" s="118"/>
      <c r="X2100" s="118"/>
      <c r="Y2100" s="117"/>
      <c r="Z2100" s="110"/>
      <c r="AA2100" s="110"/>
      <c r="AB2100" s="121"/>
      <c r="AC2100" s="115"/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109"/>
      <c r="B2101" s="110"/>
      <c r="C2101" s="110"/>
      <c r="D2101" s="111"/>
      <c r="E2101" s="111"/>
      <c r="F2101" s="161"/>
      <c r="G2101" s="114"/>
      <c r="H2101" s="115"/>
      <c r="I2101" s="115"/>
      <c r="J2101" s="116"/>
      <c r="K2101" s="116"/>
      <c r="L2101" s="8"/>
      <c r="M2101" s="117"/>
      <c r="N2101" s="117"/>
      <c r="O2101" s="110"/>
      <c r="P2101" s="110"/>
      <c r="Q2101" s="148"/>
      <c r="R2101" s="170"/>
      <c r="S2101" s="110"/>
      <c r="T2101" s="92"/>
      <c r="U2101" s="180"/>
      <c r="V2101" s="120"/>
      <c r="W2101" s="118"/>
      <c r="X2101" s="118"/>
      <c r="Y2101" s="117"/>
      <c r="Z2101" s="110"/>
      <c r="AA2101" s="110"/>
      <c r="AB2101" s="121"/>
      <c r="AC2101" s="115"/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109"/>
      <c r="B2102" s="110"/>
      <c r="C2102" s="110"/>
      <c r="D2102" s="111"/>
      <c r="E2102" s="111"/>
      <c r="F2102" s="161"/>
      <c r="G2102" s="114"/>
      <c r="H2102" s="115"/>
      <c r="I2102" s="115"/>
      <c r="J2102" s="116"/>
      <c r="K2102" s="116"/>
      <c r="L2102" s="8"/>
      <c r="M2102" s="117"/>
      <c r="N2102" s="117"/>
      <c r="O2102" s="110"/>
      <c r="P2102" s="110"/>
      <c r="Q2102" s="148"/>
      <c r="R2102" s="170"/>
      <c r="S2102" s="110"/>
      <c r="T2102" s="92"/>
      <c r="U2102" s="180"/>
      <c r="V2102" s="120"/>
      <c r="W2102" s="118"/>
      <c r="X2102" s="118"/>
      <c r="Y2102" s="117"/>
      <c r="Z2102" s="110"/>
      <c r="AA2102" s="110"/>
      <c r="AB2102" s="121"/>
      <c r="AC2102" s="115"/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109"/>
      <c r="B2103" s="110"/>
      <c r="C2103" s="110"/>
      <c r="D2103" s="111"/>
      <c r="E2103" s="111"/>
      <c r="F2103" s="161"/>
      <c r="G2103" s="114"/>
      <c r="H2103" s="115"/>
      <c r="I2103" s="115"/>
      <c r="J2103" s="116"/>
      <c r="K2103" s="116"/>
      <c r="L2103" s="8"/>
      <c r="M2103" s="117"/>
      <c r="N2103" s="117"/>
      <c r="O2103" s="110"/>
      <c r="P2103" s="110"/>
      <c r="Q2103" s="148"/>
      <c r="R2103" s="170"/>
      <c r="S2103" s="110"/>
      <c r="T2103" s="92"/>
      <c r="U2103" s="180"/>
      <c r="V2103" s="120"/>
      <c r="W2103" s="118"/>
      <c r="X2103" s="118"/>
      <c r="Y2103" s="117"/>
      <c r="Z2103" s="110"/>
      <c r="AA2103" s="110"/>
      <c r="AB2103" s="121"/>
      <c r="AC2103" s="115"/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109"/>
      <c r="B2104" s="110"/>
      <c r="C2104" s="110"/>
      <c r="D2104" s="111"/>
      <c r="E2104" s="111"/>
      <c r="F2104" s="161"/>
      <c r="G2104" s="114"/>
      <c r="H2104" s="115"/>
      <c r="I2104" s="115"/>
      <c r="J2104" s="116"/>
      <c r="K2104" s="116"/>
      <c r="L2104" s="8"/>
      <c r="M2104" s="117"/>
      <c r="N2104" s="117"/>
      <c r="O2104" s="110"/>
      <c r="P2104" s="110"/>
      <c r="Q2104" s="148"/>
      <c r="R2104" s="170"/>
      <c r="S2104" s="110"/>
      <c r="T2104" s="92"/>
      <c r="U2104" s="180"/>
      <c r="V2104" s="120"/>
      <c r="W2104" s="118"/>
      <c r="X2104" s="118"/>
      <c r="Y2104" s="117"/>
      <c r="Z2104" s="110"/>
      <c r="AA2104" s="110"/>
      <c r="AB2104" s="121"/>
      <c r="AC2104" s="115"/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109"/>
      <c r="B2105" s="110"/>
      <c r="C2105" s="110"/>
      <c r="D2105" s="111"/>
      <c r="E2105" s="111"/>
      <c r="F2105" s="161"/>
      <c r="G2105" s="114"/>
      <c r="H2105" s="115"/>
      <c r="I2105" s="115"/>
      <c r="J2105" s="116"/>
      <c r="K2105" s="116"/>
      <c r="L2105" s="8"/>
      <c r="M2105" s="117"/>
      <c r="N2105" s="117"/>
      <c r="O2105" s="110"/>
      <c r="P2105" s="110"/>
      <c r="Q2105" s="148"/>
      <c r="R2105" s="170"/>
      <c r="S2105" s="110"/>
      <c r="T2105" s="92"/>
      <c r="U2105" s="180"/>
      <c r="V2105" s="120"/>
      <c r="W2105" s="118"/>
      <c r="X2105" s="118"/>
      <c r="Y2105" s="117"/>
      <c r="Z2105" s="110"/>
      <c r="AA2105" s="110"/>
      <c r="AB2105" s="121"/>
      <c r="AC2105" s="115"/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109"/>
      <c r="B2106" s="110"/>
      <c r="C2106" s="110"/>
      <c r="D2106" s="111"/>
      <c r="E2106" s="111"/>
      <c r="F2106" s="161"/>
      <c r="G2106" s="114"/>
      <c r="H2106" s="115"/>
      <c r="I2106" s="115"/>
      <c r="J2106" s="116"/>
      <c r="K2106" s="116"/>
      <c r="L2106" s="8"/>
      <c r="M2106" s="117"/>
      <c r="N2106" s="117"/>
      <c r="O2106" s="110"/>
      <c r="P2106" s="110"/>
      <c r="Q2106" s="148"/>
      <c r="R2106" s="170"/>
      <c r="S2106" s="110"/>
      <c r="T2106" s="92"/>
      <c r="U2106" s="180"/>
      <c r="V2106" s="120"/>
      <c r="W2106" s="118"/>
      <c r="X2106" s="118"/>
      <c r="Y2106" s="117"/>
      <c r="Z2106" s="110"/>
      <c r="AA2106" s="110"/>
      <c r="AB2106" s="121"/>
      <c r="AC2106" s="115"/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109"/>
      <c r="B2107" s="110"/>
      <c r="C2107" s="110"/>
      <c r="D2107" s="111"/>
      <c r="E2107" s="111"/>
      <c r="F2107" s="161"/>
      <c r="G2107" s="114"/>
      <c r="H2107" s="115"/>
      <c r="I2107" s="115"/>
      <c r="J2107" s="116"/>
      <c r="K2107" s="116"/>
      <c r="L2107" s="8"/>
      <c r="M2107" s="117"/>
      <c r="N2107" s="117"/>
      <c r="O2107" s="110"/>
      <c r="P2107" s="110"/>
      <c r="Q2107" s="148"/>
      <c r="R2107" s="170"/>
      <c r="S2107" s="110"/>
      <c r="T2107" s="92"/>
      <c r="U2107" s="180"/>
      <c r="V2107" s="120"/>
      <c r="W2107" s="118"/>
      <c r="X2107" s="118"/>
      <c r="Y2107" s="117"/>
      <c r="Z2107" s="110"/>
      <c r="AA2107" s="110"/>
      <c r="AB2107" s="121"/>
      <c r="AC2107" s="115"/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109"/>
      <c r="B2108" s="110"/>
      <c r="C2108" s="110"/>
      <c r="D2108" s="111"/>
      <c r="E2108" s="111"/>
      <c r="F2108" s="161"/>
      <c r="G2108" s="114"/>
      <c r="H2108" s="115"/>
      <c r="I2108" s="115"/>
      <c r="J2108" s="116"/>
      <c r="K2108" s="116"/>
      <c r="L2108" s="8"/>
      <c r="M2108" s="117"/>
      <c r="N2108" s="117"/>
      <c r="O2108" s="110"/>
      <c r="P2108" s="110"/>
      <c r="Q2108" s="148"/>
      <c r="R2108" s="170"/>
      <c r="S2108" s="110"/>
      <c r="T2108" s="92"/>
      <c r="U2108" s="180"/>
      <c r="V2108" s="120"/>
      <c r="W2108" s="118"/>
      <c r="X2108" s="118"/>
      <c r="Y2108" s="117"/>
      <c r="Z2108" s="110"/>
      <c r="AA2108" s="110"/>
      <c r="AB2108" s="121"/>
      <c r="AC2108" s="115"/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109"/>
      <c r="B2109" s="110"/>
      <c r="C2109" s="110"/>
      <c r="D2109" s="111"/>
      <c r="E2109" s="111"/>
      <c r="F2109" s="161"/>
      <c r="G2109" s="114"/>
      <c r="H2109" s="115"/>
      <c r="I2109" s="115"/>
      <c r="J2109" s="116"/>
      <c r="K2109" s="116"/>
      <c r="L2109" s="8"/>
      <c r="M2109" s="117"/>
      <c r="N2109" s="117"/>
      <c r="O2109" s="110"/>
      <c r="P2109" s="110"/>
      <c r="Q2109" s="148"/>
      <c r="R2109" s="170"/>
      <c r="S2109" s="110"/>
      <c r="T2109" s="92"/>
      <c r="U2109" s="180"/>
      <c r="V2109" s="120"/>
      <c r="W2109" s="118"/>
      <c r="X2109" s="118"/>
      <c r="Y2109" s="117"/>
      <c r="Z2109" s="110"/>
      <c r="AA2109" s="110"/>
      <c r="AB2109" s="121"/>
      <c r="AC2109" s="115"/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109"/>
      <c r="B2110" s="110"/>
      <c r="C2110" s="110"/>
      <c r="D2110" s="111"/>
      <c r="E2110" s="111"/>
      <c r="F2110" s="161"/>
      <c r="G2110" s="114"/>
      <c r="H2110" s="115"/>
      <c r="I2110" s="115"/>
      <c r="J2110" s="116"/>
      <c r="K2110" s="116"/>
      <c r="L2110" s="8"/>
      <c r="M2110" s="117"/>
      <c r="N2110" s="117"/>
      <c r="O2110" s="110"/>
      <c r="P2110" s="110"/>
      <c r="Q2110" s="148"/>
      <c r="R2110" s="170"/>
      <c r="S2110" s="110"/>
      <c r="T2110" s="92"/>
      <c r="U2110" s="180"/>
      <c r="V2110" s="120"/>
      <c r="W2110" s="118"/>
      <c r="X2110" s="118"/>
      <c r="Y2110" s="117"/>
      <c r="Z2110" s="110"/>
      <c r="AA2110" s="110"/>
      <c r="AB2110" s="121"/>
      <c r="AC2110" s="115"/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109"/>
      <c r="B2111" s="110"/>
      <c r="C2111" s="110"/>
      <c r="D2111" s="111"/>
      <c r="E2111" s="111"/>
      <c r="F2111" s="161"/>
      <c r="G2111" s="114"/>
      <c r="H2111" s="115"/>
      <c r="I2111" s="115"/>
      <c r="J2111" s="116"/>
      <c r="K2111" s="116"/>
      <c r="L2111" s="8"/>
      <c r="M2111" s="117"/>
      <c r="N2111" s="117"/>
      <c r="O2111" s="110"/>
      <c r="P2111" s="110"/>
      <c r="Q2111" s="148"/>
      <c r="R2111" s="170"/>
      <c r="S2111" s="110"/>
      <c r="T2111" s="92"/>
      <c r="U2111" s="180"/>
      <c r="V2111" s="120"/>
      <c r="W2111" s="118"/>
      <c r="X2111" s="118"/>
      <c r="Y2111" s="117"/>
      <c r="Z2111" s="110"/>
      <c r="AA2111" s="110"/>
      <c r="AB2111" s="121"/>
      <c r="AC2111" s="115"/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109"/>
      <c r="B2112" s="110"/>
      <c r="C2112" s="110"/>
      <c r="D2112" s="111"/>
      <c r="E2112" s="111"/>
      <c r="F2112" s="161"/>
      <c r="G2112" s="114"/>
      <c r="H2112" s="115"/>
      <c r="I2112" s="115"/>
      <c r="J2112" s="116"/>
      <c r="K2112" s="116"/>
      <c r="L2112" s="8"/>
      <c r="M2112" s="117"/>
      <c r="N2112" s="117"/>
      <c r="O2112" s="110"/>
      <c r="P2112" s="110"/>
      <c r="Q2112" s="148"/>
      <c r="R2112" s="170"/>
      <c r="S2112" s="110"/>
      <c r="T2112" s="92"/>
      <c r="U2112" s="180"/>
      <c r="V2112" s="120"/>
      <c r="W2112" s="118"/>
      <c r="X2112" s="118"/>
      <c r="Y2112" s="117"/>
      <c r="Z2112" s="110"/>
      <c r="AA2112" s="110"/>
      <c r="AB2112" s="121"/>
      <c r="AC2112" s="115"/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109"/>
      <c r="B2113" s="110"/>
      <c r="C2113" s="110"/>
      <c r="D2113" s="111"/>
      <c r="E2113" s="111"/>
      <c r="F2113" s="161"/>
      <c r="G2113" s="114"/>
      <c r="H2113" s="115"/>
      <c r="I2113" s="115"/>
      <c r="J2113" s="116"/>
      <c r="K2113" s="116"/>
      <c r="L2113" s="8"/>
      <c r="M2113" s="117"/>
      <c r="N2113" s="117"/>
      <c r="O2113" s="110"/>
      <c r="P2113" s="110"/>
      <c r="Q2113" s="148"/>
      <c r="R2113" s="170"/>
      <c r="S2113" s="110"/>
      <c r="T2113" s="92"/>
      <c r="U2113" s="180"/>
      <c r="V2113" s="120"/>
      <c r="W2113" s="118"/>
      <c r="X2113" s="118"/>
      <c r="Y2113" s="117"/>
      <c r="Z2113" s="110"/>
      <c r="AA2113" s="110"/>
      <c r="AB2113" s="121"/>
      <c r="AC2113" s="115"/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109"/>
      <c r="B2114" s="110"/>
      <c r="C2114" s="110"/>
      <c r="D2114" s="111"/>
      <c r="E2114" s="111"/>
      <c r="F2114" s="161"/>
      <c r="G2114" s="114"/>
      <c r="H2114" s="115"/>
      <c r="I2114" s="115"/>
      <c r="J2114" s="116"/>
      <c r="K2114" s="116"/>
      <c r="L2114" s="8"/>
      <c r="M2114" s="117"/>
      <c r="N2114" s="117"/>
      <c r="O2114" s="110"/>
      <c r="P2114" s="110"/>
      <c r="Q2114" s="148"/>
      <c r="R2114" s="170"/>
      <c r="S2114" s="110"/>
      <c r="T2114" s="92"/>
      <c r="U2114" s="180"/>
      <c r="V2114" s="120"/>
      <c r="W2114" s="118"/>
      <c r="X2114" s="118"/>
      <c r="Y2114" s="117"/>
      <c r="Z2114" s="110"/>
      <c r="AA2114" s="110"/>
      <c r="AB2114" s="121"/>
      <c r="AC2114" s="115"/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109"/>
      <c r="B2115" s="110"/>
      <c r="C2115" s="110"/>
      <c r="D2115" s="111"/>
      <c r="E2115" s="111"/>
      <c r="F2115" s="161"/>
      <c r="G2115" s="114"/>
      <c r="H2115" s="115"/>
      <c r="I2115" s="115"/>
      <c r="J2115" s="116"/>
      <c r="K2115" s="116"/>
      <c r="L2115" s="8"/>
      <c r="M2115" s="117"/>
      <c r="N2115" s="117"/>
      <c r="O2115" s="110"/>
      <c r="P2115" s="110"/>
      <c r="Q2115" s="148"/>
      <c r="R2115" s="170"/>
      <c r="S2115" s="110"/>
      <c r="T2115" s="92"/>
      <c r="U2115" s="180"/>
      <c r="V2115" s="120"/>
      <c r="W2115" s="118"/>
      <c r="X2115" s="118"/>
      <c r="Y2115" s="117"/>
      <c r="Z2115" s="110"/>
      <c r="AA2115" s="110"/>
      <c r="AB2115" s="121"/>
      <c r="AC2115" s="115"/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109"/>
      <c r="B2116" s="110"/>
      <c r="C2116" s="110"/>
      <c r="D2116" s="111"/>
      <c r="E2116" s="111"/>
      <c r="F2116" s="161"/>
      <c r="G2116" s="114"/>
      <c r="H2116" s="115"/>
      <c r="I2116" s="115"/>
      <c r="J2116" s="116"/>
      <c r="K2116" s="116"/>
      <c r="L2116" s="8"/>
      <c r="M2116" s="117"/>
      <c r="N2116" s="117"/>
      <c r="O2116" s="110"/>
      <c r="P2116" s="110"/>
      <c r="Q2116" s="148"/>
      <c r="R2116" s="170"/>
      <c r="S2116" s="110"/>
      <c r="T2116" s="92"/>
      <c r="U2116" s="180"/>
      <c r="V2116" s="120"/>
      <c r="W2116" s="118"/>
      <c r="X2116" s="118"/>
      <c r="Y2116" s="117"/>
      <c r="Z2116" s="110"/>
      <c r="AA2116" s="110"/>
      <c r="AB2116" s="121"/>
      <c r="AC2116" s="115"/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109"/>
      <c r="B2117" s="110"/>
      <c r="C2117" s="110"/>
      <c r="D2117" s="111"/>
      <c r="E2117" s="111"/>
      <c r="F2117" s="161"/>
      <c r="G2117" s="114"/>
      <c r="H2117" s="115"/>
      <c r="I2117" s="115"/>
      <c r="J2117" s="116"/>
      <c r="K2117" s="116"/>
      <c r="L2117" s="8"/>
      <c r="M2117" s="117"/>
      <c r="N2117" s="117"/>
      <c r="O2117" s="110"/>
      <c r="P2117" s="110"/>
      <c r="Q2117" s="148"/>
      <c r="R2117" s="170"/>
      <c r="S2117" s="110"/>
      <c r="T2117" s="92"/>
      <c r="U2117" s="180"/>
      <c r="V2117" s="120"/>
      <c r="W2117" s="118"/>
      <c r="X2117" s="118"/>
      <c r="Y2117" s="117"/>
      <c r="Z2117" s="110"/>
      <c r="AA2117" s="110"/>
      <c r="AB2117" s="121"/>
      <c r="AC2117" s="115"/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109"/>
      <c r="B2118" s="110"/>
      <c r="C2118" s="110"/>
      <c r="D2118" s="111"/>
      <c r="E2118" s="111"/>
      <c r="F2118" s="161"/>
      <c r="G2118" s="114"/>
      <c r="H2118" s="115"/>
      <c r="I2118" s="115"/>
      <c r="J2118" s="116"/>
      <c r="K2118" s="116"/>
      <c r="L2118" s="8"/>
      <c r="M2118" s="117"/>
      <c r="N2118" s="117"/>
      <c r="O2118" s="110"/>
      <c r="P2118" s="110"/>
      <c r="Q2118" s="148"/>
      <c r="R2118" s="170"/>
      <c r="S2118" s="110"/>
      <c r="T2118" s="92"/>
      <c r="U2118" s="180"/>
      <c r="V2118" s="120"/>
      <c r="W2118" s="118"/>
      <c r="X2118" s="118"/>
      <c r="Y2118" s="117"/>
      <c r="Z2118" s="110"/>
      <c r="AA2118" s="110"/>
      <c r="AB2118" s="121"/>
      <c r="AC2118" s="115"/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109"/>
      <c r="B2119" s="110"/>
      <c r="C2119" s="110"/>
      <c r="D2119" s="111"/>
      <c r="E2119" s="111"/>
      <c r="F2119" s="161"/>
      <c r="G2119" s="114"/>
      <c r="H2119" s="115"/>
      <c r="I2119" s="115"/>
      <c r="J2119" s="116"/>
      <c r="K2119" s="116"/>
      <c r="L2119" s="8"/>
      <c r="M2119" s="117"/>
      <c r="N2119" s="117"/>
      <c r="O2119" s="110"/>
      <c r="P2119" s="110"/>
      <c r="Q2119" s="148"/>
      <c r="R2119" s="170"/>
      <c r="S2119" s="110"/>
      <c r="T2119" s="92"/>
      <c r="U2119" s="180"/>
      <c r="V2119" s="120"/>
      <c r="W2119" s="118"/>
      <c r="X2119" s="118"/>
      <c r="Y2119" s="117"/>
      <c r="Z2119" s="110"/>
      <c r="AA2119" s="110"/>
      <c r="AB2119" s="121"/>
      <c r="AC2119" s="115"/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109"/>
      <c r="B2120" s="110"/>
      <c r="C2120" s="110"/>
      <c r="D2120" s="111"/>
      <c r="E2120" s="111"/>
      <c r="F2120" s="161"/>
      <c r="G2120" s="114"/>
      <c r="H2120" s="115"/>
      <c r="I2120" s="115"/>
      <c r="J2120" s="116"/>
      <c r="K2120" s="116"/>
      <c r="L2120" s="8"/>
      <c r="M2120" s="117"/>
      <c r="N2120" s="117"/>
      <c r="O2120" s="110"/>
      <c r="P2120" s="110"/>
      <c r="Q2120" s="148"/>
      <c r="R2120" s="170"/>
      <c r="S2120" s="110"/>
      <c r="T2120" s="92"/>
      <c r="U2120" s="180"/>
      <c r="V2120" s="120"/>
      <c r="W2120" s="118"/>
      <c r="X2120" s="118"/>
      <c r="Y2120" s="117"/>
      <c r="Z2120" s="110"/>
      <c r="AA2120" s="110"/>
      <c r="AB2120" s="121"/>
      <c r="AC2120" s="115"/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109"/>
      <c r="B2121" s="110"/>
      <c r="C2121" s="110"/>
      <c r="D2121" s="111"/>
      <c r="E2121" s="111"/>
      <c r="F2121" s="161"/>
      <c r="G2121" s="114"/>
      <c r="H2121" s="115"/>
      <c r="I2121" s="115"/>
      <c r="J2121" s="116"/>
      <c r="K2121" s="116"/>
      <c r="L2121" s="8"/>
      <c r="M2121" s="117"/>
      <c r="N2121" s="117"/>
      <c r="O2121" s="110"/>
      <c r="P2121" s="110"/>
      <c r="Q2121" s="148"/>
      <c r="R2121" s="170"/>
      <c r="S2121" s="110"/>
      <c r="T2121" s="92"/>
      <c r="U2121" s="180"/>
      <c r="V2121" s="120"/>
      <c r="W2121" s="118"/>
      <c r="X2121" s="118"/>
      <c r="Y2121" s="117"/>
      <c r="Z2121" s="110"/>
      <c r="AA2121" s="110"/>
      <c r="AB2121" s="121"/>
      <c r="AC2121" s="115"/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109"/>
      <c r="B2122" s="110"/>
      <c r="C2122" s="110"/>
      <c r="D2122" s="111"/>
      <c r="E2122" s="111"/>
      <c r="F2122" s="161"/>
      <c r="G2122" s="114"/>
      <c r="H2122" s="115"/>
      <c r="I2122" s="115"/>
      <c r="J2122" s="116"/>
      <c r="K2122" s="116"/>
      <c r="L2122" s="8"/>
      <c r="M2122" s="117"/>
      <c r="N2122" s="117"/>
      <c r="O2122" s="110"/>
      <c r="P2122" s="110"/>
      <c r="Q2122" s="148"/>
      <c r="R2122" s="170"/>
      <c r="S2122" s="110"/>
      <c r="T2122" s="92"/>
      <c r="U2122" s="180"/>
      <c r="V2122" s="120"/>
      <c r="W2122" s="118"/>
      <c r="X2122" s="118"/>
      <c r="Y2122" s="117"/>
      <c r="Z2122" s="110"/>
      <c r="AA2122" s="110"/>
      <c r="AB2122" s="121"/>
      <c r="AC2122" s="115"/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109"/>
      <c r="B2123" s="110"/>
      <c r="C2123" s="110"/>
      <c r="D2123" s="111"/>
      <c r="E2123" s="111"/>
      <c r="F2123" s="161"/>
      <c r="G2123" s="114"/>
      <c r="H2123" s="115"/>
      <c r="I2123" s="115"/>
      <c r="J2123" s="116"/>
      <c r="K2123" s="116"/>
      <c r="L2123" s="8"/>
      <c r="M2123" s="117"/>
      <c r="N2123" s="117"/>
      <c r="O2123" s="110"/>
      <c r="P2123" s="110"/>
      <c r="Q2123" s="148"/>
      <c r="R2123" s="170"/>
      <c r="S2123" s="110"/>
      <c r="T2123" s="92"/>
      <c r="U2123" s="180"/>
      <c r="V2123" s="120"/>
      <c r="W2123" s="118"/>
      <c r="X2123" s="118"/>
      <c r="Y2123" s="117"/>
      <c r="Z2123" s="110"/>
      <c r="AA2123" s="110"/>
      <c r="AB2123" s="121"/>
      <c r="AC2123" s="115"/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109"/>
      <c r="B2124" s="110"/>
      <c r="C2124" s="110"/>
      <c r="D2124" s="111"/>
      <c r="E2124" s="111"/>
      <c r="F2124" s="161"/>
      <c r="G2124" s="114"/>
      <c r="H2124" s="115"/>
      <c r="I2124" s="115"/>
      <c r="J2124" s="116"/>
      <c r="K2124" s="116"/>
      <c r="L2124" s="8"/>
      <c r="M2124" s="117"/>
      <c r="N2124" s="117"/>
      <c r="O2124" s="110"/>
      <c r="P2124" s="110"/>
      <c r="Q2124" s="148"/>
      <c r="R2124" s="170"/>
      <c r="S2124" s="110"/>
      <c r="T2124" s="92"/>
      <c r="U2124" s="180"/>
      <c r="V2124" s="120"/>
      <c r="W2124" s="118"/>
      <c r="X2124" s="118"/>
      <c r="Y2124" s="117"/>
      <c r="Z2124" s="110"/>
      <c r="AA2124" s="110"/>
      <c r="AB2124" s="121"/>
      <c r="AC2124" s="115"/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109"/>
      <c r="B2125" s="110"/>
      <c r="C2125" s="110"/>
      <c r="D2125" s="111"/>
      <c r="E2125" s="111"/>
      <c r="F2125" s="161"/>
      <c r="G2125" s="114"/>
      <c r="H2125" s="115"/>
      <c r="I2125" s="115"/>
      <c r="J2125" s="116"/>
      <c r="K2125" s="116"/>
      <c r="L2125" s="8"/>
      <c r="M2125" s="117"/>
      <c r="N2125" s="117"/>
      <c r="O2125" s="110"/>
      <c r="P2125" s="110"/>
      <c r="Q2125" s="148"/>
      <c r="R2125" s="170"/>
      <c r="S2125" s="110"/>
      <c r="T2125" s="92"/>
      <c r="U2125" s="180"/>
      <c r="V2125" s="120"/>
      <c r="W2125" s="118"/>
      <c r="X2125" s="118"/>
      <c r="Y2125" s="117"/>
      <c r="Z2125" s="110"/>
      <c r="AA2125" s="110"/>
      <c r="AB2125" s="121"/>
      <c r="AC2125" s="115"/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109"/>
      <c r="B2126" s="110"/>
      <c r="C2126" s="110"/>
      <c r="D2126" s="111"/>
      <c r="E2126" s="111"/>
      <c r="F2126" s="161"/>
      <c r="G2126" s="114"/>
      <c r="H2126" s="115"/>
      <c r="I2126" s="115"/>
      <c r="J2126" s="116"/>
      <c r="K2126" s="116"/>
      <c r="L2126" s="8"/>
      <c r="M2126" s="117"/>
      <c r="N2126" s="117"/>
      <c r="O2126" s="110"/>
      <c r="P2126" s="110"/>
      <c r="Q2126" s="148"/>
      <c r="R2126" s="170"/>
      <c r="S2126" s="110"/>
      <c r="T2126" s="92"/>
      <c r="U2126" s="180"/>
      <c r="V2126" s="120"/>
      <c r="W2126" s="118"/>
      <c r="X2126" s="118"/>
      <c r="Y2126" s="117"/>
      <c r="Z2126" s="110"/>
      <c r="AA2126" s="110"/>
      <c r="AB2126" s="121"/>
      <c r="AC2126" s="115"/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109"/>
      <c r="B2127" s="110"/>
      <c r="C2127" s="110"/>
      <c r="D2127" s="111"/>
      <c r="E2127" s="111"/>
      <c r="F2127" s="161"/>
      <c r="G2127" s="114"/>
      <c r="H2127" s="115"/>
      <c r="I2127" s="115"/>
      <c r="J2127" s="116"/>
      <c r="K2127" s="116"/>
      <c r="L2127" s="8"/>
      <c r="M2127" s="117"/>
      <c r="N2127" s="117"/>
      <c r="O2127" s="110"/>
      <c r="P2127" s="110"/>
      <c r="Q2127" s="148"/>
      <c r="R2127" s="170"/>
      <c r="S2127" s="110"/>
      <c r="T2127" s="92"/>
      <c r="U2127" s="180"/>
      <c r="V2127" s="120"/>
      <c r="W2127" s="118"/>
      <c r="X2127" s="118"/>
      <c r="Y2127" s="117"/>
      <c r="Z2127" s="110"/>
      <c r="AA2127" s="110"/>
      <c r="AB2127" s="121"/>
      <c r="AC2127" s="115"/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109"/>
      <c r="B2128" s="110"/>
      <c r="C2128" s="110"/>
      <c r="D2128" s="111"/>
      <c r="E2128" s="111"/>
      <c r="F2128" s="161"/>
      <c r="G2128" s="114"/>
      <c r="H2128" s="115"/>
      <c r="I2128" s="115"/>
      <c r="J2128" s="116"/>
      <c r="K2128" s="116"/>
      <c r="L2128" s="8"/>
      <c r="M2128" s="117"/>
      <c r="N2128" s="117"/>
      <c r="O2128" s="110"/>
      <c r="P2128" s="110"/>
      <c r="Q2128" s="148"/>
      <c r="R2128" s="170"/>
      <c r="S2128" s="110"/>
      <c r="T2128" s="92"/>
      <c r="U2128" s="180"/>
      <c r="V2128" s="120"/>
      <c r="W2128" s="118"/>
      <c r="X2128" s="118"/>
      <c r="Y2128" s="117"/>
      <c r="Z2128" s="110"/>
      <c r="AA2128" s="110"/>
      <c r="AB2128" s="121"/>
      <c r="AC2128" s="115"/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109"/>
      <c r="B2129" s="110"/>
      <c r="C2129" s="110"/>
      <c r="D2129" s="111"/>
      <c r="E2129" s="111"/>
      <c r="F2129" s="161"/>
      <c r="G2129" s="114"/>
      <c r="H2129" s="115"/>
      <c r="I2129" s="115"/>
      <c r="J2129" s="116"/>
      <c r="K2129" s="116"/>
      <c r="L2129" s="8"/>
      <c r="M2129" s="117"/>
      <c r="N2129" s="117"/>
      <c r="O2129" s="110"/>
      <c r="P2129" s="110"/>
      <c r="Q2129" s="148"/>
      <c r="R2129" s="170"/>
      <c r="S2129" s="110"/>
      <c r="T2129" s="92"/>
      <c r="U2129" s="180"/>
      <c r="V2129" s="120"/>
      <c r="W2129" s="118"/>
      <c r="X2129" s="118"/>
      <c r="Y2129" s="117"/>
      <c r="Z2129" s="110"/>
      <c r="AA2129" s="110"/>
      <c r="AB2129" s="121"/>
      <c r="AC2129" s="115"/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109"/>
      <c r="B2130" s="110"/>
      <c r="C2130" s="110"/>
      <c r="D2130" s="111"/>
      <c r="E2130" s="111"/>
      <c r="F2130" s="161"/>
      <c r="G2130" s="114"/>
      <c r="H2130" s="115"/>
      <c r="I2130" s="115"/>
      <c r="J2130" s="116"/>
      <c r="K2130" s="116"/>
      <c r="L2130" s="8"/>
      <c r="M2130" s="117"/>
      <c r="N2130" s="117"/>
      <c r="O2130" s="110"/>
      <c r="P2130" s="110"/>
      <c r="Q2130" s="148"/>
      <c r="R2130" s="170"/>
      <c r="S2130" s="110"/>
      <c r="T2130" s="92"/>
      <c r="U2130" s="180"/>
      <c r="V2130" s="120"/>
      <c r="W2130" s="118"/>
      <c r="X2130" s="118"/>
      <c r="Y2130" s="117"/>
      <c r="Z2130" s="110"/>
      <c r="AA2130" s="110"/>
      <c r="AB2130" s="121"/>
      <c r="AC2130" s="115"/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109"/>
      <c r="B2131" s="110"/>
      <c r="C2131" s="110"/>
      <c r="D2131" s="111"/>
      <c r="E2131" s="111"/>
      <c r="F2131" s="161"/>
      <c r="G2131" s="114"/>
      <c r="H2131" s="115"/>
      <c r="I2131" s="115"/>
      <c r="J2131" s="116"/>
      <c r="K2131" s="116"/>
      <c r="L2131" s="8"/>
      <c r="M2131" s="117"/>
      <c r="N2131" s="117"/>
      <c r="O2131" s="110"/>
      <c r="P2131" s="110"/>
      <c r="Q2131" s="148"/>
      <c r="R2131" s="170"/>
      <c r="S2131" s="110"/>
      <c r="T2131" s="92"/>
      <c r="U2131" s="180"/>
      <c r="V2131" s="120"/>
      <c r="W2131" s="118"/>
      <c r="X2131" s="118"/>
      <c r="Y2131" s="117"/>
      <c r="Z2131" s="110"/>
      <c r="AA2131" s="110"/>
      <c r="AB2131" s="121"/>
      <c r="AC2131" s="115"/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109"/>
      <c r="B2132" s="110"/>
      <c r="C2132" s="110"/>
      <c r="D2132" s="111"/>
      <c r="E2132" s="111"/>
      <c r="F2132" s="161"/>
      <c r="G2132" s="114"/>
      <c r="H2132" s="115"/>
      <c r="I2132" s="115"/>
      <c r="J2132" s="116"/>
      <c r="K2132" s="116"/>
      <c r="L2132" s="8"/>
      <c r="M2132" s="117"/>
      <c r="N2132" s="117"/>
      <c r="O2132" s="110"/>
      <c r="P2132" s="110"/>
      <c r="Q2132" s="148"/>
      <c r="R2132" s="170"/>
      <c r="S2132" s="110"/>
      <c r="T2132" s="92"/>
      <c r="U2132" s="180"/>
      <c r="V2132" s="120"/>
      <c r="W2132" s="118"/>
      <c r="X2132" s="118"/>
      <c r="Y2132" s="117"/>
      <c r="Z2132" s="110"/>
      <c r="AA2132" s="110"/>
      <c r="AB2132" s="121"/>
      <c r="AC2132" s="115"/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109"/>
      <c r="B2133" s="110"/>
      <c r="C2133" s="110"/>
      <c r="D2133" s="111"/>
      <c r="E2133" s="111"/>
      <c r="F2133" s="161"/>
      <c r="G2133" s="114"/>
      <c r="H2133" s="115"/>
      <c r="I2133" s="115"/>
      <c r="J2133" s="116"/>
      <c r="K2133" s="116"/>
      <c r="L2133" s="8"/>
      <c r="M2133" s="117"/>
      <c r="N2133" s="117"/>
      <c r="O2133" s="110"/>
      <c r="P2133" s="110"/>
      <c r="Q2133" s="148"/>
      <c r="R2133" s="170"/>
      <c r="S2133" s="110"/>
      <c r="T2133" s="92"/>
      <c r="U2133" s="180"/>
      <c r="V2133" s="120"/>
      <c r="W2133" s="118"/>
      <c r="X2133" s="118"/>
      <c r="Y2133" s="117"/>
      <c r="Z2133" s="110"/>
      <c r="AA2133" s="110"/>
      <c r="AB2133" s="121"/>
      <c r="AC2133" s="115"/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109"/>
      <c r="B2134" s="110"/>
      <c r="C2134" s="110"/>
      <c r="D2134" s="111"/>
      <c r="E2134" s="111"/>
      <c r="F2134" s="161"/>
      <c r="G2134" s="114"/>
      <c r="H2134" s="115"/>
      <c r="I2134" s="115"/>
      <c r="J2134" s="116"/>
      <c r="K2134" s="116"/>
      <c r="L2134" s="8"/>
      <c r="M2134" s="117"/>
      <c r="N2134" s="117"/>
      <c r="O2134" s="110"/>
      <c r="P2134" s="110"/>
      <c r="Q2134" s="148"/>
      <c r="R2134" s="170"/>
      <c r="S2134" s="110"/>
      <c r="T2134" s="92"/>
      <c r="U2134" s="180"/>
      <c r="V2134" s="120"/>
      <c r="W2134" s="118"/>
      <c r="X2134" s="118"/>
      <c r="Y2134" s="117"/>
      <c r="Z2134" s="110"/>
      <c r="AA2134" s="110"/>
      <c r="AB2134" s="121"/>
      <c r="AC2134" s="115"/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109"/>
      <c r="B2135" s="110"/>
      <c r="C2135" s="110"/>
      <c r="D2135" s="111"/>
      <c r="E2135" s="111"/>
      <c r="F2135" s="161"/>
      <c r="G2135" s="114"/>
      <c r="H2135" s="115"/>
      <c r="I2135" s="115"/>
      <c r="J2135" s="116"/>
      <c r="K2135" s="116"/>
      <c r="L2135" s="8"/>
      <c r="M2135" s="117"/>
      <c r="N2135" s="117"/>
      <c r="O2135" s="110"/>
      <c r="P2135" s="110"/>
      <c r="Q2135" s="148"/>
      <c r="R2135" s="170"/>
      <c r="S2135" s="110"/>
      <c r="T2135" s="92"/>
      <c r="U2135" s="180"/>
      <c r="V2135" s="120"/>
      <c r="W2135" s="118"/>
      <c r="X2135" s="118"/>
      <c r="Y2135" s="117"/>
      <c r="Z2135" s="110"/>
      <c r="AA2135" s="110"/>
      <c r="AB2135" s="121"/>
      <c r="AC2135" s="115"/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109"/>
      <c r="B2136" s="110"/>
      <c r="C2136" s="110"/>
      <c r="D2136" s="111"/>
      <c r="E2136" s="111"/>
      <c r="F2136" s="161"/>
      <c r="G2136" s="114"/>
      <c r="H2136" s="115"/>
      <c r="I2136" s="115"/>
      <c r="J2136" s="116"/>
      <c r="K2136" s="116"/>
      <c r="L2136" s="8"/>
      <c r="M2136" s="117"/>
      <c r="N2136" s="117"/>
      <c r="O2136" s="110"/>
      <c r="P2136" s="110"/>
      <c r="Q2136" s="148"/>
      <c r="R2136" s="170"/>
      <c r="S2136" s="110"/>
      <c r="T2136" s="92"/>
      <c r="U2136" s="180"/>
      <c r="V2136" s="120"/>
      <c r="W2136" s="118"/>
      <c r="X2136" s="118"/>
      <c r="Y2136" s="117"/>
      <c r="Z2136" s="110"/>
      <c r="AA2136" s="110"/>
      <c r="AB2136" s="121"/>
      <c r="AC2136" s="115"/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109"/>
      <c r="B2137" s="110"/>
      <c r="C2137" s="110"/>
      <c r="D2137" s="111"/>
      <c r="E2137" s="111"/>
      <c r="F2137" s="161"/>
      <c r="G2137" s="114"/>
      <c r="H2137" s="115"/>
      <c r="I2137" s="115"/>
      <c r="J2137" s="116"/>
      <c r="K2137" s="116"/>
      <c r="L2137" s="8"/>
      <c r="M2137" s="117"/>
      <c r="N2137" s="117"/>
      <c r="O2137" s="110"/>
      <c r="P2137" s="110"/>
      <c r="Q2137" s="148"/>
      <c r="R2137" s="170"/>
      <c r="S2137" s="110"/>
      <c r="T2137" s="92"/>
      <c r="U2137" s="180"/>
      <c r="V2137" s="120"/>
      <c r="W2137" s="118"/>
      <c r="X2137" s="118"/>
      <c r="Y2137" s="117"/>
      <c r="Z2137" s="110"/>
      <c r="AA2137" s="110"/>
      <c r="AB2137" s="121"/>
      <c r="AC2137" s="115"/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109"/>
      <c r="B2138" s="110"/>
      <c r="C2138" s="110"/>
      <c r="D2138" s="111"/>
      <c r="E2138" s="111"/>
      <c r="F2138" s="161"/>
      <c r="G2138" s="114"/>
      <c r="H2138" s="115"/>
      <c r="I2138" s="115"/>
      <c r="J2138" s="116"/>
      <c r="K2138" s="116"/>
      <c r="L2138" s="8"/>
      <c r="M2138" s="117"/>
      <c r="N2138" s="117"/>
      <c r="O2138" s="110"/>
      <c r="P2138" s="110"/>
      <c r="Q2138" s="148"/>
      <c r="R2138" s="170"/>
      <c r="S2138" s="110"/>
      <c r="T2138" s="92"/>
      <c r="U2138" s="180"/>
      <c r="V2138" s="120"/>
      <c r="W2138" s="118"/>
      <c r="X2138" s="118"/>
      <c r="Y2138" s="117"/>
      <c r="Z2138" s="110"/>
      <c r="AA2138" s="110"/>
      <c r="AB2138" s="121"/>
      <c r="AC2138" s="115"/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109"/>
      <c r="B2139" s="110"/>
      <c r="C2139" s="110"/>
      <c r="D2139" s="111"/>
      <c r="E2139" s="111"/>
      <c r="F2139" s="161"/>
      <c r="G2139" s="114"/>
      <c r="H2139" s="115"/>
      <c r="I2139" s="115"/>
      <c r="J2139" s="116"/>
      <c r="K2139" s="116"/>
      <c r="L2139" s="8"/>
      <c r="M2139" s="117"/>
      <c r="N2139" s="117"/>
      <c r="O2139" s="110"/>
      <c r="P2139" s="110"/>
      <c r="Q2139" s="148"/>
      <c r="R2139" s="170"/>
      <c r="S2139" s="110"/>
      <c r="T2139" s="92"/>
      <c r="U2139" s="180"/>
      <c r="V2139" s="120"/>
      <c r="W2139" s="118"/>
      <c r="X2139" s="118"/>
      <c r="Y2139" s="117"/>
      <c r="Z2139" s="110"/>
      <c r="AA2139" s="110"/>
      <c r="AB2139" s="121"/>
      <c r="AC2139" s="115"/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109"/>
      <c r="B2140" s="110"/>
      <c r="C2140" s="110"/>
      <c r="D2140" s="111"/>
      <c r="E2140" s="111"/>
      <c r="F2140" s="161"/>
      <c r="G2140" s="114"/>
      <c r="H2140" s="115"/>
      <c r="I2140" s="115"/>
      <c r="J2140" s="116"/>
      <c r="K2140" s="116"/>
      <c r="L2140" s="8"/>
      <c r="M2140" s="117"/>
      <c r="N2140" s="117"/>
      <c r="O2140" s="110"/>
      <c r="P2140" s="110"/>
      <c r="Q2140" s="148"/>
      <c r="R2140" s="170"/>
      <c r="S2140" s="110"/>
      <c r="T2140" s="92"/>
      <c r="U2140" s="180"/>
      <c r="V2140" s="120"/>
      <c r="W2140" s="118"/>
      <c r="X2140" s="118"/>
      <c r="Y2140" s="117"/>
      <c r="Z2140" s="110"/>
      <c r="AA2140" s="110"/>
      <c r="AB2140" s="121"/>
      <c r="AC2140" s="115"/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109"/>
      <c r="B2141" s="110"/>
      <c r="C2141" s="110"/>
      <c r="D2141" s="111"/>
      <c r="E2141" s="111"/>
      <c r="F2141" s="161"/>
      <c r="G2141" s="114"/>
      <c r="H2141" s="115"/>
      <c r="I2141" s="115"/>
      <c r="J2141" s="116"/>
      <c r="K2141" s="116"/>
      <c r="L2141" s="8"/>
      <c r="M2141" s="117"/>
      <c r="N2141" s="117"/>
      <c r="O2141" s="110"/>
      <c r="P2141" s="110"/>
      <c r="Q2141" s="148"/>
      <c r="R2141" s="170"/>
      <c r="S2141" s="110"/>
      <c r="T2141" s="92"/>
      <c r="U2141" s="180"/>
      <c r="V2141" s="120"/>
      <c r="W2141" s="118"/>
      <c r="X2141" s="118"/>
      <c r="Y2141" s="117"/>
      <c r="Z2141" s="110"/>
      <c r="AA2141" s="110"/>
      <c r="AB2141" s="121"/>
      <c r="AC2141" s="115"/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109"/>
      <c r="B2142" s="110"/>
      <c r="C2142" s="110"/>
      <c r="D2142" s="111"/>
      <c r="E2142" s="111"/>
      <c r="F2142" s="161"/>
      <c r="G2142" s="114"/>
      <c r="H2142" s="115"/>
      <c r="I2142" s="115"/>
      <c r="J2142" s="116"/>
      <c r="K2142" s="116"/>
      <c r="L2142" s="8"/>
      <c r="M2142" s="117"/>
      <c r="N2142" s="117"/>
      <c r="O2142" s="110"/>
      <c r="P2142" s="110"/>
      <c r="Q2142" s="148"/>
      <c r="R2142" s="170"/>
      <c r="S2142" s="110"/>
      <c r="T2142" s="92"/>
      <c r="U2142" s="180"/>
      <c r="V2142" s="120"/>
      <c r="W2142" s="118"/>
      <c r="X2142" s="118"/>
      <c r="Y2142" s="117"/>
      <c r="Z2142" s="110"/>
      <c r="AA2142" s="110"/>
      <c r="AB2142" s="121"/>
      <c r="AC2142" s="115"/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109"/>
      <c r="B2143" s="110"/>
      <c r="C2143" s="110"/>
      <c r="D2143" s="111"/>
      <c r="E2143" s="111"/>
      <c r="F2143" s="161"/>
      <c r="G2143" s="114"/>
      <c r="H2143" s="115"/>
      <c r="I2143" s="115"/>
      <c r="J2143" s="116"/>
      <c r="K2143" s="116"/>
      <c r="L2143" s="8"/>
      <c r="M2143" s="117"/>
      <c r="N2143" s="117"/>
      <c r="O2143" s="110"/>
      <c r="P2143" s="110"/>
      <c r="Q2143" s="148"/>
      <c r="R2143" s="170"/>
      <c r="S2143" s="110"/>
      <c r="T2143" s="92"/>
      <c r="U2143" s="180"/>
      <c r="V2143" s="120"/>
      <c r="W2143" s="118"/>
      <c r="X2143" s="118"/>
      <c r="Y2143" s="117"/>
      <c r="Z2143" s="110"/>
      <c r="AA2143" s="110"/>
      <c r="AB2143" s="121"/>
      <c r="AC2143" s="115"/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109"/>
      <c r="B2144" s="110"/>
      <c r="C2144" s="110"/>
      <c r="D2144" s="111"/>
      <c r="E2144" s="111"/>
      <c r="F2144" s="161"/>
      <c r="G2144" s="114"/>
      <c r="H2144" s="115"/>
      <c r="I2144" s="115"/>
      <c r="J2144" s="116"/>
      <c r="K2144" s="116"/>
      <c r="L2144" s="8"/>
      <c r="M2144" s="117"/>
      <c r="N2144" s="117"/>
      <c r="O2144" s="110"/>
      <c r="P2144" s="110"/>
      <c r="Q2144" s="148"/>
      <c r="R2144" s="170"/>
      <c r="S2144" s="110"/>
      <c r="T2144" s="92"/>
      <c r="U2144" s="180"/>
      <c r="V2144" s="120"/>
      <c r="W2144" s="118"/>
      <c r="X2144" s="118"/>
      <c r="Y2144" s="117"/>
      <c r="Z2144" s="110"/>
      <c r="AA2144" s="110"/>
      <c r="AB2144" s="121"/>
      <c r="AC2144" s="115"/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109"/>
      <c r="B2145" s="110"/>
      <c r="C2145" s="110"/>
      <c r="D2145" s="111"/>
      <c r="E2145" s="111"/>
      <c r="F2145" s="161"/>
      <c r="G2145" s="114"/>
      <c r="H2145" s="115"/>
      <c r="I2145" s="115"/>
      <c r="J2145" s="116"/>
      <c r="K2145" s="116"/>
      <c r="L2145" s="8"/>
      <c r="M2145" s="117"/>
      <c r="N2145" s="117"/>
      <c r="O2145" s="110"/>
      <c r="P2145" s="110"/>
      <c r="Q2145" s="148"/>
      <c r="R2145" s="170"/>
      <c r="S2145" s="110"/>
      <c r="T2145" s="92"/>
      <c r="U2145" s="180"/>
      <c r="V2145" s="120"/>
      <c r="W2145" s="118"/>
      <c r="X2145" s="118"/>
      <c r="Y2145" s="117"/>
      <c r="Z2145" s="110"/>
      <c r="AA2145" s="110"/>
      <c r="AB2145" s="121"/>
      <c r="AC2145" s="115"/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109"/>
      <c r="B2146" s="110"/>
      <c r="C2146" s="110"/>
      <c r="D2146" s="111"/>
      <c r="E2146" s="111"/>
      <c r="F2146" s="161"/>
      <c r="G2146" s="114"/>
      <c r="H2146" s="115"/>
      <c r="I2146" s="115"/>
      <c r="J2146" s="116"/>
      <c r="K2146" s="116"/>
      <c r="L2146" s="8"/>
      <c r="M2146" s="117"/>
      <c r="N2146" s="117"/>
      <c r="O2146" s="110"/>
      <c r="P2146" s="110"/>
      <c r="Q2146" s="148"/>
      <c r="R2146" s="170"/>
      <c r="S2146" s="110"/>
      <c r="T2146" s="92"/>
      <c r="U2146" s="180"/>
      <c r="V2146" s="120"/>
      <c r="W2146" s="118"/>
      <c r="X2146" s="118"/>
      <c r="Y2146" s="117"/>
      <c r="Z2146" s="110"/>
      <c r="AA2146" s="110"/>
      <c r="AB2146" s="121"/>
      <c r="AC2146" s="115"/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109"/>
      <c r="B2147" s="110"/>
      <c r="C2147" s="110"/>
      <c r="D2147" s="111"/>
      <c r="E2147" s="111"/>
      <c r="F2147" s="161"/>
      <c r="G2147" s="114"/>
      <c r="H2147" s="115"/>
      <c r="I2147" s="115"/>
      <c r="J2147" s="116"/>
      <c r="K2147" s="116"/>
      <c r="L2147" s="8"/>
      <c r="M2147" s="117"/>
      <c r="N2147" s="117"/>
      <c r="O2147" s="110"/>
      <c r="P2147" s="110"/>
      <c r="Q2147" s="148"/>
      <c r="R2147" s="170"/>
      <c r="S2147" s="110"/>
      <c r="T2147" s="92"/>
      <c r="U2147" s="180"/>
      <c r="V2147" s="120"/>
      <c r="W2147" s="118"/>
      <c r="X2147" s="118"/>
      <c r="Y2147" s="117"/>
      <c r="Z2147" s="110"/>
      <c r="AA2147" s="110"/>
      <c r="AB2147" s="121"/>
      <c r="AC2147" s="115"/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109"/>
      <c r="B2148" s="110"/>
      <c r="C2148" s="110"/>
      <c r="D2148" s="111"/>
      <c r="E2148" s="111"/>
      <c r="F2148" s="161"/>
      <c r="G2148" s="114"/>
      <c r="H2148" s="115"/>
      <c r="I2148" s="115"/>
      <c r="J2148" s="116"/>
      <c r="K2148" s="116"/>
      <c r="L2148" s="8"/>
      <c r="M2148" s="117"/>
      <c r="N2148" s="117"/>
      <c r="O2148" s="110"/>
      <c r="P2148" s="110"/>
      <c r="Q2148" s="148"/>
      <c r="R2148" s="170"/>
      <c r="S2148" s="110"/>
      <c r="T2148" s="92"/>
      <c r="U2148" s="180"/>
      <c r="V2148" s="120"/>
      <c r="W2148" s="118"/>
      <c r="X2148" s="118"/>
      <c r="Y2148" s="117"/>
      <c r="Z2148" s="110"/>
      <c r="AA2148" s="110"/>
      <c r="AB2148" s="121"/>
      <c r="AC2148" s="115"/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109"/>
      <c r="B2149" s="110"/>
      <c r="C2149" s="110"/>
      <c r="D2149" s="111"/>
      <c r="E2149" s="111"/>
      <c r="F2149" s="161"/>
      <c r="G2149" s="114"/>
      <c r="H2149" s="115"/>
      <c r="I2149" s="115"/>
      <c r="J2149" s="116"/>
      <c r="K2149" s="116"/>
      <c r="L2149" s="8"/>
      <c r="M2149" s="117"/>
      <c r="N2149" s="117"/>
      <c r="O2149" s="110"/>
      <c r="P2149" s="110"/>
      <c r="Q2149" s="148"/>
      <c r="R2149" s="170"/>
      <c r="S2149" s="110"/>
      <c r="T2149" s="92"/>
      <c r="U2149" s="180"/>
      <c r="V2149" s="120"/>
      <c r="W2149" s="118"/>
      <c r="X2149" s="118"/>
      <c r="Y2149" s="117"/>
      <c r="Z2149" s="110"/>
      <c r="AA2149" s="110"/>
      <c r="AB2149" s="121"/>
      <c r="AC2149" s="115"/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109"/>
      <c r="B2150" s="110"/>
      <c r="C2150" s="110"/>
      <c r="D2150" s="111"/>
      <c r="E2150" s="111"/>
      <c r="F2150" s="161"/>
      <c r="G2150" s="114"/>
      <c r="H2150" s="115"/>
      <c r="I2150" s="115"/>
      <c r="J2150" s="116"/>
      <c r="K2150" s="116"/>
      <c r="L2150" s="8"/>
      <c r="M2150" s="117"/>
      <c r="N2150" s="117"/>
      <c r="O2150" s="110"/>
      <c r="P2150" s="110"/>
      <c r="Q2150" s="148"/>
      <c r="R2150" s="170"/>
      <c r="S2150" s="110"/>
      <c r="T2150" s="92"/>
      <c r="U2150" s="180"/>
      <c r="V2150" s="120"/>
      <c r="W2150" s="118"/>
      <c r="X2150" s="118"/>
      <c r="Y2150" s="117"/>
      <c r="Z2150" s="110"/>
      <c r="AA2150" s="110"/>
      <c r="AB2150" s="121"/>
      <c r="AC2150" s="115"/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109"/>
      <c r="B2151" s="110"/>
      <c r="C2151" s="110"/>
      <c r="D2151" s="111"/>
      <c r="E2151" s="111"/>
      <c r="F2151" s="161"/>
      <c r="G2151" s="114"/>
      <c r="H2151" s="115"/>
      <c r="I2151" s="115"/>
      <c r="J2151" s="116"/>
      <c r="K2151" s="116"/>
      <c r="L2151" s="8"/>
      <c r="M2151" s="117"/>
      <c r="N2151" s="117"/>
      <c r="O2151" s="110"/>
      <c r="P2151" s="110"/>
      <c r="Q2151" s="148"/>
      <c r="R2151" s="170"/>
      <c r="S2151" s="110"/>
      <c r="T2151" s="92"/>
      <c r="U2151" s="180"/>
      <c r="V2151" s="120"/>
      <c r="W2151" s="118"/>
      <c r="X2151" s="118"/>
      <c r="Y2151" s="117"/>
      <c r="Z2151" s="110"/>
      <c r="AA2151" s="110"/>
      <c r="AB2151" s="121"/>
      <c r="AC2151" s="115"/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109"/>
      <c r="B2152" s="110"/>
      <c r="C2152" s="110"/>
      <c r="D2152" s="111"/>
      <c r="E2152" s="111"/>
      <c r="F2152" s="161"/>
      <c r="G2152" s="114"/>
      <c r="H2152" s="115"/>
      <c r="I2152" s="115"/>
      <c r="J2152" s="116"/>
      <c r="K2152" s="116"/>
      <c r="L2152" s="8"/>
      <c r="M2152" s="117"/>
      <c r="N2152" s="117"/>
      <c r="O2152" s="110"/>
      <c r="P2152" s="110"/>
      <c r="Q2152" s="148"/>
      <c r="R2152" s="170"/>
      <c r="S2152" s="110"/>
      <c r="T2152" s="92"/>
      <c r="U2152" s="180"/>
      <c r="V2152" s="120"/>
      <c r="W2152" s="118"/>
      <c r="X2152" s="118"/>
      <c r="Y2152" s="117"/>
      <c r="Z2152" s="110"/>
      <c r="AA2152" s="110"/>
      <c r="AB2152" s="121"/>
      <c r="AC2152" s="115"/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109"/>
      <c r="B2153" s="110"/>
      <c r="C2153" s="110"/>
      <c r="D2153" s="111"/>
      <c r="E2153" s="111"/>
      <c r="F2153" s="161"/>
      <c r="G2153" s="114"/>
      <c r="H2153" s="115"/>
      <c r="I2153" s="115"/>
      <c r="J2153" s="116"/>
      <c r="K2153" s="116"/>
      <c r="L2153" s="8"/>
      <c r="M2153" s="117"/>
      <c r="N2153" s="117"/>
      <c r="O2153" s="110"/>
      <c r="P2153" s="110"/>
      <c r="Q2153" s="148"/>
      <c r="R2153" s="170"/>
      <c r="S2153" s="110"/>
      <c r="T2153" s="92"/>
      <c r="U2153" s="180"/>
      <c r="V2153" s="120"/>
      <c r="W2153" s="118"/>
      <c r="X2153" s="118"/>
      <c r="Y2153" s="117"/>
      <c r="Z2153" s="110"/>
      <c r="AA2153" s="110"/>
      <c r="AB2153" s="121"/>
      <c r="AC2153" s="115"/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109"/>
      <c r="B2154" s="110"/>
      <c r="C2154" s="110"/>
      <c r="D2154" s="111"/>
      <c r="E2154" s="111"/>
      <c r="F2154" s="161"/>
      <c r="G2154" s="114"/>
      <c r="H2154" s="115"/>
      <c r="I2154" s="115"/>
      <c r="J2154" s="116"/>
      <c r="K2154" s="116"/>
      <c r="L2154" s="8"/>
      <c r="M2154" s="117"/>
      <c r="N2154" s="117"/>
      <c r="O2154" s="110"/>
      <c r="P2154" s="110"/>
      <c r="Q2154" s="148"/>
      <c r="R2154" s="170"/>
      <c r="S2154" s="110"/>
      <c r="T2154" s="92"/>
      <c r="U2154" s="180"/>
      <c r="V2154" s="120"/>
      <c r="W2154" s="118"/>
      <c r="X2154" s="118"/>
      <c r="Y2154" s="117"/>
      <c r="Z2154" s="110"/>
      <c r="AA2154" s="110"/>
      <c r="AB2154" s="121"/>
      <c r="AC2154" s="115"/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109"/>
      <c r="B2155" s="110"/>
      <c r="C2155" s="110"/>
      <c r="D2155" s="111"/>
      <c r="E2155" s="111"/>
      <c r="F2155" s="161"/>
      <c r="G2155" s="114"/>
      <c r="H2155" s="115"/>
      <c r="I2155" s="115"/>
      <c r="J2155" s="116"/>
      <c r="K2155" s="116"/>
      <c r="L2155" s="8"/>
      <c r="M2155" s="117"/>
      <c r="N2155" s="117"/>
      <c r="O2155" s="110"/>
      <c r="P2155" s="110"/>
      <c r="Q2155" s="148"/>
      <c r="R2155" s="170"/>
      <c r="S2155" s="110"/>
      <c r="T2155" s="92"/>
      <c r="U2155" s="180"/>
      <c r="V2155" s="120"/>
      <c r="W2155" s="118"/>
      <c r="X2155" s="118"/>
      <c r="Y2155" s="117"/>
      <c r="Z2155" s="110"/>
      <c r="AA2155" s="110"/>
      <c r="AB2155" s="121"/>
      <c r="AC2155" s="115"/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109"/>
      <c r="B2156" s="110"/>
      <c r="C2156" s="110"/>
      <c r="D2156" s="111"/>
      <c r="E2156" s="111"/>
      <c r="F2156" s="161"/>
      <c r="G2156" s="114"/>
      <c r="H2156" s="115"/>
      <c r="I2156" s="115"/>
      <c r="J2156" s="116"/>
      <c r="K2156" s="116"/>
      <c r="L2156" s="8"/>
      <c r="M2156" s="117"/>
      <c r="N2156" s="117"/>
      <c r="O2156" s="110"/>
      <c r="P2156" s="110"/>
      <c r="Q2156" s="148"/>
      <c r="R2156" s="170"/>
      <c r="S2156" s="110"/>
      <c r="T2156" s="92"/>
      <c r="U2156" s="180"/>
      <c r="V2156" s="120"/>
      <c r="W2156" s="118"/>
      <c r="X2156" s="118"/>
      <c r="Y2156" s="117"/>
      <c r="Z2156" s="110"/>
      <c r="AA2156" s="110"/>
      <c r="AB2156" s="121"/>
      <c r="AC2156" s="115"/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109"/>
      <c r="B2157" s="110"/>
      <c r="C2157" s="110"/>
      <c r="D2157" s="111"/>
      <c r="E2157" s="111"/>
      <c r="F2157" s="161"/>
      <c r="G2157" s="114"/>
      <c r="H2157" s="115"/>
      <c r="I2157" s="115"/>
      <c r="J2157" s="116"/>
      <c r="K2157" s="116"/>
      <c r="L2157" s="8"/>
      <c r="M2157" s="117"/>
      <c r="N2157" s="117"/>
      <c r="O2157" s="110"/>
      <c r="P2157" s="110"/>
      <c r="Q2157" s="148"/>
      <c r="R2157" s="170"/>
      <c r="S2157" s="110"/>
      <c r="T2157" s="92"/>
      <c r="U2157" s="180"/>
      <c r="V2157" s="120"/>
      <c r="W2157" s="118"/>
      <c r="X2157" s="118"/>
      <c r="Y2157" s="117"/>
      <c r="Z2157" s="110"/>
      <c r="AA2157" s="110"/>
      <c r="AB2157" s="121"/>
      <c r="AC2157" s="115"/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109"/>
      <c r="B2158" s="110"/>
      <c r="C2158" s="110"/>
      <c r="D2158" s="111"/>
      <c r="E2158" s="111"/>
      <c r="F2158" s="161"/>
      <c r="G2158" s="114"/>
      <c r="H2158" s="115"/>
      <c r="I2158" s="115"/>
      <c r="J2158" s="116"/>
      <c r="K2158" s="116"/>
      <c r="L2158" s="8"/>
      <c r="M2158" s="117"/>
      <c r="N2158" s="117"/>
      <c r="O2158" s="110"/>
      <c r="P2158" s="110"/>
      <c r="Q2158" s="148"/>
      <c r="R2158" s="170"/>
      <c r="S2158" s="110"/>
      <c r="T2158" s="92"/>
      <c r="U2158" s="180"/>
      <c r="V2158" s="120"/>
      <c r="W2158" s="118"/>
      <c r="X2158" s="118"/>
      <c r="Y2158" s="117"/>
      <c r="Z2158" s="110"/>
      <c r="AA2158" s="110"/>
      <c r="AB2158" s="121"/>
      <c r="AC2158" s="115"/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109"/>
      <c r="B2159" s="110"/>
      <c r="C2159" s="110"/>
      <c r="D2159" s="111"/>
      <c r="E2159" s="111"/>
      <c r="F2159" s="161"/>
      <c r="G2159" s="114"/>
      <c r="H2159" s="115"/>
      <c r="I2159" s="115"/>
      <c r="J2159" s="116"/>
      <c r="K2159" s="116"/>
      <c r="L2159" s="8"/>
      <c r="M2159" s="117"/>
      <c r="N2159" s="117"/>
      <c r="O2159" s="110"/>
      <c r="P2159" s="110"/>
      <c r="Q2159" s="148"/>
      <c r="R2159" s="170"/>
      <c r="S2159" s="110"/>
      <c r="T2159" s="92"/>
      <c r="U2159" s="180"/>
      <c r="V2159" s="120"/>
      <c r="W2159" s="118"/>
      <c r="X2159" s="118"/>
      <c r="Y2159" s="117"/>
      <c r="Z2159" s="110"/>
      <c r="AA2159" s="110"/>
      <c r="AB2159" s="121"/>
      <c r="AC2159" s="115"/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109"/>
      <c r="B2160" s="110"/>
      <c r="C2160" s="110"/>
      <c r="D2160" s="111"/>
      <c r="E2160" s="111"/>
      <c r="F2160" s="161"/>
      <c r="G2160" s="114"/>
      <c r="H2160" s="115"/>
      <c r="I2160" s="115"/>
      <c r="J2160" s="116"/>
      <c r="K2160" s="116"/>
      <c r="L2160" s="8"/>
      <c r="M2160" s="117"/>
      <c r="N2160" s="117"/>
      <c r="O2160" s="110"/>
      <c r="P2160" s="110"/>
      <c r="Q2160" s="148"/>
      <c r="R2160" s="170"/>
      <c r="S2160" s="110"/>
      <c r="T2160" s="92"/>
      <c r="U2160" s="180"/>
      <c r="V2160" s="120"/>
      <c r="W2160" s="118"/>
      <c r="X2160" s="118"/>
      <c r="Y2160" s="117"/>
      <c r="Z2160" s="110"/>
      <c r="AA2160" s="110"/>
      <c r="AB2160" s="121"/>
      <c r="AC2160" s="115"/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109"/>
      <c r="B2161" s="110"/>
      <c r="C2161" s="110"/>
      <c r="D2161" s="111"/>
      <c r="E2161" s="111"/>
      <c r="F2161" s="161"/>
      <c r="G2161" s="114"/>
      <c r="H2161" s="115"/>
      <c r="I2161" s="115"/>
      <c r="J2161" s="116"/>
      <c r="K2161" s="116"/>
      <c r="L2161" s="8"/>
      <c r="M2161" s="117"/>
      <c r="N2161" s="117"/>
      <c r="O2161" s="110"/>
      <c r="P2161" s="110"/>
      <c r="Q2161" s="148"/>
      <c r="R2161" s="170"/>
      <c r="S2161" s="110"/>
      <c r="T2161" s="92"/>
      <c r="U2161" s="180"/>
      <c r="V2161" s="120"/>
      <c r="W2161" s="118"/>
      <c r="X2161" s="118"/>
      <c r="Y2161" s="117"/>
      <c r="Z2161" s="110"/>
      <c r="AA2161" s="110"/>
      <c r="AB2161" s="121"/>
      <c r="AC2161" s="115"/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109"/>
      <c r="B2162" s="110"/>
      <c r="C2162" s="110"/>
      <c r="D2162" s="111"/>
      <c r="E2162" s="111"/>
      <c r="F2162" s="161"/>
      <c r="G2162" s="114"/>
      <c r="H2162" s="115"/>
      <c r="I2162" s="115"/>
      <c r="J2162" s="116"/>
      <c r="K2162" s="116"/>
      <c r="L2162" s="8"/>
      <c r="M2162" s="117"/>
      <c r="N2162" s="117"/>
      <c r="O2162" s="110"/>
      <c r="P2162" s="110"/>
      <c r="Q2162" s="148"/>
      <c r="R2162" s="170"/>
      <c r="S2162" s="110"/>
      <c r="T2162" s="92"/>
      <c r="U2162" s="180"/>
      <c r="V2162" s="120"/>
      <c r="W2162" s="118"/>
      <c r="X2162" s="118"/>
      <c r="Y2162" s="117"/>
      <c r="Z2162" s="110"/>
      <c r="AA2162" s="110"/>
      <c r="AB2162" s="121"/>
      <c r="AC2162" s="115"/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109"/>
      <c r="B2163" s="110"/>
      <c r="C2163" s="110"/>
      <c r="D2163" s="111"/>
      <c r="E2163" s="111"/>
      <c r="F2163" s="161"/>
      <c r="G2163" s="114"/>
      <c r="H2163" s="115"/>
      <c r="I2163" s="115"/>
      <c r="J2163" s="116"/>
      <c r="K2163" s="116"/>
      <c r="L2163" s="8"/>
      <c r="M2163" s="117"/>
      <c r="N2163" s="117"/>
      <c r="O2163" s="110"/>
      <c r="P2163" s="110"/>
      <c r="Q2163" s="148"/>
      <c r="R2163" s="170"/>
      <c r="S2163" s="110"/>
      <c r="T2163" s="92"/>
      <c r="U2163" s="180"/>
      <c r="V2163" s="120"/>
      <c r="W2163" s="118"/>
      <c r="X2163" s="118"/>
      <c r="Y2163" s="117"/>
      <c r="Z2163" s="110"/>
      <c r="AA2163" s="110"/>
      <c r="AB2163" s="121"/>
      <c r="AC2163" s="115"/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109"/>
      <c r="B2164" s="110"/>
      <c r="C2164" s="110"/>
      <c r="D2164" s="111"/>
      <c r="E2164" s="111"/>
      <c r="F2164" s="161"/>
      <c r="G2164" s="114"/>
      <c r="H2164" s="115"/>
      <c r="I2164" s="115"/>
      <c r="J2164" s="116"/>
      <c r="K2164" s="116"/>
      <c r="L2164" s="8"/>
      <c r="M2164" s="117"/>
      <c r="N2164" s="117"/>
      <c r="O2164" s="110"/>
      <c r="P2164" s="110"/>
      <c r="Q2164" s="148"/>
      <c r="R2164" s="170"/>
      <c r="S2164" s="110"/>
      <c r="T2164" s="92"/>
      <c r="U2164" s="180"/>
      <c r="V2164" s="120"/>
      <c r="W2164" s="118"/>
      <c r="X2164" s="118"/>
      <c r="Y2164" s="117"/>
      <c r="Z2164" s="110"/>
      <c r="AA2164" s="110"/>
      <c r="AB2164" s="121"/>
      <c r="AC2164" s="115"/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109"/>
      <c r="B2165" s="110"/>
      <c r="C2165" s="110"/>
      <c r="D2165" s="111"/>
      <c r="E2165" s="111"/>
      <c r="F2165" s="161"/>
      <c r="G2165" s="114"/>
      <c r="H2165" s="115"/>
      <c r="I2165" s="115"/>
      <c r="J2165" s="116"/>
      <c r="K2165" s="116"/>
      <c r="L2165" s="8"/>
      <c r="M2165" s="117"/>
      <c r="N2165" s="117"/>
      <c r="O2165" s="110"/>
      <c r="P2165" s="110"/>
      <c r="Q2165" s="148"/>
      <c r="R2165" s="170"/>
      <c r="S2165" s="110"/>
      <c r="T2165" s="92"/>
      <c r="U2165" s="180"/>
      <c r="V2165" s="120"/>
      <c r="W2165" s="118"/>
      <c r="X2165" s="118"/>
      <c r="Y2165" s="117"/>
      <c r="Z2165" s="110"/>
      <c r="AA2165" s="110"/>
      <c r="AB2165" s="121"/>
      <c r="AC2165" s="115"/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109"/>
      <c r="B2166" s="110"/>
      <c r="C2166" s="110"/>
      <c r="D2166" s="111"/>
      <c r="E2166" s="111"/>
      <c r="F2166" s="161"/>
      <c r="G2166" s="114"/>
      <c r="H2166" s="115"/>
      <c r="I2166" s="115"/>
      <c r="J2166" s="116"/>
      <c r="K2166" s="116"/>
      <c r="L2166" s="8"/>
      <c r="M2166" s="117"/>
      <c r="N2166" s="117"/>
      <c r="O2166" s="110"/>
      <c r="P2166" s="110"/>
      <c r="Q2166" s="148"/>
      <c r="R2166" s="170"/>
      <c r="S2166" s="110"/>
      <c r="T2166" s="92"/>
      <c r="U2166" s="180"/>
      <c r="V2166" s="120"/>
      <c r="W2166" s="118"/>
      <c r="X2166" s="118"/>
      <c r="Y2166" s="117"/>
      <c r="Z2166" s="110"/>
      <c r="AA2166" s="110"/>
      <c r="AB2166" s="121"/>
      <c r="AC2166" s="115"/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109"/>
      <c r="B2167" s="110"/>
      <c r="C2167" s="110"/>
      <c r="D2167" s="111"/>
      <c r="E2167" s="111"/>
      <c r="F2167" s="161"/>
      <c r="G2167" s="114"/>
      <c r="H2167" s="115"/>
      <c r="I2167" s="115"/>
      <c r="J2167" s="116"/>
      <c r="K2167" s="116"/>
      <c r="L2167" s="8"/>
      <c r="M2167" s="117"/>
      <c r="N2167" s="117"/>
      <c r="O2167" s="110"/>
      <c r="P2167" s="110"/>
      <c r="Q2167" s="148"/>
      <c r="R2167" s="170"/>
      <c r="S2167" s="110"/>
      <c r="T2167" s="92"/>
      <c r="U2167" s="180"/>
      <c r="V2167" s="120"/>
      <c r="W2167" s="118"/>
      <c r="X2167" s="118"/>
      <c r="Y2167" s="117"/>
      <c r="Z2167" s="110"/>
      <c r="AA2167" s="110"/>
      <c r="AB2167" s="121"/>
      <c r="AC2167" s="115"/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109"/>
      <c r="B2168" s="110"/>
      <c r="C2168" s="110"/>
      <c r="D2168" s="111"/>
      <c r="E2168" s="111"/>
      <c r="F2168" s="161"/>
      <c r="G2168" s="114"/>
      <c r="H2168" s="115"/>
      <c r="I2168" s="115"/>
      <c r="J2168" s="116"/>
      <c r="K2168" s="116"/>
      <c r="L2168" s="8"/>
      <c r="M2168" s="117"/>
      <c r="N2168" s="117"/>
      <c r="O2168" s="110"/>
      <c r="P2168" s="110"/>
      <c r="Q2168" s="148"/>
      <c r="R2168" s="170"/>
      <c r="S2168" s="110"/>
      <c r="T2168" s="92"/>
      <c r="U2168" s="180"/>
      <c r="V2168" s="120"/>
      <c r="W2168" s="118"/>
      <c r="X2168" s="118"/>
      <c r="Y2168" s="117"/>
      <c r="Z2168" s="110"/>
      <c r="AA2168" s="110"/>
      <c r="AB2168" s="121"/>
      <c r="AC2168" s="115"/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109"/>
      <c r="B2169" s="110"/>
      <c r="C2169" s="110"/>
      <c r="D2169" s="111"/>
      <c r="E2169" s="111"/>
      <c r="F2169" s="161"/>
      <c r="G2169" s="114"/>
      <c r="H2169" s="115"/>
      <c r="I2169" s="115"/>
      <c r="J2169" s="116"/>
      <c r="K2169" s="116"/>
      <c r="L2169" s="8"/>
      <c r="M2169" s="117"/>
      <c r="N2169" s="117"/>
      <c r="O2169" s="110"/>
      <c r="P2169" s="110"/>
      <c r="Q2169" s="148"/>
      <c r="R2169" s="170"/>
      <c r="S2169" s="110"/>
      <c r="T2169" s="92"/>
      <c r="U2169" s="180"/>
      <c r="V2169" s="120"/>
      <c r="W2169" s="118"/>
      <c r="X2169" s="118"/>
      <c r="Y2169" s="117"/>
      <c r="Z2169" s="110"/>
      <c r="AA2169" s="110"/>
      <c r="AB2169" s="121"/>
      <c r="AC2169" s="115"/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109"/>
      <c r="B2170" s="110"/>
      <c r="C2170" s="110"/>
      <c r="D2170" s="111"/>
      <c r="E2170" s="111"/>
      <c r="F2170" s="161"/>
      <c r="G2170" s="114"/>
      <c r="H2170" s="115"/>
      <c r="I2170" s="115"/>
      <c r="J2170" s="116"/>
      <c r="K2170" s="116"/>
      <c r="L2170" s="8"/>
      <c r="M2170" s="117"/>
      <c r="N2170" s="117"/>
      <c r="O2170" s="110"/>
      <c r="P2170" s="110"/>
      <c r="Q2170" s="148"/>
      <c r="R2170" s="170"/>
      <c r="S2170" s="110"/>
      <c r="T2170" s="92"/>
      <c r="U2170" s="180"/>
      <c r="V2170" s="120"/>
      <c r="W2170" s="118"/>
      <c r="X2170" s="118"/>
      <c r="Y2170" s="117"/>
      <c r="Z2170" s="110"/>
      <c r="AA2170" s="110"/>
      <c r="AB2170" s="121"/>
      <c r="AC2170" s="115"/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109"/>
      <c r="B2171" s="110"/>
      <c r="C2171" s="110"/>
      <c r="D2171" s="111"/>
      <c r="E2171" s="111"/>
      <c r="F2171" s="161"/>
      <c r="G2171" s="114"/>
      <c r="H2171" s="115"/>
      <c r="I2171" s="115"/>
      <c r="J2171" s="116"/>
      <c r="K2171" s="116"/>
      <c r="L2171" s="8"/>
      <c r="M2171" s="117"/>
      <c r="N2171" s="117"/>
      <c r="O2171" s="110"/>
      <c r="P2171" s="110"/>
      <c r="Q2171" s="148"/>
      <c r="R2171" s="170"/>
      <c r="S2171" s="110"/>
      <c r="T2171" s="92"/>
      <c r="U2171" s="180"/>
      <c r="V2171" s="120"/>
      <c r="W2171" s="118"/>
      <c r="X2171" s="118"/>
      <c r="Y2171" s="117"/>
      <c r="Z2171" s="110"/>
      <c r="AA2171" s="110"/>
      <c r="AB2171" s="121"/>
      <c r="AC2171" s="115"/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109"/>
      <c r="B2172" s="110"/>
      <c r="C2172" s="110"/>
      <c r="D2172" s="111"/>
      <c r="E2172" s="111"/>
      <c r="F2172" s="161"/>
      <c r="G2172" s="114"/>
      <c r="H2172" s="115"/>
      <c r="I2172" s="115"/>
      <c r="J2172" s="116"/>
      <c r="K2172" s="116"/>
      <c r="L2172" s="8"/>
      <c r="M2172" s="117"/>
      <c r="N2172" s="117"/>
      <c r="O2172" s="110"/>
      <c r="P2172" s="110"/>
      <c r="Q2172" s="148"/>
      <c r="R2172" s="170"/>
      <c r="S2172" s="110"/>
      <c r="T2172" s="92"/>
      <c r="U2172" s="180"/>
      <c r="V2172" s="120"/>
      <c r="W2172" s="118"/>
      <c r="X2172" s="118"/>
      <c r="Y2172" s="117"/>
      <c r="Z2172" s="110"/>
      <c r="AA2172" s="110"/>
      <c r="AB2172" s="121"/>
      <c r="AC2172" s="115"/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109"/>
      <c r="B2173" s="110"/>
      <c r="C2173" s="110"/>
      <c r="D2173" s="111"/>
      <c r="E2173" s="111"/>
      <c r="F2173" s="161"/>
      <c r="G2173" s="114"/>
      <c r="H2173" s="115"/>
      <c r="I2173" s="115"/>
      <c r="J2173" s="116"/>
      <c r="K2173" s="116"/>
      <c r="L2173" s="8"/>
      <c r="M2173" s="117"/>
      <c r="N2173" s="117"/>
      <c r="O2173" s="110"/>
      <c r="P2173" s="110"/>
      <c r="Q2173" s="148"/>
      <c r="R2173" s="170"/>
      <c r="S2173" s="110"/>
      <c r="T2173" s="92"/>
      <c r="U2173" s="180"/>
      <c r="V2173" s="120"/>
      <c r="W2173" s="118"/>
      <c r="X2173" s="118"/>
      <c r="Y2173" s="117"/>
      <c r="Z2173" s="110"/>
      <c r="AA2173" s="110"/>
      <c r="AB2173" s="121"/>
      <c r="AC2173" s="115"/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109"/>
      <c r="B2174" s="110"/>
      <c r="C2174" s="110"/>
      <c r="D2174" s="111"/>
      <c r="E2174" s="111"/>
      <c r="F2174" s="161"/>
      <c r="G2174" s="114"/>
      <c r="H2174" s="115"/>
      <c r="I2174" s="115"/>
      <c r="J2174" s="116"/>
      <c r="K2174" s="116"/>
      <c r="L2174" s="8"/>
      <c r="M2174" s="117"/>
      <c r="N2174" s="117"/>
      <c r="O2174" s="110"/>
      <c r="P2174" s="110"/>
      <c r="Q2174" s="148"/>
      <c r="R2174" s="170"/>
      <c r="S2174" s="110"/>
      <c r="T2174" s="92"/>
      <c r="U2174" s="180"/>
      <c r="V2174" s="120"/>
      <c r="W2174" s="118"/>
      <c r="X2174" s="118"/>
      <c r="Y2174" s="117"/>
      <c r="Z2174" s="110"/>
      <c r="AA2174" s="110"/>
      <c r="AB2174" s="121"/>
      <c r="AC2174" s="115"/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109"/>
      <c r="B2175" s="110"/>
      <c r="C2175" s="110"/>
      <c r="D2175" s="111"/>
      <c r="E2175" s="111"/>
      <c r="F2175" s="161"/>
      <c r="G2175" s="114"/>
      <c r="H2175" s="115"/>
      <c r="I2175" s="115"/>
      <c r="J2175" s="116"/>
      <c r="K2175" s="116"/>
      <c r="L2175" s="8"/>
      <c r="M2175" s="117"/>
      <c r="N2175" s="117"/>
      <c r="O2175" s="110"/>
      <c r="P2175" s="110"/>
      <c r="Q2175" s="148"/>
      <c r="R2175" s="170"/>
      <c r="S2175" s="110"/>
      <c r="T2175" s="92"/>
      <c r="U2175" s="180"/>
      <c r="V2175" s="120"/>
      <c r="W2175" s="118"/>
      <c r="X2175" s="118"/>
      <c r="Y2175" s="117"/>
      <c r="Z2175" s="110"/>
      <c r="AA2175" s="110"/>
      <c r="AB2175" s="121"/>
      <c r="AC2175" s="115"/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109"/>
      <c r="B2176" s="110"/>
      <c r="C2176" s="110"/>
      <c r="D2176" s="111"/>
      <c r="E2176" s="111"/>
      <c r="F2176" s="161"/>
      <c r="G2176" s="114"/>
      <c r="H2176" s="115"/>
      <c r="I2176" s="115"/>
      <c r="J2176" s="116"/>
      <c r="K2176" s="116"/>
      <c r="L2176" s="8"/>
      <c r="M2176" s="117"/>
      <c r="N2176" s="117"/>
      <c r="O2176" s="110"/>
      <c r="P2176" s="110"/>
      <c r="Q2176" s="148"/>
      <c r="R2176" s="170"/>
      <c r="S2176" s="110"/>
      <c r="T2176" s="92"/>
      <c r="U2176" s="180"/>
      <c r="V2176" s="120"/>
      <c r="W2176" s="118"/>
      <c r="X2176" s="118"/>
      <c r="Y2176" s="117"/>
      <c r="Z2176" s="110"/>
      <c r="AA2176" s="110"/>
      <c r="AB2176" s="121"/>
      <c r="AC2176" s="115"/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109"/>
      <c r="B2177" s="110"/>
      <c r="C2177" s="110"/>
      <c r="D2177" s="111"/>
      <c r="E2177" s="111"/>
      <c r="F2177" s="161"/>
      <c r="G2177" s="114"/>
      <c r="H2177" s="115"/>
      <c r="I2177" s="115"/>
      <c r="J2177" s="116"/>
      <c r="K2177" s="116"/>
      <c r="L2177" s="8"/>
      <c r="M2177" s="117"/>
      <c r="N2177" s="117"/>
      <c r="O2177" s="110"/>
      <c r="P2177" s="110"/>
      <c r="Q2177" s="148"/>
      <c r="R2177" s="170"/>
      <c r="S2177" s="110"/>
      <c r="T2177" s="92"/>
      <c r="U2177" s="180"/>
      <c r="V2177" s="120"/>
      <c r="W2177" s="118"/>
      <c r="X2177" s="118"/>
      <c r="Y2177" s="117"/>
      <c r="Z2177" s="110"/>
      <c r="AA2177" s="110"/>
      <c r="AB2177" s="121"/>
      <c r="AC2177" s="115"/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109"/>
      <c r="B2178" s="110"/>
      <c r="C2178" s="110"/>
      <c r="D2178" s="111"/>
      <c r="E2178" s="111"/>
      <c r="F2178" s="161"/>
      <c r="G2178" s="114"/>
      <c r="H2178" s="115"/>
      <c r="I2178" s="115"/>
      <c r="J2178" s="116"/>
      <c r="K2178" s="116"/>
      <c r="L2178" s="8"/>
      <c r="M2178" s="117"/>
      <c r="N2178" s="117"/>
      <c r="O2178" s="110"/>
      <c r="P2178" s="110"/>
      <c r="Q2178" s="148"/>
      <c r="R2178" s="170"/>
      <c r="S2178" s="110"/>
      <c r="T2178" s="92"/>
      <c r="U2178" s="180"/>
      <c r="V2178" s="120"/>
      <c r="W2178" s="118"/>
      <c r="X2178" s="118"/>
      <c r="Y2178" s="117"/>
      <c r="Z2178" s="110"/>
      <c r="AA2178" s="110"/>
      <c r="AB2178" s="121"/>
      <c r="AC2178" s="115"/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109"/>
      <c r="B2179" s="110"/>
      <c r="C2179" s="110"/>
      <c r="D2179" s="111"/>
      <c r="E2179" s="111"/>
      <c r="F2179" s="161"/>
      <c r="G2179" s="114"/>
      <c r="H2179" s="115"/>
      <c r="I2179" s="115"/>
      <c r="J2179" s="116"/>
      <c r="K2179" s="116"/>
      <c r="L2179" s="8"/>
      <c r="M2179" s="117"/>
      <c r="N2179" s="117"/>
      <c r="O2179" s="110"/>
      <c r="P2179" s="110"/>
      <c r="Q2179" s="148"/>
      <c r="R2179" s="170"/>
      <c r="S2179" s="110"/>
      <c r="T2179" s="92"/>
      <c r="U2179" s="180"/>
      <c r="V2179" s="120"/>
      <c r="W2179" s="118"/>
      <c r="X2179" s="118"/>
      <c r="Y2179" s="117"/>
      <c r="Z2179" s="110"/>
      <c r="AA2179" s="110"/>
      <c r="AB2179" s="121"/>
      <c r="AC2179" s="115"/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109"/>
      <c r="B2180" s="110"/>
      <c r="C2180" s="110"/>
      <c r="D2180" s="111"/>
      <c r="E2180" s="111"/>
      <c r="F2180" s="161"/>
      <c r="G2180" s="114"/>
      <c r="H2180" s="115"/>
      <c r="I2180" s="115"/>
      <c r="J2180" s="116"/>
      <c r="K2180" s="116"/>
      <c r="L2180" s="8"/>
      <c r="M2180" s="117"/>
      <c r="N2180" s="117"/>
      <c r="O2180" s="110"/>
      <c r="P2180" s="110"/>
      <c r="Q2180" s="148"/>
      <c r="R2180" s="170"/>
      <c r="S2180" s="110"/>
      <c r="T2180" s="92"/>
      <c r="U2180" s="180"/>
      <c r="V2180" s="120"/>
      <c r="W2180" s="118"/>
      <c r="X2180" s="118"/>
      <c r="Y2180" s="117"/>
      <c r="Z2180" s="110"/>
      <c r="AA2180" s="110"/>
      <c r="AB2180" s="121"/>
      <c r="AC2180" s="115"/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109"/>
      <c r="B2181" s="110"/>
      <c r="C2181" s="110"/>
      <c r="D2181" s="111"/>
      <c r="E2181" s="111"/>
      <c r="F2181" s="161"/>
      <c r="G2181" s="114"/>
      <c r="H2181" s="115"/>
      <c r="I2181" s="115"/>
      <c r="J2181" s="116"/>
      <c r="K2181" s="116"/>
      <c r="L2181" s="8"/>
      <c r="M2181" s="117"/>
      <c r="N2181" s="117"/>
      <c r="O2181" s="110"/>
      <c r="P2181" s="110"/>
      <c r="Q2181" s="148"/>
      <c r="R2181" s="170"/>
      <c r="S2181" s="110"/>
      <c r="T2181" s="92"/>
      <c r="U2181" s="180"/>
      <c r="V2181" s="120"/>
      <c r="W2181" s="118"/>
      <c r="X2181" s="118"/>
      <c r="Y2181" s="117"/>
      <c r="Z2181" s="110"/>
      <c r="AA2181" s="110"/>
      <c r="AB2181" s="121"/>
      <c r="AC2181" s="115"/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109"/>
      <c r="B2182" s="110"/>
      <c r="C2182" s="110"/>
      <c r="D2182" s="111"/>
      <c r="E2182" s="111"/>
      <c r="F2182" s="161"/>
      <c r="G2182" s="114"/>
      <c r="H2182" s="115"/>
      <c r="I2182" s="115"/>
      <c r="J2182" s="116"/>
      <c r="K2182" s="116"/>
      <c r="L2182" s="8"/>
      <c r="M2182" s="117"/>
      <c r="N2182" s="117"/>
      <c r="O2182" s="110"/>
      <c r="P2182" s="110"/>
      <c r="Q2182" s="148"/>
      <c r="R2182" s="170"/>
      <c r="S2182" s="110"/>
      <c r="T2182" s="92"/>
      <c r="U2182" s="180"/>
      <c r="V2182" s="120"/>
      <c r="W2182" s="118"/>
      <c r="X2182" s="118"/>
      <c r="Y2182" s="117"/>
      <c r="Z2182" s="110"/>
      <c r="AA2182" s="110"/>
      <c r="AB2182" s="121"/>
      <c r="AC2182" s="115"/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109"/>
      <c r="B2183" s="110"/>
      <c r="C2183" s="110"/>
      <c r="D2183" s="111"/>
      <c r="E2183" s="111"/>
      <c r="F2183" s="161"/>
      <c r="G2183" s="114"/>
      <c r="H2183" s="115"/>
      <c r="I2183" s="115"/>
      <c r="J2183" s="116"/>
      <c r="K2183" s="116"/>
      <c r="L2183" s="8"/>
      <c r="M2183" s="117"/>
      <c r="N2183" s="117"/>
      <c r="O2183" s="110"/>
      <c r="P2183" s="110"/>
      <c r="Q2183" s="148"/>
      <c r="R2183" s="170"/>
      <c r="S2183" s="110"/>
      <c r="T2183" s="92"/>
      <c r="U2183" s="180"/>
      <c r="V2183" s="120"/>
      <c r="W2183" s="118"/>
      <c r="X2183" s="118"/>
      <c r="Y2183" s="117"/>
      <c r="Z2183" s="110"/>
      <c r="AA2183" s="110"/>
      <c r="AB2183" s="121"/>
      <c r="AC2183" s="115"/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109"/>
      <c r="B2184" s="110"/>
      <c r="C2184" s="110"/>
      <c r="D2184" s="111"/>
      <c r="E2184" s="111"/>
      <c r="F2184" s="161"/>
      <c r="G2184" s="114"/>
      <c r="H2184" s="115"/>
      <c r="I2184" s="115"/>
      <c r="J2184" s="116"/>
      <c r="K2184" s="116"/>
      <c r="L2184" s="8"/>
      <c r="M2184" s="117"/>
      <c r="N2184" s="117"/>
      <c r="O2184" s="110"/>
      <c r="P2184" s="110"/>
      <c r="Q2184" s="148"/>
      <c r="R2184" s="170"/>
      <c r="S2184" s="110"/>
      <c r="T2184" s="92"/>
      <c r="U2184" s="180"/>
      <c r="V2184" s="120"/>
      <c r="W2184" s="118"/>
      <c r="X2184" s="118"/>
      <c r="Y2184" s="117"/>
      <c r="Z2184" s="110"/>
      <c r="AA2184" s="110"/>
      <c r="AB2184" s="121"/>
      <c r="AC2184" s="115"/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109"/>
      <c r="B2185" s="110"/>
      <c r="C2185" s="110"/>
      <c r="D2185" s="111"/>
      <c r="E2185" s="111"/>
      <c r="F2185" s="161"/>
      <c r="G2185" s="114"/>
      <c r="H2185" s="115"/>
      <c r="I2185" s="115"/>
      <c r="J2185" s="116"/>
      <c r="K2185" s="116"/>
      <c r="L2185" s="8"/>
      <c r="M2185" s="117"/>
      <c r="N2185" s="117"/>
      <c r="O2185" s="110"/>
      <c r="P2185" s="110"/>
      <c r="Q2185" s="148"/>
      <c r="R2185" s="170"/>
      <c r="S2185" s="110"/>
      <c r="T2185" s="92"/>
      <c r="U2185" s="180"/>
      <c r="V2185" s="120"/>
      <c r="W2185" s="118"/>
      <c r="X2185" s="118"/>
      <c r="Y2185" s="117"/>
      <c r="Z2185" s="110"/>
      <c r="AA2185" s="110"/>
      <c r="AB2185" s="121"/>
      <c r="AC2185" s="115"/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109"/>
      <c r="B2186" s="110"/>
      <c r="C2186" s="110"/>
      <c r="D2186" s="111"/>
      <c r="E2186" s="111"/>
      <c r="F2186" s="161"/>
      <c r="G2186" s="114"/>
      <c r="H2186" s="115"/>
      <c r="I2186" s="115"/>
      <c r="J2186" s="116"/>
      <c r="K2186" s="116"/>
      <c r="L2186" s="8"/>
      <c r="M2186" s="117"/>
      <c r="N2186" s="117"/>
      <c r="O2186" s="110"/>
      <c r="P2186" s="110"/>
      <c r="Q2186" s="148"/>
      <c r="R2186" s="170"/>
      <c r="S2186" s="110"/>
      <c r="T2186" s="92"/>
      <c r="U2186" s="180"/>
      <c r="V2186" s="120"/>
      <c r="W2186" s="118"/>
      <c r="X2186" s="118"/>
      <c r="Y2186" s="117"/>
      <c r="Z2186" s="110"/>
      <c r="AA2186" s="110"/>
      <c r="AB2186" s="121"/>
      <c r="AC2186" s="115"/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109"/>
      <c r="B2187" s="110"/>
      <c r="C2187" s="110"/>
      <c r="D2187" s="111"/>
      <c r="E2187" s="111"/>
      <c r="F2187" s="161"/>
      <c r="G2187" s="114"/>
      <c r="H2187" s="115"/>
      <c r="I2187" s="115"/>
      <c r="J2187" s="116"/>
      <c r="K2187" s="116"/>
      <c r="L2187" s="8"/>
      <c r="M2187" s="117"/>
      <c r="N2187" s="117"/>
      <c r="O2187" s="110"/>
      <c r="P2187" s="110"/>
      <c r="Q2187" s="148"/>
      <c r="R2187" s="170"/>
      <c r="S2187" s="110"/>
      <c r="T2187" s="92"/>
      <c r="U2187" s="180"/>
      <c r="V2187" s="120"/>
      <c r="W2187" s="118"/>
      <c r="X2187" s="118"/>
      <c r="Y2187" s="117"/>
      <c r="Z2187" s="110"/>
      <c r="AA2187" s="110"/>
      <c r="AB2187" s="121"/>
      <c r="AC2187" s="115"/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109"/>
      <c r="B2188" s="110"/>
      <c r="C2188" s="110"/>
      <c r="D2188" s="111"/>
      <c r="E2188" s="111"/>
      <c r="F2188" s="161"/>
      <c r="G2188" s="114"/>
      <c r="H2188" s="115"/>
      <c r="I2188" s="115"/>
      <c r="J2188" s="116"/>
      <c r="K2188" s="116"/>
      <c r="L2188" s="8"/>
      <c r="M2188" s="117"/>
      <c r="N2188" s="117"/>
      <c r="O2188" s="110"/>
      <c r="P2188" s="110"/>
      <c r="Q2188" s="148"/>
      <c r="R2188" s="170"/>
      <c r="S2188" s="110"/>
      <c r="T2188" s="92"/>
      <c r="U2188" s="180"/>
      <c r="V2188" s="120"/>
      <c r="W2188" s="118"/>
      <c r="X2188" s="118"/>
      <c r="Y2188" s="117"/>
      <c r="Z2188" s="110"/>
      <c r="AA2188" s="110"/>
      <c r="AB2188" s="121"/>
      <c r="AC2188" s="115"/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109"/>
      <c r="B2189" s="110"/>
      <c r="C2189" s="110"/>
      <c r="D2189" s="111"/>
      <c r="E2189" s="111"/>
      <c r="F2189" s="161"/>
      <c r="G2189" s="114"/>
      <c r="H2189" s="115"/>
      <c r="I2189" s="115"/>
      <c r="J2189" s="116"/>
      <c r="K2189" s="116"/>
      <c r="L2189" s="8"/>
      <c r="M2189" s="117"/>
      <c r="N2189" s="117"/>
      <c r="O2189" s="110"/>
      <c r="P2189" s="110"/>
      <c r="Q2189" s="148"/>
      <c r="R2189" s="170"/>
      <c r="S2189" s="110"/>
      <c r="T2189" s="92"/>
      <c r="U2189" s="180"/>
      <c r="V2189" s="120"/>
      <c r="W2189" s="118"/>
      <c r="X2189" s="118"/>
      <c r="Y2189" s="117"/>
      <c r="Z2189" s="110"/>
      <c r="AA2189" s="110"/>
      <c r="AB2189" s="121"/>
      <c r="AC2189" s="115"/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109"/>
      <c r="B2190" s="110"/>
      <c r="C2190" s="110"/>
      <c r="D2190" s="111"/>
      <c r="E2190" s="111"/>
      <c r="F2190" s="161"/>
      <c r="G2190" s="114"/>
      <c r="H2190" s="115"/>
      <c r="I2190" s="115"/>
      <c r="J2190" s="116"/>
      <c r="K2190" s="116"/>
      <c r="L2190" s="8"/>
      <c r="M2190" s="117"/>
      <c r="N2190" s="117"/>
      <c r="O2190" s="110"/>
      <c r="P2190" s="110"/>
      <c r="Q2190" s="148"/>
      <c r="R2190" s="170"/>
      <c r="S2190" s="110"/>
      <c r="T2190" s="92"/>
      <c r="U2190" s="180"/>
      <c r="V2190" s="120"/>
      <c r="W2190" s="118"/>
      <c r="X2190" s="118"/>
      <c r="Y2190" s="117"/>
      <c r="Z2190" s="110"/>
      <c r="AA2190" s="110"/>
      <c r="AB2190" s="121"/>
      <c r="AC2190" s="115"/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109"/>
      <c r="B2191" s="110"/>
      <c r="C2191" s="110"/>
      <c r="D2191" s="111"/>
      <c r="E2191" s="111"/>
      <c r="F2191" s="161"/>
      <c r="G2191" s="114"/>
      <c r="H2191" s="115"/>
      <c r="I2191" s="115"/>
      <c r="J2191" s="116"/>
      <c r="K2191" s="116"/>
      <c r="L2191" s="8"/>
      <c r="M2191" s="117"/>
      <c r="N2191" s="117"/>
      <c r="O2191" s="110"/>
      <c r="P2191" s="110"/>
      <c r="Q2191" s="148"/>
      <c r="R2191" s="170"/>
      <c r="S2191" s="110"/>
      <c r="T2191" s="92"/>
      <c r="U2191" s="180"/>
      <c r="V2191" s="120"/>
      <c r="W2191" s="118"/>
      <c r="X2191" s="118"/>
      <c r="Y2191" s="117"/>
      <c r="Z2191" s="110"/>
      <c r="AA2191" s="110"/>
      <c r="AB2191" s="121"/>
      <c r="AC2191" s="115"/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109"/>
      <c r="B2192" s="110"/>
      <c r="C2192" s="110"/>
      <c r="D2192" s="111"/>
      <c r="E2192" s="111"/>
      <c r="F2192" s="161"/>
      <c r="G2192" s="114"/>
      <c r="H2192" s="115"/>
      <c r="I2192" s="115"/>
      <c r="J2192" s="116"/>
      <c r="K2192" s="116"/>
      <c r="L2192" s="8"/>
      <c r="M2192" s="117"/>
      <c r="N2192" s="117"/>
      <c r="O2192" s="110"/>
      <c r="P2192" s="110"/>
      <c r="Q2192" s="148"/>
      <c r="R2192" s="170"/>
      <c r="S2192" s="110"/>
      <c r="T2192" s="92"/>
      <c r="U2192" s="180"/>
      <c r="V2192" s="120"/>
      <c r="W2192" s="118"/>
      <c r="X2192" s="118"/>
      <c r="Y2192" s="117"/>
      <c r="Z2192" s="110"/>
      <c r="AA2192" s="110"/>
      <c r="AB2192" s="121"/>
      <c r="AC2192" s="115"/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109"/>
      <c r="B2193" s="110"/>
      <c r="C2193" s="110"/>
      <c r="D2193" s="111"/>
      <c r="E2193" s="111"/>
      <c r="F2193" s="161"/>
      <c r="G2193" s="114"/>
      <c r="H2193" s="115"/>
      <c r="I2193" s="115"/>
      <c r="J2193" s="116"/>
      <c r="K2193" s="116"/>
      <c r="L2193" s="8"/>
      <c r="M2193" s="117"/>
      <c r="N2193" s="117"/>
      <c r="O2193" s="110"/>
      <c r="P2193" s="110"/>
      <c r="Q2193" s="148"/>
      <c r="R2193" s="170"/>
      <c r="S2193" s="110"/>
      <c r="T2193" s="92"/>
      <c r="U2193" s="180"/>
      <c r="V2193" s="120"/>
      <c r="W2193" s="118"/>
      <c r="X2193" s="118"/>
      <c r="Y2193" s="117"/>
      <c r="Z2193" s="110"/>
      <c r="AA2193" s="110"/>
      <c r="AB2193" s="121"/>
      <c r="AC2193" s="115"/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109"/>
      <c r="B2194" s="110"/>
      <c r="C2194" s="110"/>
      <c r="D2194" s="111"/>
      <c r="E2194" s="111"/>
      <c r="F2194" s="161"/>
      <c r="G2194" s="114"/>
      <c r="H2194" s="115"/>
      <c r="I2194" s="115"/>
      <c r="J2194" s="116"/>
      <c r="K2194" s="116"/>
      <c r="L2194" s="8"/>
      <c r="M2194" s="117"/>
      <c r="N2194" s="117"/>
      <c r="O2194" s="110"/>
      <c r="P2194" s="110"/>
      <c r="Q2194" s="148"/>
      <c r="R2194" s="170"/>
      <c r="S2194" s="110"/>
      <c r="T2194" s="92"/>
      <c r="U2194" s="180"/>
      <c r="V2194" s="120"/>
      <c r="W2194" s="118"/>
      <c r="X2194" s="118"/>
      <c r="Y2194" s="117"/>
      <c r="Z2194" s="110"/>
      <c r="AA2194" s="110"/>
      <c r="AB2194" s="121"/>
      <c r="AC2194" s="115"/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109"/>
      <c r="B2195" s="110"/>
      <c r="C2195" s="110"/>
      <c r="D2195" s="111"/>
      <c r="E2195" s="111"/>
      <c r="F2195" s="161"/>
      <c r="G2195" s="114"/>
      <c r="H2195" s="115"/>
      <c r="I2195" s="115"/>
      <c r="J2195" s="116"/>
      <c r="K2195" s="116"/>
      <c r="L2195" s="8"/>
      <c r="M2195" s="117"/>
      <c r="N2195" s="117"/>
      <c r="O2195" s="110"/>
      <c r="P2195" s="110"/>
      <c r="Q2195" s="148"/>
      <c r="R2195" s="170"/>
      <c r="S2195" s="110"/>
      <c r="T2195" s="92"/>
      <c r="U2195" s="180"/>
      <c r="V2195" s="120"/>
      <c r="W2195" s="118"/>
      <c r="X2195" s="118"/>
      <c r="Y2195" s="117"/>
      <c r="Z2195" s="110"/>
      <c r="AA2195" s="110"/>
      <c r="AB2195" s="121"/>
      <c r="AC2195" s="115"/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109"/>
      <c r="B2196" s="110"/>
      <c r="C2196" s="110"/>
      <c r="D2196" s="111"/>
      <c r="E2196" s="111"/>
      <c r="F2196" s="161"/>
      <c r="G2196" s="114"/>
      <c r="H2196" s="115"/>
      <c r="I2196" s="115"/>
      <c r="J2196" s="116"/>
      <c r="K2196" s="116"/>
      <c r="L2196" s="8"/>
      <c r="M2196" s="117"/>
      <c r="N2196" s="117"/>
      <c r="O2196" s="110"/>
      <c r="P2196" s="110"/>
      <c r="Q2196" s="148"/>
      <c r="R2196" s="170"/>
      <c r="S2196" s="110"/>
      <c r="T2196" s="92"/>
      <c r="U2196" s="180"/>
      <c r="V2196" s="120"/>
      <c r="W2196" s="118"/>
      <c r="X2196" s="118"/>
      <c r="Y2196" s="117"/>
      <c r="Z2196" s="110"/>
      <c r="AA2196" s="110"/>
      <c r="AB2196" s="121"/>
      <c r="AC2196" s="115"/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109"/>
      <c r="B2197" s="110"/>
      <c r="C2197" s="110"/>
      <c r="D2197" s="111"/>
      <c r="E2197" s="111"/>
      <c r="F2197" s="161"/>
      <c r="G2197" s="114"/>
      <c r="H2197" s="115"/>
      <c r="I2197" s="115"/>
      <c r="J2197" s="116"/>
      <c r="K2197" s="116"/>
      <c r="L2197" s="8"/>
      <c r="M2197" s="117"/>
      <c r="N2197" s="117"/>
      <c r="O2197" s="110"/>
      <c r="P2197" s="110"/>
      <c r="Q2197" s="148"/>
      <c r="R2197" s="170"/>
      <c r="S2197" s="110"/>
      <c r="T2197" s="92"/>
      <c r="U2197" s="180"/>
      <c r="V2197" s="120"/>
      <c r="W2197" s="118"/>
      <c r="X2197" s="118"/>
      <c r="Y2197" s="117"/>
      <c r="Z2197" s="110"/>
      <c r="AA2197" s="110"/>
      <c r="AB2197" s="121"/>
      <c r="AC2197" s="115"/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109"/>
      <c r="B2198" s="110"/>
      <c r="C2198" s="110"/>
      <c r="D2198" s="111"/>
      <c r="E2198" s="111"/>
      <c r="F2198" s="161"/>
      <c r="G2198" s="114"/>
      <c r="H2198" s="115"/>
      <c r="I2198" s="115"/>
      <c r="J2198" s="116"/>
      <c r="K2198" s="116"/>
      <c r="L2198" s="8"/>
      <c r="M2198" s="117"/>
      <c r="N2198" s="117"/>
      <c r="O2198" s="110"/>
      <c r="P2198" s="110"/>
      <c r="Q2198" s="148"/>
      <c r="R2198" s="170"/>
      <c r="S2198" s="110"/>
      <c r="T2198" s="92"/>
      <c r="U2198" s="180"/>
      <c r="V2198" s="120"/>
      <c r="W2198" s="118"/>
      <c r="X2198" s="118"/>
      <c r="Y2198" s="117"/>
      <c r="Z2198" s="110"/>
      <c r="AA2198" s="110"/>
      <c r="AB2198" s="121"/>
      <c r="AC2198" s="115"/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109"/>
      <c r="B2199" s="110"/>
      <c r="C2199" s="110"/>
      <c r="D2199" s="111"/>
      <c r="E2199" s="111"/>
      <c r="F2199" s="161"/>
      <c r="G2199" s="114"/>
      <c r="H2199" s="115"/>
      <c r="I2199" s="115"/>
      <c r="J2199" s="116"/>
      <c r="K2199" s="116"/>
      <c r="L2199" s="8"/>
      <c r="M2199" s="117"/>
      <c r="N2199" s="117"/>
      <c r="O2199" s="110"/>
      <c r="P2199" s="110"/>
      <c r="Q2199" s="148"/>
      <c r="R2199" s="170"/>
      <c r="S2199" s="110"/>
      <c r="T2199" s="92"/>
      <c r="U2199" s="180"/>
      <c r="V2199" s="120"/>
      <c r="W2199" s="118"/>
      <c r="X2199" s="118"/>
      <c r="Y2199" s="117"/>
      <c r="Z2199" s="110"/>
      <c r="AA2199" s="110"/>
      <c r="AB2199" s="121"/>
      <c r="AC2199" s="115"/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109"/>
      <c r="B2200" s="110"/>
      <c r="C2200" s="110"/>
      <c r="D2200" s="111"/>
      <c r="E2200" s="111"/>
      <c r="F2200" s="161"/>
      <c r="G2200" s="114"/>
      <c r="H2200" s="115"/>
      <c r="I2200" s="115"/>
      <c r="J2200" s="116"/>
      <c r="K2200" s="116"/>
      <c r="L2200" s="8"/>
      <c r="M2200" s="117"/>
      <c r="N2200" s="117"/>
      <c r="O2200" s="110"/>
      <c r="P2200" s="110"/>
      <c r="Q2200" s="148"/>
      <c r="R2200" s="170"/>
      <c r="S2200" s="110"/>
      <c r="T2200" s="92"/>
      <c r="U2200" s="180"/>
      <c r="V2200" s="120"/>
      <c r="W2200" s="118"/>
      <c r="X2200" s="118"/>
      <c r="Y2200" s="117"/>
      <c r="Z2200" s="110"/>
      <c r="AA2200" s="110"/>
      <c r="AB2200" s="121"/>
      <c r="AC2200" s="115"/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109"/>
      <c r="B2201" s="110"/>
      <c r="C2201" s="110"/>
      <c r="D2201" s="111"/>
      <c r="E2201" s="111"/>
      <c r="F2201" s="161"/>
      <c r="G2201" s="114"/>
      <c r="H2201" s="115"/>
      <c r="I2201" s="115"/>
      <c r="J2201" s="116"/>
      <c r="K2201" s="116"/>
      <c r="L2201" s="8"/>
      <c r="M2201" s="117"/>
      <c r="N2201" s="117"/>
      <c r="O2201" s="110"/>
      <c r="P2201" s="110"/>
      <c r="Q2201" s="148"/>
      <c r="R2201" s="170"/>
      <c r="S2201" s="110"/>
      <c r="T2201" s="92"/>
      <c r="U2201" s="180"/>
      <c r="V2201" s="120"/>
      <c r="W2201" s="118"/>
      <c r="X2201" s="118"/>
      <c r="Y2201" s="117"/>
      <c r="Z2201" s="110"/>
      <c r="AA2201" s="110"/>
      <c r="AB2201" s="121"/>
      <c r="AC2201" s="115"/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109"/>
      <c r="B2202" s="110"/>
      <c r="C2202" s="110"/>
      <c r="D2202" s="111"/>
      <c r="E2202" s="111"/>
      <c r="F2202" s="161"/>
      <c r="G2202" s="114"/>
      <c r="H2202" s="115"/>
      <c r="I2202" s="115"/>
      <c r="J2202" s="116"/>
      <c r="K2202" s="116"/>
      <c r="L2202" s="8"/>
      <c r="M2202" s="117"/>
      <c r="N2202" s="117"/>
      <c r="O2202" s="110"/>
      <c r="P2202" s="110"/>
      <c r="Q2202" s="148"/>
      <c r="R2202" s="170"/>
      <c r="S2202" s="110"/>
      <c r="T2202" s="92"/>
      <c r="U2202" s="180"/>
      <c r="V2202" s="120"/>
      <c r="W2202" s="118"/>
      <c r="X2202" s="118"/>
      <c r="Y2202" s="117"/>
      <c r="Z2202" s="110"/>
      <c r="AA2202" s="110"/>
      <c r="AB2202" s="121"/>
      <c r="AC2202" s="115"/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109"/>
      <c r="B2203" s="110"/>
      <c r="C2203" s="110"/>
      <c r="D2203" s="111"/>
      <c r="E2203" s="111"/>
      <c r="F2203" s="161"/>
      <c r="G2203" s="114"/>
      <c r="H2203" s="115"/>
      <c r="I2203" s="115"/>
      <c r="J2203" s="116"/>
      <c r="K2203" s="116"/>
      <c r="L2203" s="8"/>
      <c r="M2203" s="117"/>
      <c r="N2203" s="117"/>
      <c r="O2203" s="110"/>
      <c r="P2203" s="110"/>
      <c r="Q2203" s="148"/>
      <c r="R2203" s="170"/>
      <c r="S2203" s="110"/>
      <c r="T2203" s="92"/>
      <c r="U2203" s="180"/>
      <c r="V2203" s="120"/>
      <c r="W2203" s="118"/>
      <c r="X2203" s="118"/>
      <c r="Y2203" s="117"/>
      <c r="Z2203" s="110"/>
      <c r="AA2203" s="110"/>
      <c r="AB2203" s="121"/>
      <c r="AC2203" s="115"/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109"/>
      <c r="B2204" s="110"/>
      <c r="C2204" s="110"/>
      <c r="D2204" s="111"/>
      <c r="E2204" s="111"/>
      <c r="F2204" s="161"/>
      <c r="G2204" s="114"/>
      <c r="H2204" s="115"/>
      <c r="I2204" s="115"/>
      <c r="J2204" s="116"/>
      <c r="K2204" s="116"/>
      <c r="L2204" s="8"/>
      <c r="M2204" s="117"/>
      <c r="N2204" s="117"/>
      <c r="O2204" s="110"/>
      <c r="P2204" s="110"/>
      <c r="Q2204" s="148"/>
      <c r="R2204" s="170"/>
      <c r="S2204" s="110"/>
      <c r="T2204" s="92"/>
      <c r="U2204" s="180"/>
      <c r="V2204" s="120"/>
      <c r="W2204" s="118"/>
      <c r="X2204" s="118"/>
      <c r="Y2204" s="117"/>
      <c r="Z2204" s="110"/>
      <c r="AA2204" s="110"/>
      <c r="AB2204" s="121"/>
      <c r="AC2204" s="115"/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109"/>
      <c r="B2205" s="110"/>
      <c r="C2205" s="110"/>
      <c r="D2205" s="111"/>
      <c r="E2205" s="111"/>
      <c r="F2205" s="161"/>
      <c r="G2205" s="114"/>
      <c r="H2205" s="115"/>
      <c r="I2205" s="115"/>
      <c r="J2205" s="116"/>
      <c r="K2205" s="116"/>
      <c r="L2205" s="8"/>
      <c r="M2205" s="117"/>
      <c r="N2205" s="117"/>
      <c r="O2205" s="110"/>
      <c r="P2205" s="110"/>
      <c r="Q2205" s="148"/>
      <c r="R2205" s="170"/>
      <c r="S2205" s="110"/>
      <c r="T2205" s="92"/>
      <c r="U2205" s="180"/>
      <c r="V2205" s="120"/>
      <c r="W2205" s="118"/>
      <c r="X2205" s="118"/>
      <c r="Y2205" s="117"/>
      <c r="Z2205" s="110"/>
      <c r="AA2205" s="110"/>
      <c r="AB2205" s="121"/>
      <c r="AC2205" s="115"/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109"/>
      <c r="B2206" s="110"/>
      <c r="C2206" s="110"/>
      <c r="D2206" s="111"/>
      <c r="E2206" s="111"/>
      <c r="F2206" s="161"/>
      <c r="G2206" s="114"/>
      <c r="H2206" s="115"/>
      <c r="I2206" s="115"/>
      <c r="J2206" s="116"/>
      <c r="K2206" s="116"/>
      <c r="L2206" s="8"/>
      <c r="M2206" s="117"/>
      <c r="N2206" s="117"/>
      <c r="O2206" s="110"/>
      <c r="P2206" s="110"/>
      <c r="Q2206" s="148"/>
      <c r="R2206" s="170"/>
      <c r="S2206" s="110"/>
      <c r="T2206" s="92"/>
      <c r="U2206" s="180"/>
      <c r="V2206" s="120"/>
      <c r="W2206" s="118"/>
      <c r="X2206" s="118"/>
      <c r="Y2206" s="117"/>
      <c r="Z2206" s="110"/>
      <c r="AA2206" s="110"/>
      <c r="AB2206" s="121"/>
      <c r="AC2206" s="115"/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109"/>
      <c r="B2207" s="110"/>
      <c r="C2207" s="110"/>
      <c r="D2207" s="111"/>
      <c r="E2207" s="111"/>
      <c r="F2207" s="161"/>
      <c r="G2207" s="114"/>
      <c r="H2207" s="115"/>
      <c r="I2207" s="115"/>
      <c r="J2207" s="116"/>
      <c r="K2207" s="116"/>
      <c r="L2207" s="8"/>
      <c r="M2207" s="117"/>
      <c r="N2207" s="117"/>
      <c r="O2207" s="110"/>
      <c r="P2207" s="110"/>
      <c r="Q2207" s="148"/>
      <c r="R2207" s="170"/>
      <c r="S2207" s="110"/>
      <c r="T2207" s="92"/>
      <c r="U2207" s="180"/>
      <c r="V2207" s="120"/>
      <c r="W2207" s="118"/>
      <c r="X2207" s="118"/>
      <c r="Y2207" s="117"/>
      <c r="Z2207" s="110"/>
      <c r="AA2207" s="110"/>
      <c r="AB2207" s="121"/>
      <c r="AC2207" s="115"/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109"/>
      <c r="B2208" s="110"/>
      <c r="C2208" s="110"/>
      <c r="D2208" s="111"/>
      <c r="E2208" s="111"/>
      <c r="F2208" s="161"/>
      <c r="G2208" s="114"/>
      <c r="H2208" s="115"/>
      <c r="I2208" s="115"/>
      <c r="J2208" s="116"/>
      <c r="K2208" s="116"/>
      <c r="L2208" s="8"/>
      <c r="M2208" s="117"/>
      <c r="N2208" s="117"/>
      <c r="O2208" s="110"/>
      <c r="P2208" s="110"/>
      <c r="Q2208" s="148"/>
      <c r="R2208" s="170"/>
      <c r="S2208" s="110"/>
      <c r="T2208" s="92"/>
      <c r="U2208" s="180"/>
      <c r="V2208" s="120"/>
      <c r="W2208" s="118"/>
      <c r="X2208" s="118"/>
      <c r="Y2208" s="117"/>
      <c r="Z2208" s="110"/>
      <c r="AA2208" s="110"/>
      <c r="AB2208" s="121"/>
      <c r="AC2208" s="115"/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109"/>
      <c r="B2209" s="110"/>
      <c r="C2209" s="110"/>
      <c r="D2209" s="111"/>
      <c r="E2209" s="111"/>
      <c r="F2209" s="161"/>
      <c r="G2209" s="114"/>
      <c r="H2209" s="115"/>
      <c r="I2209" s="115"/>
      <c r="J2209" s="116"/>
      <c r="K2209" s="116"/>
      <c r="L2209" s="8"/>
      <c r="M2209" s="117"/>
      <c r="N2209" s="117"/>
      <c r="O2209" s="110"/>
      <c r="P2209" s="110"/>
      <c r="Q2209" s="148"/>
      <c r="R2209" s="170"/>
      <c r="S2209" s="110"/>
      <c r="T2209" s="92"/>
      <c r="U2209" s="180"/>
      <c r="V2209" s="120"/>
      <c r="W2209" s="118"/>
      <c r="X2209" s="118"/>
      <c r="Y2209" s="117"/>
      <c r="Z2209" s="110"/>
      <c r="AA2209" s="110"/>
      <c r="AB2209" s="121"/>
      <c r="AC2209" s="115"/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109"/>
      <c r="B2210" s="110"/>
      <c r="C2210" s="110"/>
      <c r="D2210" s="111"/>
      <c r="E2210" s="111"/>
      <c r="F2210" s="161"/>
      <c r="G2210" s="114"/>
      <c r="H2210" s="115"/>
      <c r="I2210" s="115"/>
      <c r="J2210" s="116"/>
      <c r="K2210" s="116"/>
      <c r="L2210" s="8"/>
      <c r="M2210" s="117"/>
      <c r="N2210" s="117"/>
      <c r="O2210" s="110"/>
      <c r="P2210" s="110"/>
      <c r="Q2210" s="148"/>
      <c r="R2210" s="170"/>
      <c r="S2210" s="110"/>
      <c r="T2210" s="92"/>
      <c r="U2210" s="180"/>
      <c r="V2210" s="120"/>
      <c r="W2210" s="118"/>
      <c r="X2210" s="118"/>
      <c r="Y2210" s="117"/>
      <c r="Z2210" s="110"/>
      <c r="AA2210" s="110"/>
      <c r="AB2210" s="121"/>
      <c r="AC2210" s="115"/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109"/>
      <c r="B2211" s="110"/>
      <c r="C2211" s="110"/>
      <c r="D2211" s="111"/>
      <c r="E2211" s="111"/>
      <c r="F2211" s="161"/>
      <c r="G2211" s="114"/>
      <c r="H2211" s="115"/>
      <c r="I2211" s="115"/>
      <c r="J2211" s="116"/>
      <c r="K2211" s="116"/>
      <c r="L2211" s="8"/>
      <c r="M2211" s="117"/>
      <c r="N2211" s="117"/>
      <c r="O2211" s="110"/>
      <c r="P2211" s="110"/>
      <c r="Q2211" s="148"/>
      <c r="R2211" s="170"/>
      <c r="S2211" s="110"/>
      <c r="T2211" s="92"/>
      <c r="U2211" s="180"/>
      <c r="V2211" s="120"/>
      <c r="W2211" s="118"/>
      <c r="X2211" s="118"/>
      <c r="Y2211" s="117"/>
      <c r="Z2211" s="110"/>
      <c r="AA2211" s="110"/>
      <c r="AB2211" s="121"/>
      <c r="AC2211" s="115"/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109"/>
      <c r="B2212" s="110"/>
      <c r="C2212" s="110"/>
      <c r="D2212" s="111"/>
      <c r="E2212" s="111"/>
      <c r="F2212" s="161"/>
      <c r="G2212" s="114"/>
      <c r="H2212" s="115"/>
      <c r="I2212" s="115"/>
      <c r="J2212" s="116"/>
      <c r="K2212" s="116"/>
      <c r="L2212" s="8"/>
      <c r="M2212" s="117"/>
      <c r="N2212" s="117"/>
      <c r="O2212" s="110"/>
      <c r="P2212" s="110"/>
      <c r="Q2212" s="148"/>
      <c r="R2212" s="170"/>
      <c r="S2212" s="110"/>
      <c r="T2212" s="92"/>
      <c r="U2212" s="180"/>
      <c r="V2212" s="120"/>
      <c r="W2212" s="118"/>
      <c r="X2212" s="118"/>
      <c r="Y2212" s="117"/>
      <c r="Z2212" s="110"/>
      <c r="AA2212" s="110"/>
      <c r="AB2212" s="121"/>
      <c r="AC2212" s="115"/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109"/>
      <c r="B2213" s="110"/>
      <c r="C2213" s="110"/>
      <c r="D2213" s="111"/>
      <c r="E2213" s="111"/>
      <c r="F2213" s="161"/>
      <c r="G2213" s="114"/>
      <c r="H2213" s="115"/>
      <c r="I2213" s="115"/>
      <c r="J2213" s="116"/>
      <c r="K2213" s="116"/>
      <c r="L2213" s="8"/>
      <c r="M2213" s="117"/>
      <c r="N2213" s="117"/>
      <c r="O2213" s="110"/>
      <c r="P2213" s="110"/>
      <c r="Q2213" s="148"/>
      <c r="R2213" s="170"/>
      <c r="S2213" s="110"/>
      <c r="T2213" s="92"/>
      <c r="U2213" s="180"/>
      <c r="V2213" s="120"/>
      <c r="W2213" s="118"/>
      <c r="X2213" s="118"/>
      <c r="Y2213" s="117"/>
      <c r="Z2213" s="110"/>
      <c r="AA2213" s="110"/>
      <c r="AB2213" s="121"/>
      <c r="AC2213" s="115"/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109"/>
      <c r="B2214" s="110"/>
      <c r="C2214" s="110"/>
      <c r="D2214" s="111"/>
      <c r="E2214" s="111"/>
      <c r="F2214" s="161"/>
      <c r="G2214" s="114"/>
      <c r="H2214" s="115"/>
      <c r="I2214" s="115"/>
      <c r="J2214" s="116"/>
      <c r="K2214" s="116"/>
      <c r="L2214" s="8"/>
      <c r="M2214" s="117"/>
      <c r="N2214" s="117"/>
      <c r="O2214" s="110"/>
      <c r="P2214" s="110"/>
      <c r="Q2214" s="148"/>
      <c r="R2214" s="170"/>
      <c r="S2214" s="110"/>
      <c r="T2214" s="92"/>
      <c r="U2214" s="180"/>
      <c r="V2214" s="120"/>
      <c r="W2214" s="118"/>
      <c r="X2214" s="118"/>
      <c r="Y2214" s="117"/>
      <c r="Z2214" s="110"/>
      <c r="AA2214" s="110"/>
      <c r="AB2214" s="121"/>
      <c r="AC2214" s="115"/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109"/>
      <c r="B2215" s="110"/>
      <c r="C2215" s="110"/>
      <c r="D2215" s="111"/>
      <c r="E2215" s="111"/>
      <c r="F2215" s="161"/>
      <c r="G2215" s="114"/>
      <c r="H2215" s="115"/>
      <c r="I2215" s="115"/>
      <c r="J2215" s="116"/>
      <c r="K2215" s="116"/>
      <c r="L2215" s="8"/>
      <c r="M2215" s="117"/>
      <c r="N2215" s="117"/>
      <c r="O2215" s="110"/>
      <c r="P2215" s="110"/>
      <c r="Q2215" s="148"/>
      <c r="R2215" s="170"/>
      <c r="S2215" s="110"/>
      <c r="T2215" s="92"/>
      <c r="U2215" s="180"/>
      <c r="V2215" s="120"/>
      <c r="W2215" s="118"/>
      <c r="X2215" s="118"/>
      <c r="Y2215" s="117"/>
      <c r="Z2215" s="110"/>
      <c r="AA2215" s="110"/>
      <c r="AB2215" s="121"/>
      <c r="AC2215" s="115"/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109"/>
      <c r="B2216" s="110"/>
      <c r="C2216" s="110"/>
      <c r="D2216" s="111"/>
      <c r="E2216" s="111"/>
      <c r="F2216" s="161"/>
      <c r="G2216" s="114"/>
      <c r="H2216" s="115"/>
      <c r="I2216" s="115"/>
      <c r="J2216" s="116"/>
      <c r="K2216" s="116"/>
      <c r="L2216" s="8"/>
      <c r="M2216" s="117"/>
      <c r="N2216" s="117"/>
      <c r="O2216" s="110"/>
      <c r="P2216" s="110"/>
      <c r="Q2216" s="148"/>
      <c r="R2216" s="170"/>
      <c r="S2216" s="110"/>
      <c r="T2216" s="92"/>
      <c r="U2216" s="180"/>
      <c r="V2216" s="120"/>
      <c r="W2216" s="118"/>
      <c r="X2216" s="118"/>
      <c r="Y2216" s="117"/>
      <c r="Z2216" s="110"/>
      <c r="AA2216" s="110"/>
      <c r="AB2216" s="121"/>
      <c r="AC2216" s="115"/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109"/>
      <c r="B2217" s="110"/>
      <c r="C2217" s="110"/>
      <c r="D2217" s="111"/>
      <c r="E2217" s="111"/>
      <c r="F2217" s="161"/>
      <c r="G2217" s="114"/>
      <c r="H2217" s="115"/>
      <c r="I2217" s="115"/>
      <c r="J2217" s="116"/>
      <c r="K2217" s="116"/>
      <c r="L2217" s="8"/>
      <c r="M2217" s="117"/>
      <c r="N2217" s="117"/>
      <c r="O2217" s="110"/>
      <c r="P2217" s="110"/>
      <c r="Q2217" s="148"/>
      <c r="R2217" s="170"/>
      <c r="S2217" s="110"/>
      <c r="T2217" s="92"/>
      <c r="U2217" s="180"/>
      <c r="V2217" s="120"/>
      <c r="W2217" s="118"/>
      <c r="X2217" s="118"/>
      <c r="Y2217" s="117"/>
      <c r="Z2217" s="110"/>
      <c r="AA2217" s="110"/>
      <c r="AB2217" s="121"/>
      <c r="AC2217" s="115"/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109"/>
      <c r="B2218" s="110"/>
      <c r="C2218" s="110"/>
      <c r="D2218" s="111"/>
      <c r="E2218" s="111"/>
      <c r="F2218" s="161"/>
      <c r="G2218" s="114"/>
      <c r="H2218" s="115"/>
      <c r="I2218" s="115"/>
      <c r="J2218" s="116"/>
      <c r="K2218" s="116"/>
      <c r="L2218" s="8"/>
      <c r="M2218" s="117"/>
      <c r="N2218" s="117"/>
      <c r="O2218" s="110"/>
      <c r="P2218" s="110"/>
      <c r="Q2218" s="148"/>
      <c r="R2218" s="170"/>
      <c r="S2218" s="110"/>
      <c r="T2218" s="92"/>
      <c r="U2218" s="180"/>
      <c r="V2218" s="120"/>
      <c r="W2218" s="118"/>
      <c r="X2218" s="118"/>
      <c r="Y2218" s="117"/>
      <c r="Z2218" s="110"/>
      <c r="AA2218" s="110"/>
      <c r="AB2218" s="121"/>
      <c r="AC2218" s="115"/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109"/>
      <c r="B2219" s="110"/>
      <c r="C2219" s="110"/>
      <c r="D2219" s="111"/>
      <c r="E2219" s="111"/>
      <c r="F2219" s="161"/>
      <c r="G2219" s="114"/>
      <c r="H2219" s="115"/>
      <c r="I2219" s="115"/>
      <c r="J2219" s="116"/>
      <c r="K2219" s="116"/>
      <c r="L2219" s="8"/>
      <c r="M2219" s="117"/>
      <c r="N2219" s="117"/>
      <c r="O2219" s="110"/>
      <c r="P2219" s="110"/>
      <c r="Q2219" s="148"/>
      <c r="R2219" s="170"/>
      <c r="S2219" s="110"/>
      <c r="T2219" s="92"/>
      <c r="U2219" s="180"/>
      <c r="V2219" s="120"/>
      <c r="W2219" s="118"/>
      <c r="X2219" s="118"/>
      <c r="Y2219" s="117"/>
      <c r="Z2219" s="110"/>
      <c r="AA2219" s="110"/>
      <c r="AB2219" s="121"/>
      <c r="AC2219" s="115"/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109"/>
      <c r="B2220" s="110"/>
      <c r="C2220" s="110"/>
      <c r="D2220" s="111"/>
      <c r="E2220" s="111"/>
      <c r="F2220" s="161"/>
      <c r="G2220" s="114"/>
      <c r="H2220" s="115"/>
      <c r="I2220" s="115"/>
      <c r="J2220" s="116"/>
      <c r="K2220" s="116"/>
      <c r="L2220" s="8"/>
      <c r="M2220" s="117"/>
      <c r="N2220" s="117"/>
      <c r="O2220" s="110"/>
      <c r="P2220" s="110"/>
      <c r="Q2220" s="148"/>
      <c r="R2220" s="170"/>
      <c r="S2220" s="110"/>
      <c r="T2220" s="92"/>
      <c r="U2220" s="180"/>
      <c r="V2220" s="120"/>
      <c r="W2220" s="118"/>
      <c r="X2220" s="118"/>
      <c r="Y2220" s="117"/>
      <c r="Z2220" s="110"/>
      <c r="AA2220" s="110"/>
      <c r="AB2220" s="121"/>
      <c r="AC2220" s="115"/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109"/>
      <c r="B2221" s="110"/>
      <c r="C2221" s="110"/>
      <c r="D2221" s="111"/>
      <c r="E2221" s="111"/>
      <c r="F2221" s="161"/>
      <c r="G2221" s="114"/>
      <c r="H2221" s="115"/>
      <c r="I2221" s="115"/>
      <c r="J2221" s="116"/>
      <c r="K2221" s="116"/>
      <c r="L2221" s="8"/>
      <c r="M2221" s="117"/>
      <c r="N2221" s="117"/>
      <c r="O2221" s="110"/>
      <c r="P2221" s="110"/>
      <c r="Q2221" s="148"/>
      <c r="R2221" s="170"/>
      <c r="S2221" s="110"/>
      <c r="T2221" s="92"/>
      <c r="U2221" s="180"/>
      <c r="V2221" s="120"/>
      <c r="W2221" s="118"/>
      <c r="X2221" s="118"/>
      <c r="Y2221" s="117"/>
      <c r="Z2221" s="110"/>
      <c r="AA2221" s="110"/>
      <c r="AB2221" s="121"/>
      <c r="AC2221" s="115"/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109"/>
      <c r="B2222" s="110"/>
      <c r="C2222" s="110"/>
      <c r="D2222" s="111"/>
      <c r="E2222" s="111"/>
      <c r="F2222" s="161"/>
      <c r="G2222" s="114"/>
      <c r="H2222" s="115"/>
      <c r="I2222" s="115"/>
      <c r="J2222" s="116"/>
      <c r="K2222" s="116"/>
      <c r="L2222" s="8"/>
      <c r="M2222" s="117"/>
      <c r="N2222" s="117"/>
      <c r="O2222" s="110"/>
      <c r="P2222" s="110"/>
      <c r="Q2222" s="148"/>
      <c r="R2222" s="170"/>
      <c r="S2222" s="110"/>
      <c r="T2222" s="92"/>
      <c r="U2222" s="180"/>
      <c r="V2222" s="120"/>
      <c r="W2222" s="118"/>
      <c r="X2222" s="118"/>
      <c r="Y2222" s="117"/>
      <c r="Z2222" s="110"/>
      <c r="AA2222" s="110"/>
      <c r="AB2222" s="121"/>
      <c r="AC2222" s="115"/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109"/>
      <c r="B2223" s="110"/>
      <c r="C2223" s="110"/>
      <c r="D2223" s="111"/>
      <c r="E2223" s="111"/>
      <c r="F2223" s="161"/>
      <c r="G2223" s="114"/>
      <c r="H2223" s="115"/>
      <c r="I2223" s="115"/>
      <c r="J2223" s="116"/>
      <c r="K2223" s="116"/>
      <c r="L2223" s="8"/>
      <c r="M2223" s="117"/>
      <c r="N2223" s="117"/>
      <c r="O2223" s="110"/>
      <c r="P2223" s="110"/>
      <c r="Q2223" s="148"/>
      <c r="R2223" s="170"/>
      <c r="S2223" s="110"/>
      <c r="T2223" s="92"/>
      <c r="U2223" s="180"/>
      <c r="V2223" s="120"/>
      <c r="W2223" s="118"/>
      <c r="X2223" s="118"/>
      <c r="Y2223" s="117"/>
      <c r="Z2223" s="110"/>
      <c r="AA2223" s="110"/>
      <c r="AB2223" s="121"/>
      <c r="AC2223" s="115"/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109"/>
      <c r="B2224" s="110"/>
      <c r="C2224" s="110"/>
      <c r="D2224" s="111"/>
      <c r="E2224" s="111"/>
      <c r="F2224" s="161"/>
      <c r="G2224" s="114"/>
      <c r="H2224" s="115"/>
      <c r="I2224" s="115"/>
      <c r="J2224" s="116"/>
      <c r="K2224" s="116"/>
      <c r="L2224" s="8"/>
      <c r="M2224" s="117"/>
      <c r="N2224" s="117"/>
      <c r="O2224" s="110"/>
      <c r="P2224" s="110"/>
      <c r="Q2224" s="148"/>
      <c r="R2224" s="170"/>
      <c r="S2224" s="110"/>
      <c r="T2224" s="92"/>
      <c r="U2224" s="180"/>
      <c r="V2224" s="120"/>
      <c r="W2224" s="118"/>
      <c r="X2224" s="118"/>
      <c r="Y2224" s="117"/>
      <c r="Z2224" s="110"/>
      <c r="AA2224" s="110"/>
      <c r="AB2224" s="121"/>
      <c r="AC2224" s="115"/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109"/>
      <c r="B2225" s="110"/>
      <c r="C2225" s="110"/>
      <c r="D2225" s="111"/>
      <c r="E2225" s="111"/>
      <c r="F2225" s="161"/>
      <c r="G2225" s="114"/>
      <c r="H2225" s="115"/>
      <c r="I2225" s="115"/>
      <c r="J2225" s="116"/>
      <c r="K2225" s="116"/>
      <c r="L2225" s="8"/>
      <c r="M2225" s="117"/>
      <c r="N2225" s="117"/>
      <c r="O2225" s="110"/>
      <c r="P2225" s="110"/>
      <c r="Q2225" s="148"/>
      <c r="R2225" s="170"/>
      <c r="S2225" s="110"/>
      <c r="T2225" s="92"/>
      <c r="U2225" s="180"/>
      <c r="V2225" s="120"/>
      <c r="W2225" s="118"/>
      <c r="X2225" s="118"/>
      <c r="Y2225" s="117"/>
      <c r="Z2225" s="110"/>
      <c r="AA2225" s="110"/>
      <c r="AB2225" s="121"/>
      <c r="AC2225" s="115"/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109"/>
      <c r="B2226" s="110"/>
      <c r="C2226" s="110"/>
      <c r="D2226" s="111"/>
      <c r="E2226" s="111"/>
      <c r="F2226" s="161"/>
      <c r="G2226" s="114"/>
      <c r="H2226" s="115"/>
      <c r="I2226" s="115"/>
      <c r="J2226" s="116"/>
      <c r="K2226" s="116"/>
      <c r="L2226" s="8"/>
      <c r="M2226" s="117"/>
      <c r="N2226" s="117"/>
      <c r="O2226" s="110"/>
      <c r="P2226" s="110"/>
      <c r="Q2226" s="148"/>
      <c r="R2226" s="170"/>
      <c r="S2226" s="110"/>
      <c r="T2226" s="92"/>
      <c r="U2226" s="180"/>
      <c r="V2226" s="120"/>
      <c r="W2226" s="118"/>
      <c r="X2226" s="118"/>
      <c r="Y2226" s="117"/>
      <c r="Z2226" s="110"/>
      <c r="AA2226" s="110"/>
      <c r="AB2226" s="121"/>
      <c r="AC2226" s="115"/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109"/>
      <c r="B2227" s="110"/>
      <c r="C2227" s="110"/>
      <c r="D2227" s="111"/>
      <c r="E2227" s="111"/>
      <c r="F2227" s="161"/>
      <c r="G2227" s="114"/>
      <c r="H2227" s="115"/>
      <c r="I2227" s="115"/>
      <c r="J2227" s="116"/>
      <c r="K2227" s="116"/>
      <c r="L2227" s="8"/>
      <c r="M2227" s="117"/>
      <c r="N2227" s="117"/>
      <c r="O2227" s="110"/>
      <c r="P2227" s="110"/>
      <c r="Q2227" s="148"/>
      <c r="R2227" s="170"/>
      <c r="S2227" s="110"/>
      <c r="T2227" s="92"/>
      <c r="U2227" s="180"/>
      <c r="V2227" s="120"/>
      <c r="W2227" s="118"/>
      <c r="X2227" s="118"/>
      <c r="Y2227" s="117"/>
      <c r="Z2227" s="110"/>
      <c r="AA2227" s="110"/>
      <c r="AB2227" s="121"/>
      <c r="AC2227" s="115"/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109"/>
      <c r="B2228" s="110"/>
      <c r="C2228" s="110"/>
      <c r="D2228" s="111"/>
      <c r="E2228" s="111"/>
      <c r="F2228" s="161"/>
      <c r="G2228" s="114"/>
      <c r="H2228" s="115"/>
      <c r="I2228" s="115"/>
      <c r="J2228" s="116"/>
      <c r="K2228" s="116"/>
      <c r="L2228" s="8"/>
      <c r="M2228" s="117"/>
      <c r="N2228" s="117"/>
      <c r="O2228" s="110"/>
      <c r="P2228" s="110"/>
      <c r="Q2228" s="148"/>
      <c r="R2228" s="170"/>
      <c r="S2228" s="110"/>
      <c r="T2228" s="92"/>
      <c r="U2228" s="180"/>
      <c r="V2228" s="120"/>
      <c r="W2228" s="118"/>
      <c r="X2228" s="118"/>
      <c r="Y2228" s="117"/>
      <c r="Z2228" s="110"/>
      <c r="AA2228" s="110"/>
      <c r="AB2228" s="121"/>
      <c r="AC2228" s="115"/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109"/>
      <c r="B2229" s="110"/>
      <c r="C2229" s="110"/>
      <c r="D2229" s="111"/>
      <c r="E2229" s="111"/>
      <c r="F2229" s="161"/>
      <c r="G2229" s="114"/>
      <c r="H2229" s="115"/>
      <c r="I2229" s="115"/>
      <c r="J2229" s="116"/>
      <c r="K2229" s="116"/>
      <c r="L2229" s="8"/>
      <c r="M2229" s="117"/>
      <c r="N2229" s="117"/>
      <c r="O2229" s="110"/>
      <c r="P2229" s="110"/>
      <c r="Q2229" s="148"/>
      <c r="R2229" s="170"/>
      <c r="S2229" s="110"/>
      <c r="T2229" s="92"/>
      <c r="U2229" s="180"/>
      <c r="V2229" s="120"/>
      <c r="W2229" s="118"/>
      <c r="X2229" s="118"/>
      <c r="Y2229" s="117"/>
      <c r="Z2229" s="110"/>
      <c r="AA2229" s="110"/>
      <c r="AB2229" s="121"/>
      <c r="AC2229" s="115"/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109"/>
      <c r="B2230" s="110"/>
      <c r="C2230" s="110"/>
      <c r="D2230" s="111"/>
      <c r="E2230" s="111"/>
      <c r="F2230" s="161"/>
      <c r="G2230" s="114"/>
      <c r="H2230" s="115"/>
      <c r="I2230" s="115"/>
      <c r="J2230" s="116"/>
      <c r="K2230" s="116"/>
      <c r="L2230" s="8"/>
      <c r="M2230" s="117"/>
      <c r="N2230" s="117"/>
      <c r="O2230" s="110"/>
      <c r="P2230" s="110"/>
      <c r="Q2230" s="148"/>
      <c r="R2230" s="170"/>
      <c r="S2230" s="110"/>
      <c r="T2230" s="92"/>
      <c r="U2230" s="180"/>
      <c r="V2230" s="120"/>
      <c r="W2230" s="118"/>
      <c r="X2230" s="118"/>
      <c r="Y2230" s="117"/>
      <c r="Z2230" s="110"/>
      <c r="AA2230" s="110"/>
      <c r="AB2230" s="121"/>
      <c r="AC2230" s="115"/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109"/>
      <c r="B2231" s="110"/>
      <c r="C2231" s="110"/>
      <c r="D2231" s="111"/>
      <c r="E2231" s="111"/>
      <c r="F2231" s="161"/>
      <c r="G2231" s="114"/>
      <c r="H2231" s="115"/>
      <c r="I2231" s="115"/>
      <c r="J2231" s="116"/>
      <c r="K2231" s="116"/>
      <c r="L2231" s="8"/>
      <c r="M2231" s="117"/>
      <c r="N2231" s="117"/>
      <c r="O2231" s="110"/>
      <c r="P2231" s="110"/>
      <c r="Q2231" s="148"/>
      <c r="R2231" s="170"/>
      <c r="S2231" s="110"/>
      <c r="T2231" s="92"/>
      <c r="U2231" s="180"/>
      <c r="V2231" s="120"/>
      <c r="W2231" s="118"/>
      <c r="X2231" s="118"/>
      <c r="Y2231" s="117"/>
      <c r="Z2231" s="110"/>
      <c r="AA2231" s="110"/>
      <c r="AB2231" s="121"/>
      <c r="AC2231" s="115"/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109"/>
      <c r="B2232" s="110"/>
      <c r="C2232" s="110"/>
      <c r="D2232" s="111"/>
      <c r="E2232" s="111"/>
      <c r="F2232" s="161"/>
      <c r="G2232" s="114"/>
      <c r="H2232" s="115"/>
      <c r="I2232" s="115"/>
      <c r="J2232" s="116"/>
      <c r="K2232" s="116"/>
      <c r="L2232" s="8"/>
      <c r="M2232" s="117"/>
      <c r="N2232" s="117"/>
      <c r="O2232" s="110"/>
      <c r="P2232" s="110"/>
      <c r="Q2232" s="148"/>
      <c r="R2232" s="170"/>
      <c r="S2232" s="110"/>
      <c r="T2232" s="92"/>
      <c r="U2232" s="180"/>
      <c r="V2232" s="120"/>
      <c r="W2232" s="118"/>
      <c r="X2232" s="118"/>
      <c r="Y2232" s="117"/>
      <c r="Z2232" s="110"/>
      <c r="AA2232" s="110"/>
      <c r="AB2232" s="121"/>
      <c r="AC2232" s="115"/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109"/>
      <c r="B2233" s="110"/>
      <c r="C2233" s="110"/>
      <c r="D2233" s="111"/>
      <c r="E2233" s="111"/>
      <c r="F2233" s="161"/>
      <c r="G2233" s="114"/>
      <c r="H2233" s="115"/>
      <c r="I2233" s="115"/>
      <c r="J2233" s="116"/>
      <c r="K2233" s="116"/>
      <c r="L2233" s="8"/>
      <c r="M2233" s="117"/>
      <c r="N2233" s="117"/>
      <c r="O2233" s="110"/>
      <c r="P2233" s="110"/>
      <c r="Q2233" s="148"/>
      <c r="R2233" s="170"/>
      <c r="S2233" s="110"/>
      <c r="T2233" s="92"/>
      <c r="U2233" s="180"/>
      <c r="V2233" s="120"/>
      <c r="W2233" s="118"/>
      <c r="X2233" s="118"/>
      <c r="Y2233" s="117"/>
      <c r="Z2233" s="110"/>
      <c r="AA2233" s="110"/>
      <c r="AB2233" s="121"/>
      <c r="AC2233" s="115"/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109"/>
      <c r="B2234" s="110"/>
      <c r="C2234" s="110"/>
      <c r="D2234" s="111"/>
      <c r="E2234" s="111"/>
      <c r="F2234" s="161"/>
      <c r="G2234" s="114"/>
      <c r="H2234" s="115"/>
      <c r="I2234" s="115"/>
      <c r="J2234" s="116"/>
      <c r="K2234" s="116"/>
      <c r="L2234" s="8"/>
      <c r="M2234" s="117"/>
      <c r="N2234" s="117"/>
      <c r="O2234" s="110"/>
      <c r="P2234" s="110"/>
      <c r="Q2234" s="148"/>
      <c r="R2234" s="170"/>
      <c r="S2234" s="110"/>
      <c r="T2234" s="92"/>
      <c r="U2234" s="180"/>
      <c r="V2234" s="120"/>
      <c r="W2234" s="118"/>
      <c r="X2234" s="118"/>
      <c r="Y2234" s="117"/>
      <c r="Z2234" s="110"/>
      <c r="AA2234" s="110"/>
      <c r="AB2234" s="121"/>
      <c r="AC2234" s="115"/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109"/>
      <c r="B2235" s="110"/>
      <c r="C2235" s="110"/>
      <c r="D2235" s="111"/>
      <c r="E2235" s="111"/>
      <c r="F2235" s="161"/>
      <c r="G2235" s="114"/>
      <c r="H2235" s="115"/>
      <c r="I2235" s="115"/>
      <c r="J2235" s="116"/>
      <c r="K2235" s="116"/>
      <c r="L2235" s="8"/>
      <c r="M2235" s="117"/>
      <c r="N2235" s="117"/>
      <c r="O2235" s="110"/>
      <c r="P2235" s="110"/>
      <c r="Q2235" s="148"/>
      <c r="R2235" s="170"/>
      <c r="S2235" s="110"/>
      <c r="T2235" s="92"/>
      <c r="U2235" s="180"/>
      <c r="V2235" s="120"/>
      <c r="W2235" s="118"/>
      <c r="X2235" s="118"/>
      <c r="Y2235" s="117"/>
      <c r="Z2235" s="110"/>
      <c r="AA2235" s="110"/>
      <c r="AB2235" s="121"/>
      <c r="AC2235" s="115"/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109"/>
      <c r="B2236" s="110"/>
      <c r="C2236" s="110"/>
      <c r="D2236" s="111"/>
      <c r="E2236" s="111"/>
      <c r="F2236" s="161"/>
      <c r="G2236" s="114"/>
      <c r="H2236" s="115"/>
      <c r="I2236" s="115"/>
      <c r="J2236" s="116"/>
      <c r="K2236" s="116"/>
      <c r="L2236" s="8"/>
      <c r="M2236" s="117"/>
      <c r="N2236" s="117"/>
      <c r="O2236" s="110"/>
      <c r="P2236" s="110"/>
      <c r="Q2236" s="148"/>
      <c r="R2236" s="170"/>
      <c r="S2236" s="110"/>
      <c r="T2236" s="92"/>
      <c r="U2236" s="180"/>
      <c r="V2236" s="120"/>
      <c r="W2236" s="118"/>
      <c r="X2236" s="118"/>
      <c r="Y2236" s="117"/>
      <c r="Z2236" s="110"/>
      <c r="AA2236" s="110"/>
      <c r="AB2236" s="121"/>
      <c r="AC2236" s="115"/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109"/>
      <c r="B2237" s="110"/>
      <c r="C2237" s="110"/>
      <c r="D2237" s="111"/>
      <c r="E2237" s="111"/>
      <c r="F2237" s="161"/>
      <c r="G2237" s="114"/>
      <c r="H2237" s="115"/>
      <c r="I2237" s="115"/>
      <c r="J2237" s="116"/>
      <c r="K2237" s="116"/>
      <c r="L2237" s="8"/>
      <c r="M2237" s="117"/>
      <c r="N2237" s="117"/>
      <c r="O2237" s="110"/>
      <c r="P2237" s="110"/>
      <c r="Q2237" s="148"/>
      <c r="R2237" s="170"/>
      <c r="S2237" s="110"/>
      <c r="T2237" s="92"/>
      <c r="U2237" s="180"/>
      <c r="V2237" s="120"/>
      <c r="W2237" s="118"/>
      <c r="X2237" s="118"/>
      <c r="Y2237" s="117"/>
      <c r="Z2237" s="110"/>
      <c r="AA2237" s="110"/>
      <c r="AB2237" s="121"/>
      <c r="AC2237" s="115"/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109"/>
      <c r="B2238" s="110"/>
      <c r="C2238" s="110"/>
      <c r="D2238" s="111"/>
      <c r="E2238" s="111"/>
      <c r="F2238" s="161"/>
      <c r="G2238" s="114"/>
      <c r="H2238" s="115"/>
      <c r="I2238" s="115"/>
      <c r="J2238" s="116"/>
      <c r="K2238" s="116"/>
      <c r="L2238" s="8"/>
      <c r="M2238" s="117"/>
      <c r="N2238" s="117"/>
      <c r="O2238" s="110"/>
      <c r="P2238" s="110"/>
      <c r="Q2238" s="148"/>
      <c r="R2238" s="170"/>
      <c r="S2238" s="110"/>
      <c r="T2238" s="92"/>
      <c r="U2238" s="180"/>
      <c r="V2238" s="120"/>
      <c r="W2238" s="118"/>
      <c r="X2238" s="118"/>
      <c r="Y2238" s="117"/>
      <c r="Z2238" s="110"/>
      <c r="AA2238" s="110"/>
      <c r="AB2238" s="121"/>
      <c r="AC2238" s="115"/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109"/>
      <c r="B2239" s="110"/>
      <c r="C2239" s="110"/>
      <c r="D2239" s="111"/>
      <c r="E2239" s="111"/>
      <c r="F2239" s="161"/>
      <c r="G2239" s="114"/>
      <c r="H2239" s="115"/>
      <c r="I2239" s="115"/>
      <c r="J2239" s="116"/>
      <c r="K2239" s="116"/>
      <c r="L2239" s="8"/>
      <c r="M2239" s="117"/>
      <c r="N2239" s="117"/>
      <c r="O2239" s="110"/>
      <c r="P2239" s="110"/>
      <c r="Q2239" s="148"/>
      <c r="R2239" s="170"/>
      <c r="S2239" s="110"/>
      <c r="T2239" s="92"/>
      <c r="U2239" s="180"/>
      <c r="V2239" s="120"/>
      <c r="W2239" s="118"/>
      <c r="X2239" s="118"/>
      <c r="Y2239" s="117"/>
      <c r="Z2239" s="110"/>
      <c r="AA2239" s="110"/>
      <c r="AB2239" s="121"/>
      <c r="AC2239" s="115"/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109"/>
      <c r="B2240" s="110"/>
      <c r="C2240" s="110"/>
      <c r="D2240" s="111"/>
      <c r="E2240" s="111"/>
      <c r="F2240" s="161"/>
      <c r="G2240" s="114"/>
      <c r="H2240" s="115"/>
      <c r="I2240" s="115"/>
      <c r="J2240" s="116"/>
      <c r="K2240" s="116"/>
      <c r="L2240" s="8"/>
      <c r="M2240" s="117"/>
      <c r="N2240" s="117"/>
      <c r="O2240" s="110"/>
      <c r="P2240" s="110"/>
      <c r="Q2240" s="148"/>
      <c r="R2240" s="170"/>
      <c r="S2240" s="110"/>
      <c r="T2240" s="92"/>
      <c r="U2240" s="180"/>
      <c r="V2240" s="120"/>
      <c r="W2240" s="118"/>
      <c r="X2240" s="118"/>
      <c r="Y2240" s="117"/>
      <c r="Z2240" s="110"/>
      <c r="AA2240" s="110"/>
      <c r="AB2240" s="121"/>
      <c r="AC2240" s="115"/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109"/>
      <c r="B2241" s="110"/>
      <c r="C2241" s="110"/>
      <c r="D2241" s="111"/>
      <c r="E2241" s="111"/>
      <c r="F2241" s="161"/>
      <c r="G2241" s="114"/>
      <c r="H2241" s="115"/>
      <c r="I2241" s="115"/>
      <c r="J2241" s="116"/>
      <c r="K2241" s="116"/>
      <c r="L2241" s="8"/>
      <c r="M2241" s="117"/>
      <c r="N2241" s="117"/>
      <c r="O2241" s="110"/>
      <c r="P2241" s="110"/>
      <c r="Q2241" s="148"/>
      <c r="R2241" s="170"/>
      <c r="S2241" s="110"/>
      <c r="T2241" s="92"/>
      <c r="U2241" s="180"/>
      <c r="V2241" s="120"/>
      <c r="W2241" s="118"/>
      <c r="X2241" s="118"/>
      <c r="Y2241" s="117"/>
      <c r="Z2241" s="110"/>
      <c r="AA2241" s="110"/>
      <c r="AB2241" s="121"/>
      <c r="AC2241" s="115"/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109"/>
      <c r="B2242" s="110"/>
      <c r="C2242" s="110"/>
      <c r="D2242" s="111"/>
      <c r="E2242" s="111"/>
      <c r="F2242" s="161"/>
      <c r="G2242" s="114"/>
      <c r="H2242" s="115"/>
      <c r="I2242" s="115"/>
      <c r="J2242" s="116"/>
      <c r="K2242" s="116"/>
      <c r="L2242" s="8"/>
      <c r="M2242" s="117"/>
      <c r="N2242" s="117"/>
      <c r="O2242" s="110"/>
      <c r="P2242" s="110"/>
      <c r="Q2242" s="148"/>
      <c r="R2242" s="170"/>
      <c r="S2242" s="110"/>
      <c r="T2242" s="92"/>
      <c r="U2242" s="180"/>
      <c r="V2242" s="120"/>
      <c r="W2242" s="118"/>
      <c r="X2242" s="118"/>
      <c r="Y2242" s="117"/>
      <c r="Z2242" s="110"/>
      <c r="AA2242" s="110"/>
      <c r="AB2242" s="121"/>
      <c r="AC2242" s="115"/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109"/>
      <c r="B2243" s="110"/>
      <c r="C2243" s="110"/>
      <c r="D2243" s="111"/>
      <c r="E2243" s="111"/>
      <c r="F2243" s="161"/>
      <c r="G2243" s="114"/>
      <c r="H2243" s="115"/>
      <c r="I2243" s="115"/>
      <c r="J2243" s="116"/>
      <c r="K2243" s="116"/>
      <c r="L2243" s="8"/>
      <c r="M2243" s="117"/>
      <c r="N2243" s="117"/>
      <c r="O2243" s="110"/>
      <c r="P2243" s="110"/>
      <c r="Q2243" s="148"/>
      <c r="R2243" s="170"/>
      <c r="S2243" s="110"/>
      <c r="T2243" s="92"/>
      <c r="U2243" s="180"/>
      <c r="V2243" s="120"/>
      <c r="W2243" s="118"/>
      <c r="X2243" s="118"/>
      <c r="Y2243" s="117"/>
      <c r="Z2243" s="110"/>
      <c r="AA2243" s="110"/>
      <c r="AB2243" s="121"/>
      <c r="AC2243" s="115"/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109"/>
      <c r="B2244" s="110"/>
      <c r="C2244" s="110"/>
      <c r="D2244" s="111"/>
      <c r="E2244" s="111"/>
      <c r="F2244" s="161"/>
      <c r="G2244" s="114"/>
      <c r="H2244" s="115"/>
      <c r="I2244" s="115"/>
      <c r="J2244" s="116"/>
      <c r="K2244" s="116"/>
      <c r="L2244" s="8"/>
      <c r="M2244" s="117"/>
      <c r="N2244" s="117"/>
      <c r="O2244" s="110"/>
      <c r="P2244" s="110"/>
      <c r="Q2244" s="148"/>
      <c r="R2244" s="170"/>
      <c r="S2244" s="110"/>
      <c r="T2244" s="92"/>
      <c r="U2244" s="180"/>
      <c r="V2244" s="120"/>
      <c r="W2244" s="118"/>
      <c r="X2244" s="118"/>
      <c r="Y2244" s="117"/>
      <c r="Z2244" s="110"/>
      <c r="AA2244" s="110"/>
      <c r="AB2244" s="121"/>
      <c r="AC2244" s="115"/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109"/>
      <c r="B2245" s="110"/>
      <c r="C2245" s="110"/>
      <c r="D2245" s="111"/>
      <c r="E2245" s="111"/>
      <c r="F2245" s="161"/>
      <c r="G2245" s="114"/>
      <c r="H2245" s="115"/>
      <c r="I2245" s="115"/>
      <c r="J2245" s="116"/>
      <c r="K2245" s="116"/>
      <c r="L2245" s="8"/>
      <c r="M2245" s="117"/>
      <c r="N2245" s="117"/>
      <c r="O2245" s="110"/>
      <c r="P2245" s="110"/>
      <c r="Q2245" s="148"/>
      <c r="R2245" s="170"/>
      <c r="S2245" s="110"/>
      <c r="T2245" s="92"/>
      <c r="U2245" s="180"/>
      <c r="V2245" s="120"/>
      <c r="W2245" s="118"/>
      <c r="X2245" s="118"/>
      <c r="Y2245" s="117"/>
      <c r="Z2245" s="110"/>
      <c r="AA2245" s="110"/>
      <c r="AB2245" s="121"/>
      <c r="AC2245" s="115"/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109"/>
      <c r="B2246" s="110"/>
      <c r="C2246" s="110"/>
      <c r="D2246" s="111"/>
      <c r="E2246" s="111"/>
      <c r="F2246" s="161"/>
      <c r="G2246" s="114"/>
      <c r="H2246" s="115"/>
      <c r="I2246" s="115"/>
      <c r="J2246" s="116"/>
      <c r="K2246" s="116"/>
      <c r="L2246" s="8"/>
      <c r="M2246" s="117"/>
      <c r="N2246" s="117"/>
      <c r="O2246" s="110"/>
      <c r="P2246" s="110"/>
      <c r="Q2246" s="148"/>
      <c r="R2246" s="170"/>
      <c r="S2246" s="110"/>
      <c r="T2246" s="92"/>
      <c r="U2246" s="180"/>
      <c r="V2246" s="120"/>
      <c r="W2246" s="118"/>
      <c r="X2246" s="118"/>
      <c r="Y2246" s="117"/>
      <c r="Z2246" s="110"/>
      <c r="AA2246" s="110"/>
      <c r="AB2246" s="121"/>
      <c r="AC2246" s="115"/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109"/>
      <c r="B2247" s="110"/>
      <c r="C2247" s="110"/>
      <c r="D2247" s="111"/>
      <c r="E2247" s="111"/>
      <c r="F2247" s="161"/>
      <c r="G2247" s="114"/>
      <c r="H2247" s="115"/>
      <c r="I2247" s="115"/>
      <c r="J2247" s="116"/>
      <c r="K2247" s="116"/>
      <c r="L2247" s="8"/>
      <c r="M2247" s="117"/>
      <c r="N2247" s="117"/>
      <c r="O2247" s="110"/>
      <c r="P2247" s="110"/>
      <c r="Q2247" s="148"/>
      <c r="R2247" s="170"/>
      <c r="S2247" s="110"/>
      <c r="T2247" s="92"/>
      <c r="U2247" s="180"/>
      <c r="V2247" s="120"/>
      <c r="W2247" s="118"/>
      <c r="X2247" s="118"/>
      <c r="Y2247" s="117"/>
      <c r="Z2247" s="110"/>
      <c r="AA2247" s="110"/>
      <c r="AB2247" s="121"/>
      <c r="AC2247" s="115"/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109"/>
      <c r="B2248" s="110"/>
      <c r="C2248" s="110"/>
      <c r="D2248" s="111"/>
      <c r="E2248" s="111"/>
      <c r="F2248" s="161"/>
      <c r="G2248" s="114"/>
      <c r="H2248" s="115"/>
      <c r="I2248" s="115"/>
      <c r="J2248" s="116"/>
      <c r="K2248" s="116"/>
      <c r="L2248" s="8"/>
      <c r="M2248" s="117"/>
      <c r="N2248" s="117"/>
      <c r="O2248" s="110"/>
      <c r="P2248" s="110"/>
      <c r="Q2248" s="148"/>
      <c r="R2248" s="170"/>
      <c r="S2248" s="110"/>
      <c r="T2248" s="92"/>
      <c r="U2248" s="180"/>
      <c r="V2248" s="120"/>
      <c r="W2248" s="118"/>
      <c r="X2248" s="118"/>
      <c r="Y2248" s="117"/>
      <c r="Z2248" s="110"/>
      <c r="AA2248" s="110"/>
      <c r="AB2248" s="121"/>
      <c r="AC2248" s="115"/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109"/>
      <c r="B2249" s="110"/>
      <c r="C2249" s="110"/>
      <c r="D2249" s="111"/>
      <c r="E2249" s="111"/>
      <c r="F2249" s="161"/>
      <c r="G2249" s="114"/>
      <c r="H2249" s="115"/>
      <c r="I2249" s="115"/>
      <c r="J2249" s="116"/>
      <c r="K2249" s="116"/>
      <c r="L2249" s="8"/>
      <c r="M2249" s="117"/>
      <c r="N2249" s="117"/>
      <c r="O2249" s="110"/>
      <c r="P2249" s="110"/>
      <c r="Q2249" s="148"/>
      <c r="R2249" s="170"/>
      <c r="S2249" s="110"/>
      <c r="T2249" s="92"/>
      <c r="U2249" s="180"/>
      <c r="V2249" s="120"/>
      <c r="W2249" s="118"/>
      <c r="X2249" s="118"/>
      <c r="Y2249" s="117"/>
      <c r="Z2249" s="110"/>
      <c r="AA2249" s="110"/>
      <c r="AB2249" s="121"/>
      <c r="AC2249" s="115"/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109"/>
      <c r="B2250" s="110"/>
      <c r="C2250" s="110"/>
      <c r="D2250" s="111"/>
      <c r="E2250" s="111"/>
      <c r="F2250" s="161"/>
      <c r="G2250" s="114"/>
      <c r="H2250" s="115"/>
      <c r="I2250" s="115"/>
      <c r="J2250" s="116"/>
      <c r="K2250" s="116"/>
      <c r="L2250" s="8"/>
      <c r="M2250" s="117"/>
      <c r="N2250" s="117"/>
      <c r="O2250" s="110"/>
      <c r="P2250" s="110"/>
      <c r="Q2250" s="148"/>
      <c r="R2250" s="170"/>
      <c r="S2250" s="110"/>
      <c r="T2250" s="92"/>
      <c r="U2250" s="180"/>
      <c r="V2250" s="120"/>
      <c r="W2250" s="118"/>
      <c r="X2250" s="118"/>
      <c r="Y2250" s="117"/>
      <c r="Z2250" s="110"/>
      <c r="AA2250" s="110"/>
      <c r="AB2250" s="121"/>
      <c r="AC2250" s="115"/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109"/>
      <c r="B2251" s="110"/>
      <c r="C2251" s="110"/>
      <c r="D2251" s="111"/>
      <c r="E2251" s="111"/>
      <c r="F2251" s="161"/>
      <c r="G2251" s="114"/>
      <c r="H2251" s="115"/>
      <c r="I2251" s="115"/>
      <c r="J2251" s="116"/>
      <c r="K2251" s="116"/>
      <c r="L2251" s="8"/>
      <c r="M2251" s="117"/>
      <c r="N2251" s="117"/>
      <c r="O2251" s="110"/>
      <c r="P2251" s="110"/>
      <c r="Q2251" s="148"/>
      <c r="R2251" s="170"/>
      <c r="S2251" s="110"/>
      <c r="T2251" s="92"/>
      <c r="U2251" s="180"/>
      <c r="V2251" s="120"/>
      <c r="W2251" s="118"/>
      <c r="X2251" s="118"/>
      <c r="Y2251" s="117"/>
      <c r="Z2251" s="110"/>
      <c r="AA2251" s="110"/>
      <c r="AB2251" s="121"/>
      <c r="AC2251" s="115"/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109"/>
      <c r="B2252" s="110"/>
      <c r="C2252" s="110"/>
      <c r="D2252" s="111"/>
      <c r="E2252" s="111"/>
      <c r="F2252" s="161"/>
      <c r="G2252" s="114"/>
      <c r="H2252" s="115"/>
      <c r="I2252" s="115"/>
      <c r="J2252" s="116"/>
      <c r="K2252" s="116"/>
      <c r="L2252" s="8"/>
      <c r="M2252" s="117"/>
      <c r="N2252" s="117"/>
      <c r="O2252" s="110"/>
      <c r="P2252" s="110"/>
      <c r="Q2252" s="148"/>
      <c r="R2252" s="170"/>
      <c r="S2252" s="110"/>
      <c r="T2252" s="92"/>
      <c r="U2252" s="180"/>
      <c r="V2252" s="120"/>
      <c r="W2252" s="118"/>
      <c r="X2252" s="118"/>
      <c r="Y2252" s="117"/>
      <c r="Z2252" s="110"/>
      <c r="AA2252" s="110"/>
      <c r="AB2252" s="121"/>
      <c r="AC2252" s="115"/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109"/>
      <c r="B2253" s="110"/>
      <c r="C2253" s="110"/>
      <c r="D2253" s="111"/>
      <c r="E2253" s="111"/>
      <c r="F2253" s="161"/>
      <c r="G2253" s="114"/>
      <c r="H2253" s="115"/>
      <c r="I2253" s="115"/>
      <c r="J2253" s="116"/>
      <c r="K2253" s="116"/>
      <c r="L2253" s="8"/>
      <c r="M2253" s="117"/>
      <c r="N2253" s="117"/>
      <c r="O2253" s="110"/>
      <c r="P2253" s="110"/>
      <c r="Q2253" s="148"/>
      <c r="R2253" s="170"/>
      <c r="S2253" s="110"/>
      <c r="T2253" s="92"/>
      <c r="U2253" s="180"/>
      <c r="V2253" s="120"/>
      <c r="W2253" s="118"/>
      <c r="X2253" s="118"/>
      <c r="Y2253" s="117"/>
      <c r="Z2253" s="110"/>
      <c r="AA2253" s="110"/>
      <c r="AB2253" s="121"/>
      <c r="AC2253" s="115"/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109"/>
      <c r="B2254" s="110"/>
      <c r="C2254" s="110"/>
      <c r="D2254" s="111"/>
      <c r="E2254" s="111"/>
      <c r="F2254" s="161"/>
      <c r="G2254" s="114"/>
      <c r="H2254" s="115"/>
      <c r="I2254" s="115"/>
      <c r="J2254" s="116"/>
      <c r="K2254" s="116"/>
      <c r="L2254" s="8"/>
      <c r="M2254" s="117"/>
      <c r="N2254" s="117"/>
      <c r="O2254" s="110"/>
      <c r="P2254" s="110"/>
      <c r="Q2254" s="148"/>
      <c r="R2254" s="170"/>
      <c r="S2254" s="110"/>
      <c r="T2254" s="92"/>
      <c r="U2254" s="180"/>
      <c r="V2254" s="120"/>
      <c r="W2254" s="118"/>
      <c r="X2254" s="118"/>
      <c r="Y2254" s="117"/>
      <c r="Z2254" s="110"/>
      <c r="AA2254" s="110"/>
      <c r="AB2254" s="121"/>
      <c r="AC2254" s="115"/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109"/>
      <c r="B2255" s="110"/>
      <c r="C2255" s="110"/>
      <c r="D2255" s="111"/>
      <c r="E2255" s="111"/>
      <c r="F2255" s="161"/>
      <c r="G2255" s="114"/>
      <c r="H2255" s="115"/>
      <c r="I2255" s="115"/>
      <c r="J2255" s="116"/>
      <c r="K2255" s="116"/>
      <c r="L2255" s="8"/>
      <c r="M2255" s="117"/>
      <c r="N2255" s="117"/>
      <c r="O2255" s="110"/>
      <c r="P2255" s="110"/>
      <c r="Q2255" s="148"/>
      <c r="R2255" s="170"/>
      <c r="S2255" s="110"/>
      <c r="T2255" s="92"/>
      <c r="U2255" s="180"/>
      <c r="V2255" s="120"/>
      <c r="W2255" s="118"/>
      <c r="X2255" s="118"/>
      <c r="Y2255" s="117"/>
      <c r="Z2255" s="110"/>
      <c r="AA2255" s="110"/>
      <c r="AB2255" s="121"/>
      <c r="AC2255" s="115"/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109"/>
      <c r="B2256" s="110"/>
      <c r="C2256" s="110"/>
      <c r="D2256" s="111"/>
      <c r="E2256" s="111"/>
      <c r="F2256" s="161"/>
      <c r="G2256" s="114"/>
      <c r="H2256" s="115"/>
      <c r="I2256" s="115"/>
      <c r="J2256" s="116"/>
      <c r="K2256" s="116"/>
      <c r="L2256" s="8"/>
      <c r="M2256" s="117"/>
      <c r="N2256" s="117"/>
      <c r="O2256" s="110"/>
      <c r="P2256" s="110"/>
      <c r="Q2256" s="148"/>
      <c r="R2256" s="170"/>
      <c r="S2256" s="110"/>
      <c r="T2256" s="92"/>
      <c r="U2256" s="180"/>
      <c r="V2256" s="120"/>
      <c r="W2256" s="118"/>
      <c r="X2256" s="118"/>
      <c r="Y2256" s="117"/>
      <c r="Z2256" s="110"/>
      <c r="AA2256" s="110"/>
      <c r="AB2256" s="121"/>
      <c r="AC2256" s="115"/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109"/>
      <c r="B2257" s="110"/>
      <c r="C2257" s="110"/>
      <c r="D2257" s="111"/>
      <c r="E2257" s="111"/>
      <c r="F2257" s="161"/>
      <c r="G2257" s="114"/>
      <c r="H2257" s="115"/>
      <c r="I2257" s="115"/>
      <c r="J2257" s="116"/>
      <c r="K2257" s="116"/>
      <c r="L2257" s="8"/>
      <c r="M2257" s="117"/>
      <c r="N2257" s="117"/>
      <c r="O2257" s="110"/>
      <c r="P2257" s="110"/>
      <c r="Q2257" s="148"/>
      <c r="R2257" s="170"/>
      <c r="S2257" s="110"/>
      <c r="T2257" s="92"/>
      <c r="U2257" s="180"/>
      <c r="V2257" s="120"/>
      <c r="W2257" s="118"/>
      <c r="X2257" s="118"/>
      <c r="Y2257" s="117"/>
      <c r="Z2257" s="110"/>
      <c r="AA2257" s="110"/>
      <c r="AB2257" s="121"/>
      <c r="AC2257" s="115"/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109"/>
      <c r="B2258" s="110"/>
      <c r="C2258" s="110"/>
      <c r="D2258" s="111"/>
      <c r="E2258" s="111"/>
      <c r="F2258" s="161"/>
      <c r="G2258" s="114"/>
      <c r="H2258" s="115"/>
      <c r="I2258" s="115"/>
      <c r="J2258" s="116"/>
      <c r="K2258" s="116"/>
      <c r="L2258" s="8"/>
      <c r="M2258" s="117"/>
      <c r="N2258" s="117"/>
      <c r="O2258" s="110"/>
      <c r="P2258" s="110"/>
      <c r="Q2258" s="148"/>
      <c r="R2258" s="170"/>
      <c r="S2258" s="110"/>
      <c r="T2258" s="92"/>
      <c r="U2258" s="180"/>
      <c r="V2258" s="120"/>
      <c r="W2258" s="118"/>
      <c r="X2258" s="118"/>
      <c r="Y2258" s="117"/>
      <c r="Z2258" s="110"/>
      <c r="AA2258" s="110"/>
      <c r="AB2258" s="121"/>
      <c r="AC2258" s="115"/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109"/>
      <c r="B2259" s="110"/>
      <c r="C2259" s="110"/>
      <c r="D2259" s="111"/>
      <c r="E2259" s="111"/>
      <c r="F2259" s="161"/>
      <c r="G2259" s="114"/>
      <c r="H2259" s="115"/>
      <c r="I2259" s="115"/>
      <c r="J2259" s="116"/>
      <c r="K2259" s="116"/>
      <c r="L2259" s="8"/>
      <c r="M2259" s="117"/>
      <c r="N2259" s="117"/>
      <c r="O2259" s="110"/>
      <c r="P2259" s="110"/>
      <c r="Q2259" s="148"/>
      <c r="R2259" s="170"/>
      <c r="S2259" s="110"/>
      <c r="T2259" s="92"/>
      <c r="U2259" s="180"/>
      <c r="V2259" s="120"/>
      <c r="W2259" s="118"/>
      <c r="X2259" s="118"/>
      <c r="Y2259" s="117"/>
      <c r="Z2259" s="110"/>
      <c r="AA2259" s="110"/>
      <c r="AB2259" s="121"/>
      <c r="AC2259" s="115"/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109"/>
      <c r="B2260" s="110"/>
      <c r="C2260" s="110"/>
      <c r="D2260" s="111"/>
      <c r="E2260" s="111"/>
      <c r="F2260" s="161"/>
      <c r="G2260" s="114"/>
      <c r="H2260" s="115"/>
      <c r="I2260" s="115"/>
      <c r="J2260" s="116"/>
      <c r="K2260" s="116"/>
      <c r="L2260" s="8"/>
      <c r="M2260" s="117"/>
      <c r="N2260" s="117"/>
      <c r="O2260" s="110"/>
      <c r="P2260" s="110"/>
      <c r="Q2260" s="148"/>
      <c r="R2260" s="170"/>
      <c r="S2260" s="110"/>
      <c r="T2260" s="92"/>
      <c r="U2260" s="180"/>
      <c r="V2260" s="120"/>
      <c r="W2260" s="118"/>
      <c r="X2260" s="118"/>
      <c r="Y2260" s="117"/>
      <c r="Z2260" s="110"/>
      <c r="AA2260" s="110"/>
      <c r="AB2260" s="121"/>
      <c r="AC2260" s="115"/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109"/>
      <c r="B2261" s="110"/>
      <c r="C2261" s="110"/>
      <c r="D2261" s="111"/>
      <c r="E2261" s="111"/>
      <c r="F2261" s="161"/>
      <c r="G2261" s="114"/>
      <c r="H2261" s="115"/>
      <c r="I2261" s="115"/>
      <c r="J2261" s="116"/>
      <c r="K2261" s="116"/>
      <c r="L2261" s="8"/>
      <c r="M2261" s="117"/>
      <c r="N2261" s="117"/>
      <c r="O2261" s="110"/>
      <c r="P2261" s="110"/>
      <c r="Q2261" s="148"/>
      <c r="R2261" s="170"/>
      <c r="S2261" s="110"/>
      <c r="T2261" s="92"/>
      <c r="U2261" s="180"/>
      <c r="V2261" s="120"/>
      <c r="W2261" s="118"/>
      <c r="X2261" s="118"/>
      <c r="Y2261" s="117"/>
      <c r="Z2261" s="110"/>
      <c r="AA2261" s="110"/>
      <c r="AB2261" s="121"/>
      <c r="AC2261" s="115"/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109"/>
      <c r="B2262" s="110"/>
      <c r="C2262" s="110"/>
      <c r="D2262" s="111"/>
      <c r="E2262" s="111"/>
      <c r="F2262" s="161"/>
      <c r="G2262" s="114"/>
      <c r="H2262" s="115"/>
      <c r="I2262" s="115"/>
      <c r="J2262" s="116"/>
      <c r="K2262" s="116"/>
      <c r="L2262" s="8"/>
      <c r="M2262" s="117"/>
      <c r="N2262" s="117"/>
      <c r="O2262" s="110"/>
      <c r="P2262" s="110"/>
      <c r="Q2262" s="148"/>
      <c r="R2262" s="170"/>
      <c r="S2262" s="110"/>
      <c r="T2262" s="92"/>
      <c r="U2262" s="180"/>
      <c r="V2262" s="120"/>
      <c r="W2262" s="118"/>
      <c r="X2262" s="118"/>
      <c r="Y2262" s="117"/>
      <c r="Z2262" s="110"/>
      <c r="AA2262" s="110"/>
      <c r="AB2262" s="121"/>
      <c r="AC2262" s="115"/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109"/>
      <c r="B2263" s="110"/>
      <c r="C2263" s="110"/>
      <c r="D2263" s="111"/>
      <c r="E2263" s="111"/>
      <c r="F2263" s="161"/>
      <c r="G2263" s="114"/>
      <c r="H2263" s="115"/>
      <c r="I2263" s="115"/>
      <c r="J2263" s="116"/>
      <c r="K2263" s="116"/>
      <c r="L2263" s="8"/>
      <c r="M2263" s="117"/>
      <c r="N2263" s="117"/>
      <c r="O2263" s="110"/>
      <c r="P2263" s="110"/>
      <c r="Q2263" s="148"/>
      <c r="R2263" s="170"/>
      <c r="S2263" s="110"/>
      <c r="T2263" s="92"/>
      <c r="U2263" s="180"/>
      <c r="V2263" s="120"/>
      <c r="W2263" s="118"/>
      <c r="X2263" s="118"/>
      <c r="Y2263" s="117"/>
      <c r="Z2263" s="110"/>
      <c r="AA2263" s="110"/>
      <c r="AB2263" s="121"/>
      <c r="AC2263" s="115"/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109"/>
      <c r="B2264" s="110"/>
      <c r="C2264" s="110"/>
      <c r="D2264" s="111"/>
      <c r="E2264" s="111"/>
      <c r="F2264" s="161"/>
      <c r="G2264" s="114"/>
      <c r="H2264" s="115"/>
      <c r="I2264" s="115"/>
      <c r="J2264" s="116"/>
      <c r="K2264" s="116"/>
      <c r="L2264" s="8"/>
      <c r="M2264" s="117"/>
      <c r="N2264" s="117"/>
      <c r="O2264" s="110"/>
      <c r="P2264" s="110"/>
      <c r="Q2264" s="148"/>
      <c r="R2264" s="170"/>
      <c r="S2264" s="110"/>
      <c r="T2264" s="92"/>
      <c r="U2264" s="180"/>
      <c r="V2264" s="120"/>
      <c r="W2264" s="118"/>
      <c r="X2264" s="118"/>
      <c r="Y2264" s="117"/>
      <c r="Z2264" s="110"/>
      <c r="AA2264" s="110"/>
      <c r="AB2264" s="121"/>
      <c r="AC2264" s="115"/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109"/>
      <c r="B2265" s="110"/>
      <c r="C2265" s="110"/>
      <c r="D2265" s="111"/>
      <c r="E2265" s="111"/>
      <c r="F2265" s="161"/>
      <c r="G2265" s="114"/>
      <c r="H2265" s="115"/>
      <c r="I2265" s="115"/>
      <c r="J2265" s="116"/>
      <c r="K2265" s="116"/>
      <c r="L2265" s="8"/>
      <c r="M2265" s="117"/>
      <c r="N2265" s="117"/>
      <c r="O2265" s="110"/>
      <c r="P2265" s="110"/>
      <c r="Q2265" s="148"/>
      <c r="R2265" s="170"/>
      <c r="S2265" s="110"/>
      <c r="T2265" s="92"/>
      <c r="U2265" s="180"/>
      <c r="V2265" s="120"/>
      <c r="W2265" s="118"/>
      <c r="X2265" s="118"/>
      <c r="Y2265" s="117"/>
      <c r="Z2265" s="110"/>
      <c r="AA2265" s="110"/>
      <c r="AB2265" s="121"/>
      <c r="AC2265" s="115"/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109"/>
      <c r="B2266" s="110"/>
      <c r="C2266" s="110"/>
      <c r="D2266" s="111"/>
      <c r="E2266" s="111"/>
      <c r="F2266" s="161"/>
      <c r="G2266" s="114"/>
      <c r="H2266" s="115"/>
      <c r="I2266" s="115"/>
      <c r="J2266" s="116"/>
      <c r="K2266" s="116"/>
      <c r="L2266" s="8"/>
      <c r="M2266" s="117"/>
      <c r="N2266" s="117"/>
      <c r="O2266" s="110"/>
      <c r="P2266" s="110"/>
      <c r="Q2266" s="148"/>
      <c r="R2266" s="170"/>
      <c r="S2266" s="110"/>
      <c r="T2266" s="92"/>
      <c r="U2266" s="180"/>
      <c r="V2266" s="120"/>
      <c r="W2266" s="118"/>
      <c r="X2266" s="118"/>
      <c r="Y2266" s="117"/>
      <c r="Z2266" s="110"/>
      <c r="AA2266" s="110"/>
      <c r="AB2266" s="121"/>
      <c r="AC2266" s="115"/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109"/>
      <c r="B2267" s="110"/>
      <c r="C2267" s="110"/>
      <c r="D2267" s="111"/>
      <c r="E2267" s="111"/>
      <c r="F2267" s="161"/>
      <c r="G2267" s="114"/>
      <c r="H2267" s="115"/>
      <c r="I2267" s="115"/>
      <c r="J2267" s="116"/>
      <c r="K2267" s="116"/>
      <c r="L2267" s="8"/>
      <c r="M2267" s="117"/>
      <c r="N2267" s="117"/>
      <c r="O2267" s="110"/>
      <c r="P2267" s="110"/>
      <c r="Q2267" s="148"/>
      <c r="R2267" s="170"/>
      <c r="S2267" s="110"/>
      <c r="T2267" s="92"/>
      <c r="U2267" s="180"/>
      <c r="V2267" s="120"/>
      <c r="W2267" s="118"/>
      <c r="X2267" s="118"/>
      <c r="Y2267" s="117"/>
      <c r="Z2267" s="110"/>
      <c r="AA2267" s="110"/>
      <c r="AB2267" s="121"/>
      <c r="AC2267" s="115"/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109"/>
      <c r="B2268" s="110"/>
      <c r="C2268" s="110"/>
      <c r="D2268" s="111"/>
      <c r="E2268" s="111"/>
      <c r="F2268" s="161"/>
      <c r="G2268" s="114"/>
      <c r="H2268" s="115"/>
      <c r="I2268" s="115"/>
      <c r="J2268" s="116"/>
      <c r="K2268" s="116"/>
      <c r="L2268" s="8"/>
      <c r="M2268" s="117"/>
      <c r="N2268" s="117"/>
      <c r="O2268" s="110"/>
      <c r="P2268" s="110"/>
      <c r="Q2268" s="148"/>
      <c r="R2268" s="170"/>
      <c r="S2268" s="110"/>
      <c r="T2268" s="92"/>
      <c r="U2268" s="180"/>
      <c r="V2268" s="120"/>
      <c r="W2268" s="118"/>
      <c r="X2268" s="118"/>
      <c r="Y2268" s="117"/>
      <c r="Z2268" s="110"/>
      <c r="AA2268" s="110"/>
      <c r="AB2268" s="121"/>
      <c r="AC2268" s="115"/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109"/>
      <c r="B2269" s="110"/>
      <c r="C2269" s="110"/>
      <c r="D2269" s="111"/>
      <c r="E2269" s="111"/>
      <c r="F2269" s="161"/>
      <c r="G2269" s="114"/>
      <c r="H2269" s="115"/>
      <c r="I2269" s="115"/>
      <c r="J2269" s="116"/>
      <c r="K2269" s="116"/>
      <c r="L2269" s="8"/>
      <c r="M2269" s="117"/>
      <c r="N2269" s="117"/>
      <c r="O2269" s="110"/>
      <c r="P2269" s="110"/>
      <c r="Q2269" s="148"/>
      <c r="R2269" s="170"/>
      <c r="S2269" s="110"/>
      <c r="T2269" s="92"/>
      <c r="U2269" s="180"/>
      <c r="V2269" s="120"/>
      <c r="W2269" s="118"/>
      <c r="X2269" s="118"/>
      <c r="Y2269" s="117"/>
      <c r="Z2269" s="110"/>
      <c r="AA2269" s="110"/>
      <c r="AB2269" s="121"/>
      <c r="AC2269" s="115"/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109"/>
      <c r="B2270" s="110"/>
      <c r="C2270" s="110"/>
      <c r="D2270" s="111"/>
      <c r="E2270" s="111"/>
      <c r="F2270" s="161"/>
      <c r="G2270" s="114"/>
      <c r="H2270" s="115"/>
      <c r="I2270" s="115"/>
      <c r="J2270" s="116"/>
      <c r="K2270" s="116"/>
      <c r="L2270" s="8"/>
      <c r="M2270" s="117"/>
      <c r="N2270" s="117"/>
      <c r="O2270" s="110"/>
      <c r="P2270" s="110"/>
      <c r="Q2270" s="148"/>
      <c r="R2270" s="170"/>
      <c r="S2270" s="110"/>
      <c r="T2270" s="92"/>
      <c r="U2270" s="180"/>
      <c r="V2270" s="120"/>
      <c r="W2270" s="118"/>
      <c r="X2270" s="118"/>
      <c r="Y2270" s="117"/>
      <c r="Z2270" s="110"/>
      <c r="AA2270" s="110"/>
      <c r="AB2270" s="121"/>
      <c r="AC2270" s="115"/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109"/>
      <c r="B2271" s="110"/>
      <c r="C2271" s="110"/>
      <c r="D2271" s="111"/>
      <c r="E2271" s="111"/>
      <c r="F2271" s="161"/>
      <c r="G2271" s="114"/>
      <c r="H2271" s="115"/>
      <c r="I2271" s="115"/>
      <c r="J2271" s="116"/>
      <c r="K2271" s="116"/>
      <c r="L2271" s="8"/>
      <c r="M2271" s="117"/>
      <c r="N2271" s="117"/>
      <c r="O2271" s="110"/>
      <c r="P2271" s="110"/>
      <c r="Q2271" s="148"/>
      <c r="R2271" s="170"/>
      <c r="S2271" s="110"/>
      <c r="T2271" s="92"/>
      <c r="U2271" s="180"/>
      <c r="V2271" s="120"/>
      <c r="W2271" s="118"/>
      <c r="X2271" s="118"/>
      <c r="Y2271" s="117"/>
      <c r="Z2271" s="110"/>
      <c r="AA2271" s="110"/>
      <c r="AB2271" s="121"/>
      <c r="AC2271" s="115"/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109"/>
      <c r="B2272" s="110"/>
      <c r="C2272" s="110"/>
      <c r="D2272" s="111"/>
      <c r="E2272" s="111"/>
      <c r="F2272" s="161"/>
      <c r="G2272" s="114"/>
      <c r="H2272" s="115"/>
      <c r="I2272" s="115"/>
      <c r="J2272" s="116"/>
      <c r="K2272" s="116"/>
      <c r="L2272" s="8"/>
      <c r="M2272" s="117"/>
      <c r="N2272" s="117"/>
      <c r="O2272" s="110"/>
      <c r="P2272" s="110"/>
      <c r="Q2272" s="148"/>
      <c r="R2272" s="170"/>
      <c r="S2272" s="110"/>
      <c r="T2272" s="92"/>
      <c r="U2272" s="180"/>
      <c r="V2272" s="120"/>
      <c r="W2272" s="118"/>
      <c r="X2272" s="118"/>
      <c r="Y2272" s="117"/>
      <c r="Z2272" s="110"/>
      <c r="AA2272" s="110"/>
      <c r="AB2272" s="121"/>
      <c r="AC2272" s="115"/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109"/>
      <c r="B2273" s="110"/>
      <c r="C2273" s="110"/>
      <c r="D2273" s="111"/>
      <c r="E2273" s="111"/>
      <c r="F2273" s="161"/>
      <c r="G2273" s="114"/>
      <c r="H2273" s="115"/>
      <c r="I2273" s="115"/>
      <c r="J2273" s="116"/>
      <c r="K2273" s="116"/>
      <c r="L2273" s="8"/>
      <c r="M2273" s="117"/>
      <c r="N2273" s="117"/>
      <c r="O2273" s="110"/>
      <c r="P2273" s="110"/>
      <c r="Q2273" s="148"/>
      <c r="R2273" s="170"/>
      <c r="S2273" s="110"/>
      <c r="T2273" s="92"/>
      <c r="U2273" s="180"/>
      <c r="V2273" s="120"/>
      <c r="W2273" s="118"/>
      <c r="X2273" s="118"/>
      <c r="Y2273" s="117"/>
      <c r="Z2273" s="110"/>
      <c r="AA2273" s="110"/>
      <c r="AB2273" s="121"/>
      <c r="AC2273" s="115"/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109"/>
      <c r="B2274" s="110"/>
      <c r="C2274" s="110"/>
      <c r="D2274" s="111"/>
      <c r="E2274" s="111"/>
      <c r="F2274" s="161"/>
      <c r="G2274" s="114"/>
      <c r="H2274" s="115"/>
      <c r="I2274" s="115"/>
      <c r="J2274" s="116"/>
      <c r="K2274" s="116"/>
      <c r="L2274" s="8"/>
      <c r="M2274" s="117"/>
      <c r="N2274" s="117"/>
      <c r="O2274" s="110"/>
      <c r="P2274" s="110"/>
      <c r="Q2274" s="148"/>
      <c r="R2274" s="170"/>
      <c r="S2274" s="110"/>
      <c r="T2274" s="92"/>
      <c r="U2274" s="180"/>
      <c r="V2274" s="120"/>
      <c r="W2274" s="118"/>
      <c r="X2274" s="118"/>
      <c r="Y2274" s="117"/>
      <c r="Z2274" s="110"/>
      <c r="AA2274" s="110"/>
      <c r="AB2274" s="121"/>
      <c r="AC2274" s="115"/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109"/>
      <c r="B2275" s="110"/>
      <c r="C2275" s="110"/>
      <c r="D2275" s="111"/>
      <c r="E2275" s="111"/>
      <c r="F2275" s="161"/>
      <c r="G2275" s="114"/>
      <c r="H2275" s="115"/>
      <c r="I2275" s="115"/>
      <c r="J2275" s="116"/>
      <c r="K2275" s="116"/>
      <c r="L2275" s="8"/>
      <c r="M2275" s="117"/>
      <c r="N2275" s="117"/>
      <c r="O2275" s="110"/>
      <c r="P2275" s="110"/>
      <c r="Q2275" s="148"/>
      <c r="R2275" s="170"/>
      <c r="S2275" s="110"/>
      <c r="T2275" s="92"/>
      <c r="U2275" s="180"/>
      <c r="V2275" s="120"/>
      <c r="W2275" s="118"/>
      <c r="X2275" s="118"/>
      <c r="Y2275" s="117"/>
      <c r="Z2275" s="110"/>
      <c r="AA2275" s="110"/>
      <c r="AB2275" s="121"/>
      <c r="AC2275" s="115"/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109"/>
      <c r="B2276" s="110"/>
      <c r="C2276" s="110"/>
      <c r="D2276" s="111"/>
      <c r="E2276" s="111"/>
      <c r="F2276" s="161"/>
      <c r="G2276" s="114"/>
      <c r="H2276" s="115"/>
      <c r="I2276" s="115"/>
      <c r="J2276" s="116"/>
      <c r="K2276" s="116"/>
      <c r="L2276" s="8"/>
      <c r="M2276" s="117"/>
      <c r="N2276" s="117"/>
      <c r="O2276" s="110"/>
      <c r="P2276" s="110"/>
      <c r="Q2276" s="148"/>
      <c r="R2276" s="170"/>
      <c r="S2276" s="110"/>
      <c r="T2276" s="92"/>
      <c r="U2276" s="180"/>
      <c r="V2276" s="120"/>
      <c r="W2276" s="118"/>
      <c r="X2276" s="118"/>
      <c r="Y2276" s="117"/>
      <c r="Z2276" s="110"/>
      <c r="AA2276" s="110"/>
      <c r="AB2276" s="121"/>
      <c r="AC2276" s="115"/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109"/>
      <c r="B2277" s="110"/>
      <c r="C2277" s="110"/>
      <c r="D2277" s="111"/>
      <c r="E2277" s="111"/>
      <c r="F2277" s="161"/>
      <c r="G2277" s="114"/>
      <c r="H2277" s="115"/>
      <c r="I2277" s="115"/>
      <c r="J2277" s="116"/>
      <c r="K2277" s="116"/>
      <c r="L2277" s="8"/>
      <c r="M2277" s="117"/>
      <c r="N2277" s="117"/>
      <c r="O2277" s="110"/>
      <c r="P2277" s="110"/>
      <c r="Q2277" s="148"/>
      <c r="R2277" s="170"/>
      <c r="S2277" s="110"/>
      <c r="T2277" s="92"/>
      <c r="U2277" s="180"/>
      <c r="V2277" s="120"/>
      <c r="W2277" s="118"/>
      <c r="X2277" s="118"/>
      <c r="Y2277" s="117"/>
      <c r="Z2277" s="110"/>
      <c r="AA2277" s="110"/>
      <c r="AB2277" s="121"/>
      <c r="AC2277" s="115"/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109"/>
      <c r="B2278" s="110"/>
      <c r="C2278" s="110"/>
      <c r="D2278" s="111"/>
      <c r="E2278" s="111"/>
      <c r="F2278" s="161"/>
      <c r="G2278" s="114"/>
      <c r="H2278" s="115"/>
      <c r="I2278" s="115"/>
      <c r="J2278" s="116"/>
      <c r="K2278" s="116"/>
      <c r="L2278" s="8"/>
      <c r="M2278" s="117"/>
      <c r="N2278" s="117"/>
      <c r="O2278" s="110"/>
      <c r="P2278" s="110"/>
      <c r="Q2278" s="148"/>
      <c r="R2278" s="170"/>
      <c r="S2278" s="110"/>
      <c r="T2278" s="92"/>
      <c r="U2278" s="180"/>
      <c r="V2278" s="120"/>
      <c r="W2278" s="118"/>
      <c r="X2278" s="118"/>
      <c r="Y2278" s="117"/>
      <c r="Z2278" s="110"/>
      <c r="AA2278" s="110"/>
      <c r="AB2278" s="121"/>
      <c r="AC2278" s="115"/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109"/>
      <c r="B2279" s="110"/>
      <c r="C2279" s="110"/>
      <c r="D2279" s="111"/>
      <c r="E2279" s="111"/>
      <c r="F2279" s="161"/>
      <c r="G2279" s="114"/>
      <c r="H2279" s="115"/>
      <c r="I2279" s="115"/>
      <c r="J2279" s="116"/>
      <c r="K2279" s="116"/>
      <c r="L2279" s="8"/>
      <c r="M2279" s="117"/>
      <c r="N2279" s="117"/>
      <c r="O2279" s="110"/>
      <c r="P2279" s="110"/>
      <c r="Q2279" s="148"/>
      <c r="R2279" s="170"/>
      <c r="S2279" s="110"/>
      <c r="T2279" s="92"/>
      <c r="U2279" s="180"/>
      <c r="V2279" s="120"/>
      <c r="W2279" s="118"/>
      <c r="X2279" s="118"/>
      <c r="Y2279" s="117"/>
      <c r="Z2279" s="110"/>
      <c r="AA2279" s="110"/>
      <c r="AB2279" s="121"/>
      <c r="AC2279" s="115"/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109"/>
      <c r="B2280" s="110"/>
      <c r="C2280" s="110"/>
      <c r="D2280" s="111"/>
      <c r="E2280" s="111"/>
      <c r="F2280" s="161"/>
      <c r="G2280" s="114"/>
      <c r="H2280" s="115"/>
      <c r="I2280" s="115"/>
      <c r="J2280" s="116"/>
      <c r="K2280" s="116"/>
      <c r="L2280" s="8"/>
      <c r="M2280" s="117"/>
      <c r="N2280" s="117"/>
      <c r="O2280" s="110"/>
      <c r="P2280" s="110"/>
      <c r="Q2280" s="148"/>
      <c r="R2280" s="170"/>
      <c r="S2280" s="110"/>
      <c r="T2280" s="92"/>
      <c r="U2280" s="180"/>
      <c r="V2280" s="120"/>
      <c r="W2280" s="118"/>
      <c r="X2280" s="118"/>
      <c r="Y2280" s="117"/>
      <c r="Z2280" s="110"/>
      <c r="AA2280" s="110"/>
      <c r="AB2280" s="121"/>
      <c r="AC2280" s="115"/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109"/>
      <c r="B2281" s="110"/>
      <c r="C2281" s="110"/>
      <c r="D2281" s="111"/>
      <c r="E2281" s="111"/>
      <c r="F2281" s="161"/>
      <c r="G2281" s="114"/>
      <c r="H2281" s="115"/>
      <c r="I2281" s="115"/>
      <c r="J2281" s="116"/>
      <c r="K2281" s="116"/>
      <c r="L2281" s="8"/>
      <c r="M2281" s="117"/>
      <c r="N2281" s="117"/>
      <c r="O2281" s="110"/>
      <c r="P2281" s="110"/>
      <c r="Q2281" s="148"/>
      <c r="R2281" s="170"/>
      <c r="S2281" s="110"/>
      <c r="T2281" s="92"/>
      <c r="U2281" s="180"/>
      <c r="V2281" s="120"/>
      <c r="W2281" s="118"/>
      <c r="X2281" s="118"/>
      <c r="Y2281" s="117"/>
      <c r="Z2281" s="110"/>
      <c r="AA2281" s="110"/>
      <c r="AB2281" s="121"/>
      <c r="AC2281" s="115"/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109"/>
      <c r="B2282" s="110"/>
      <c r="C2282" s="110"/>
      <c r="D2282" s="111"/>
      <c r="E2282" s="111"/>
      <c r="F2282" s="161"/>
      <c r="G2282" s="114"/>
      <c r="H2282" s="115"/>
      <c r="I2282" s="115"/>
      <c r="J2282" s="116"/>
      <c r="K2282" s="116"/>
      <c r="L2282" s="8"/>
      <c r="M2282" s="117"/>
      <c r="N2282" s="117"/>
      <c r="O2282" s="110"/>
      <c r="P2282" s="110"/>
      <c r="Q2282" s="148"/>
      <c r="R2282" s="170"/>
      <c r="S2282" s="110"/>
      <c r="T2282" s="92"/>
      <c r="U2282" s="180"/>
      <c r="V2282" s="120"/>
      <c r="W2282" s="118"/>
      <c r="X2282" s="118"/>
      <c r="Y2282" s="117"/>
      <c r="Z2282" s="110"/>
      <c r="AA2282" s="110"/>
      <c r="AB2282" s="121"/>
      <c r="AC2282" s="115"/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109"/>
      <c r="B2283" s="110"/>
      <c r="C2283" s="110"/>
      <c r="D2283" s="111"/>
      <c r="E2283" s="111"/>
      <c r="F2283" s="161"/>
      <c r="G2283" s="114"/>
      <c r="H2283" s="115"/>
      <c r="I2283" s="115"/>
      <c r="J2283" s="116"/>
      <c r="K2283" s="116"/>
      <c r="L2283" s="8"/>
      <c r="M2283" s="117"/>
      <c r="N2283" s="117"/>
      <c r="O2283" s="110"/>
      <c r="P2283" s="110"/>
      <c r="Q2283" s="148"/>
      <c r="R2283" s="170"/>
      <c r="S2283" s="110"/>
      <c r="T2283" s="92"/>
      <c r="U2283" s="180"/>
      <c r="V2283" s="120"/>
      <c r="W2283" s="118"/>
      <c r="X2283" s="118"/>
      <c r="Y2283" s="117"/>
      <c r="Z2283" s="110"/>
      <c r="AA2283" s="110"/>
      <c r="AB2283" s="121"/>
      <c r="AC2283" s="115"/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109"/>
      <c r="B2284" s="110"/>
      <c r="C2284" s="110"/>
      <c r="D2284" s="111"/>
      <c r="E2284" s="111"/>
      <c r="F2284" s="161"/>
      <c r="G2284" s="114"/>
      <c r="H2284" s="115"/>
      <c r="I2284" s="115"/>
      <c r="J2284" s="116"/>
      <c r="K2284" s="116"/>
      <c r="L2284" s="8"/>
      <c r="M2284" s="117"/>
      <c r="N2284" s="117"/>
      <c r="O2284" s="110"/>
      <c r="P2284" s="110"/>
      <c r="Q2284" s="148"/>
      <c r="R2284" s="170"/>
      <c r="S2284" s="110"/>
      <c r="T2284" s="92"/>
      <c r="U2284" s="180"/>
      <c r="V2284" s="120"/>
      <c r="W2284" s="118"/>
      <c r="X2284" s="118"/>
      <c r="Y2284" s="117"/>
      <c r="Z2284" s="110"/>
      <c r="AA2284" s="110"/>
      <c r="AB2284" s="121"/>
      <c r="AC2284" s="115"/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109"/>
      <c r="B2285" s="110"/>
      <c r="C2285" s="110"/>
      <c r="D2285" s="111"/>
      <c r="E2285" s="111"/>
      <c r="F2285" s="161"/>
      <c r="G2285" s="114"/>
      <c r="H2285" s="115"/>
      <c r="I2285" s="115"/>
      <c r="J2285" s="116"/>
      <c r="K2285" s="116"/>
      <c r="L2285" s="8"/>
      <c r="M2285" s="117"/>
      <c r="N2285" s="117"/>
      <c r="O2285" s="110"/>
      <c r="P2285" s="110"/>
      <c r="Q2285" s="148"/>
      <c r="R2285" s="170"/>
      <c r="S2285" s="110"/>
      <c r="T2285" s="92"/>
      <c r="U2285" s="180"/>
      <c r="V2285" s="120"/>
      <c r="W2285" s="118"/>
      <c r="X2285" s="118"/>
      <c r="Y2285" s="117"/>
      <c r="Z2285" s="110"/>
      <c r="AA2285" s="110"/>
      <c r="AB2285" s="121"/>
      <c r="AC2285" s="115"/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109"/>
      <c r="B2286" s="110"/>
      <c r="C2286" s="110"/>
      <c r="D2286" s="111"/>
      <c r="E2286" s="111"/>
      <c r="F2286" s="161"/>
      <c r="G2286" s="114"/>
      <c r="H2286" s="115"/>
      <c r="I2286" s="115"/>
      <c r="J2286" s="116"/>
      <c r="K2286" s="116"/>
      <c r="L2286" s="8"/>
      <c r="M2286" s="117"/>
      <c r="N2286" s="117"/>
      <c r="O2286" s="110"/>
      <c r="P2286" s="110"/>
      <c r="Q2286" s="148"/>
      <c r="R2286" s="170"/>
      <c r="S2286" s="110"/>
      <c r="T2286" s="92"/>
      <c r="U2286" s="180"/>
      <c r="V2286" s="120"/>
      <c r="W2286" s="118"/>
      <c r="X2286" s="118"/>
      <c r="Y2286" s="117"/>
      <c r="Z2286" s="110"/>
      <c r="AA2286" s="110"/>
      <c r="AB2286" s="121"/>
      <c r="AC2286" s="115"/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109"/>
      <c r="B2287" s="110"/>
      <c r="C2287" s="110"/>
      <c r="D2287" s="111"/>
      <c r="E2287" s="111"/>
      <c r="F2287" s="161"/>
      <c r="G2287" s="114"/>
      <c r="H2287" s="115"/>
      <c r="I2287" s="115"/>
      <c r="J2287" s="116"/>
      <c r="K2287" s="116"/>
      <c r="L2287" s="8"/>
      <c r="M2287" s="117"/>
      <c r="N2287" s="117"/>
      <c r="O2287" s="110"/>
      <c r="P2287" s="110"/>
      <c r="Q2287" s="148"/>
      <c r="R2287" s="170"/>
      <c r="S2287" s="110"/>
      <c r="T2287" s="92"/>
      <c r="U2287" s="180"/>
      <c r="V2287" s="120"/>
      <c r="W2287" s="118"/>
      <c r="X2287" s="118"/>
      <c r="Y2287" s="117"/>
      <c r="Z2287" s="110"/>
      <c r="AA2287" s="110"/>
      <c r="AB2287" s="121"/>
      <c r="AC2287" s="115"/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109"/>
      <c r="B2288" s="110"/>
      <c r="C2288" s="110"/>
      <c r="D2288" s="111"/>
      <c r="E2288" s="111"/>
      <c r="F2288" s="161"/>
      <c r="G2288" s="114"/>
      <c r="H2288" s="115"/>
      <c r="I2288" s="115"/>
      <c r="J2288" s="116"/>
      <c r="K2288" s="116"/>
      <c r="L2288" s="8"/>
      <c r="M2288" s="117"/>
      <c r="N2288" s="117"/>
      <c r="O2288" s="110"/>
      <c r="P2288" s="110"/>
      <c r="Q2288" s="148"/>
      <c r="R2288" s="170"/>
      <c r="S2288" s="110"/>
      <c r="T2288" s="92"/>
      <c r="U2288" s="180"/>
      <c r="V2288" s="120"/>
      <c r="W2288" s="118"/>
      <c r="X2288" s="118"/>
      <c r="Y2288" s="117"/>
      <c r="Z2288" s="110"/>
      <c r="AA2288" s="110"/>
      <c r="AB2288" s="121"/>
      <c r="AC2288" s="115"/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109"/>
      <c r="B2289" s="110"/>
      <c r="C2289" s="110"/>
      <c r="D2289" s="111"/>
      <c r="E2289" s="111"/>
      <c r="F2289" s="161"/>
      <c r="G2289" s="114"/>
      <c r="H2289" s="115"/>
      <c r="I2289" s="115"/>
      <c r="J2289" s="116"/>
      <c r="K2289" s="116"/>
      <c r="L2289" s="8"/>
      <c r="M2289" s="117"/>
      <c r="N2289" s="117"/>
      <c r="O2289" s="110"/>
      <c r="P2289" s="110"/>
      <c r="Q2289" s="148"/>
      <c r="R2289" s="170"/>
      <c r="S2289" s="110"/>
      <c r="T2289" s="92"/>
      <c r="U2289" s="180"/>
      <c r="V2289" s="120"/>
      <c r="W2289" s="118"/>
      <c r="X2289" s="118"/>
      <c r="Y2289" s="117"/>
      <c r="Z2289" s="110"/>
      <c r="AA2289" s="110"/>
      <c r="AB2289" s="121"/>
      <c r="AC2289" s="115"/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109"/>
      <c r="B2290" s="110"/>
      <c r="C2290" s="110"/>
      <c r="D2290" s="111"/>
      <c r="E2290" s="111"/>
      <c r="F2290" s="161"/>
      <c r="G2290" s="114"/>
      <c r="H2290" s="115"/>
      <c r="I2290" s="115"/>
      <c r="J2290" s="116"/>
      <c r="K2290" s="116"/>
      <c r="L2290" s="8"/>
      <c r="M2290" s="117"/>
      <c r="N2290" s="117"/>
      <c r="O2290" s="110"/>
      <c r="P2290" s="110"/>
      <c r="Q2290" s="148"/>
      <c r="R2290" s="170"/>
      <c r="S2290" s="110"/>
      <c r="T2290" s="92"/>
      <c r="U2290" s="180"/>
      <c r="V2290" s="120"/>
      <c r="W2290" s="118"/>
      <c r="X2290" s="118"/>
      <c r="Y2290" s="117"/>
      <c r="Z2290" s="110"/>
      <c r="AA2290" s="110"/>
      <c r="AB2290" s="121"/>
      <c r="AC2290" s="115"/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109"/>
      <c r="B2291" s="110"/>
      <c r="C2291" s="110"/>
      <c r="D2291" s="111"/>
      <c r="E2291" s="111"/>
      <c r="F2291" s="161"/>
      <c r="G2291" s="114"/>
      <c r="H2291" s="115"/>
      <c r="I2291" s="115"/>
      <c r="J2291" s="116"/>
      <c r="K2291" s="116"/>
      <c r="L2291" s="8"/>
      <c r="M2291" s="117"/>
      <c r="N2291" s="117"/>
      <c r="O2291" s="110"/>
      <c r="P2291" s="110"/>
      <c r="Q2291" s="148"/>
      <c r="R2291" s="170"/>
      <c r="S2291" s="110"/>
      <c r="T2291" s="92"/>
      <c r="U2291" s="180"/>
      <c r="V2291" s="120"/>
      <c r="W2291" s="118"/>
      <c r="X2291" s="118"/>
      <c r="Y2291" s="117"/>
      <c r="Z2291" s="110"/>
      <c r="AA2291" s="110"/>
      <c r="AB2291" s="121"/>
      <c r="AC2291" s="115"/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109"/>
      <c r="B2292" s="110"/>
      <c r="C2292" s="110"/>
      <c r="D2292" s="111"/>
      <c r="E2292" s="111"/>
      <c r="F2292" s="161"/>
      <c r="G2292" s="114"/>
      <c r="H2292" s="115"/>
      <c r="I2292" s="115"/>
      <c r="J2292" s="116"/>
      <c r="K2292" s="116"/>
      <c r="L2292" s="8"/>
      <c r="M2292" s="117"/>
      <c r="N2292" s="117"/>
      <c r="O2292" s="110"/>
      <c r="P2292" s="110"/>
      <c r="Q2292" s="148"/>
      <c r="R2292" s="170"/>
      <c r="S2292" s="110"/>
      <c r="T2292" s="92"/>
      <c r="U2292" s="180"/>
      <c r="V2292" s="120"/>
      <c r="W2292" s="118"/>
      <c r="X2292" s="118"/>
      <c r="Y2292" s="117"/>
      <c r="Z2292" s="110"/>
      <c r="AA2292" s="110"/>
      <c r="AB2292" s="121"/>
      <c r="AC2292" s="115"/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109"/>
      <c r="B2293" s="110"/>
      <c r="C2293" s="110"/>
      <c r="D2293" s="111"/>
      <c r="E2293" s="111"/>
      <c r="F2293" s="161"/>
      <c r="G2293" s="114"/>
      <c r="H2293" s="115"/>
      <c r="I2293" s="115"/>
      <c r="J2293" s="116"/>
      <c r="K2293" s="116"/>
      <c r="L2293" s="8"/>
      <c r="M2293" s="117"/>
      <c r="N2293" s="117"/>
      <c r="O2293" s="110"/>
      <c r="P2293" s="110"/>
      <c r="Q2293" s="148"/>
      <c r="R2293" s="170"/>
      <c r="S2293" s="110"/>
      <c r="T2293" s="92"/>
      <c r="U2293" s="180"/>
      <c r="V2293" s="120"/>
      <c r="W2293" s="118"/>
      <c r="X2293" s="118"/>
      <c r="Y2293" s="117"/>
      <c r="Z2293" s="110"/>
      <c r="AA2293" s="110"/>
      <c r="AB2293" s="121"/>
      <c r="AC2293" s="115"/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109"/>
      <c r="B2294" s="110"/>
      <c r="C2294" s="110"/>
      <c r="D2294" s="111"/>
      <c r="E2294" s="111"/>
      <c r="F2294" s="161"/>
      <c r="G2294" s="114"/>
      <c r="H2294" s="115"/>
      <c r="I2294" s="115"/>
      <c r="J2294" s="116"/>
      <c r="K2294" s="116"/>
      <c r="L2294" s="8"/>
      <c r="M2294" s="117"/>
      <c r="N2294" s="117"/>
      <c r="O2294" s="110"/>
      <c r="P2294" s="110"/>
      <c r="Q2294" s="148"/>
      <c r="R2294" s="170"/>
      <c r="S2294" s="110"/>
      <c r="T2294" s="92"/>
      <c r="U2294" s="180"/>
      <c r="V2294" s="120"/>
      <c r="W2294" s="118"/>
      <c r="X2294" s="118"/>
      <c r="Y2294" s="117"/>
      <c r="Z2294" s="110"/>
      <c r="AA2294" s="110"/>
      <c r="AB2294" s="121"/>
      <c r="AC2294" s="115"/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109"/>
      <c r="B2295" s="110"/>
      <c r="C2295" s="110"/>
      <c r="D2295" s="111"/>
      <c r="E2295" s="111"/>
      <c r="F2295" s="161"/>
      <c r="G2295" s="114"/>
      <c r="H2295" s="115"/>
      <c r="I2295" s="115"/>
      <c r="J2295" s="116"/>
      <c r="K2295" s="116"/>
      <c r="L2295" s="8"/>
      <c r="M2295" s="117"/>
      <c r="N2295" s="117"/>
      <c r="O2295" s="110"/>
      <c r="P2295" s="110"/>
      <c r="Q2295" s="148"/>
      <c r="R2295" s="170"/>
      <c r="S2295" s="110"/>
      <c r="T2295" s="92"/>
      <c r="U2295" s="180"/>
      <c r="V2295" s="120"/>
      <c r="W2295" s="118"/>
      <c r="X2295" s="118"/>
      <c r="Y2295" s="117"/>
      <c r="Z2295" s="110"/>
      <c r="AA2295" s="110"/>
      <c r="AB2295" s="121"/>
      <c r="AC2295" s="115"/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109"/>
      <c r="B2296" s="110"/>
      <c r="C2296" s="110"/>
      <c r="D2296" s="111"/>
      <c r="E2296" s="111"/>
      <c r="F2296" s="161"/>
      <c r="G2296" s="114"/>
      <c r="H2296" s="115"/>
      <c r="I2296" s="115"/>
      <c r="J2296" s="116"/>
      <c r="K2296" s="116"/>
      <c r="L2296" s="8"/>
      <c r="M2296" s="117"/>
      <c r="N2296" s="117"/>
      <c r="O2296" s="110"/>
      <c r="P2296" s="110"/>
      <c r="Q2296" s="148"/>
      <c r="R2296" s="170"/>
      <c r="S2296" s="110"/>
      <c r="T2296" s="92"/>
      <c r="U2296" s="180"/>
      <c r="V2296" s="120"/>
      <c r="W2296" s="118"/>
      <c r="X2296" s="118"/>
      <c r="Y2296" s="117"/>
      <c r="Z2296" s="110"/>
      <c r="AA2296" s="110"/>
      <c r="AB2296" s="121"/>
      <c r="AC2296" s="115"/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109"/>
      <c r="B2297" s="110"/>
      <c r="C2297" s="110"/>
      <c r="D2297" s="111"/>
      <c r="E2297" s="111"/>
      <c r="F2297" s="161"/>
      <c r="G2297" s="114"/>
      <c r="H2297" s="115"/>
      <c r="I2297" s="115"/>
      <c r="J2297" s="116"/>
      <c r="K2297" s="116"/>
      <c r="L2297" s="8"/>
      <c r="M2297" s="117"/>
      <c r="N2297" s="117"/>
      <c r="O2297" s="110"/>
      <c r="P2297" s="110"/>
      <c r="Q2297" s="148"/>
      <c r="R2297" s="170"/>
      <c r="S2297" s="110"/>
      <c r="T2297" s="92"/>
      <c r="U2297" s="180"/>
      <c r="V2297" s="120"/>
      <c r="W2297" s="118"/>
      <c r="X2297" s="118"/>
      <c r="Y2297" s="117"/>
      <c r="Z2297" s="110"/>
      <c r="AA2297" s="110"/>
      <c r="AB2297" s="121"/>
      <c r="AC2297" s="115"/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109"/>
      <c r="B2298" s="110"/>
      <c r="C2298" s="110"/>
      <c r="D2298" s="111"/>
      <c r="E2298" s="111"/>
      <c r="F2298" s="161"/>
      <c r="G2298" s="114"/>
      <c r="H2298" s="115"/>
      <c r="I2298" s="115"/>
      <c r="J2298" s="116"/>
      <c r="K2298" s="116"/>
      <c r="L2298" s="8"/>
      <c r="M2298" s="117"/>
      <c r="N2298" s="117"/>
      <c r="O2298" s="110"/>
      <c r="P2298" s="110"/>
      <c r="Q2298" s="148"/>
      <c r="R2298" s="170"/>
      <c r="S2298" s="110"/>
      <c r="T2298" s="92"/>
      <c r="U2298" s="180"/>
      <c r="V2298" s="120"/>
      <c r="W2298" s="118"/>
      <c r="X2298" s="118"/>
      <c r="Y2298" s="117"/>
      <c r="Z2298" s="110"/>
      <c r="AA2298" s="110"/>
      <c r="AB2298" s="121"/>
      <c r="AC2298" s="115"/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109"/>
      <c r="B2299" s="110"/>
      <c r="C2299" s="110"/>
      <c r="D2299" s="111"/>
      <c r="E2299" s="111"/>
      <c r="F2299" s="161"/>
      <c r="G2299" s="114"/>
      <c r="H2299" s="115"/>
      <c r="I2299" s="115"/>
      <c r="J2299" s="116"/>
      <c r="K2299" s="116"/>
      <c r="L2299" s="8"/>
      <c r="M2299" s="117"/>
      <c r="N2299" s="117"/>
      <c r="O2299" s="110"/>
      <c r="P2299" s="110"/>
      <c r="Q2299" s="148"/>
      <c r="R2299" s="170"/>
      <c r="S2299" s="110"/>
      <c r="T2299" s="92"/>
      <c r="U2299" s="180"/>
      <c r="V2299" s="120"/>
      <c r="W2299" s="118"/>
      <c r="X2299" s="118"/>
      <c r="Y2299" s="117"/>
      <c r="Z2299" s="110"/>
      <c r="AA2299" s="110"/>
      <c r="AB2299" s="121"/>
      <c r="AC2299" s="115"/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109"/>
      <c r="B2300" s="110"/>
      <c r="C2300" s="110"/>
      <c r="D2300" s="111"/>
      <c r="E2300" s="111"/>
      <c r="F2300" s="161"/>
      <c r="G2300" s="114"/>
      <c r="H2300" s="115"/>
      <c r="I2300" s="115"/>
      <c r="J2300" s="116"/>
      <c r="K2300" s="116"/>
      <c r="L2300" s="8"/>
      <c r="M2300" s="117"/>
      <c r="N2300" s="117"/>
      <c r="O2300" s="110"/>
      <c r="P2300" s="110"/>
      <c r="Q2300" s="148"/>
      <c r="R2300" s="170"/>
      <c r="S2300" s="110"/>
      <c r="T2300" s="92"/>
      <c r="U2300" s="180"/>
      <c r="V2300" s="120"/>
      <c r="W2300" s="118"/>
      <c r="X2300" s="118"/>
      <c r="Y2300" s="117"/>
      <c r="Z2300" s="110"/>
      <c r="AA2300" s="110"/>
      <c r="AB2300" s="121"/>
      <c r="AC2300" s="115"/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109"/>
      <c r="B2301" s="110"/>
      <c r="C2301" s="110"/>
      <c r="D2301" s="111"/>
      <c r="E2301" s="111"/>
      <c r="F2301" s="161"/>
      <c r="G2301" s="114"/>
      <c r="H2301" s="115"/>
      <c r="I2301" s="115"/>
      <c r="J2301" s="116"/>
      <c r="K2301" s="116"/>
      <c r="L2301" s="8"/>
      <c r="M2301" s="117"/>
      <c r="N2301" s="117"/>
      <c r="O2301" s="110"/>
      <c r="P2301" s="110"/>
      <c r="Q2301" s="148"/>
      <c r="R2301" s="170"/>
      <c r="S2301" s="110"/>
      <c r="T2301" s="92"/>
      <c r="U2301" s="180"/>
      <c r="V2301" s="120"/>
      <c r="W2301" s="118"/>
      <c r="X2301" s="118"/>
      <c r="Y2301" s="117"/>
      <c r="Z2301" s="110"/>
      <c r="AA2301" s="110"/>
      <c r="AB2301" s="121"/>
      <c r="AC2301" s="115"/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109"/>
      <c r="B2302" s="110"/>
      <c r="C2302" s="110"/>
      <c r="D2302" s="111"/>
      <c r="E2302" s="111"/>
      <c r="F2302" s="161"/>
      <c r="G2302" s="114"/>
      <c r="H2302" s="115"/>
      <c r="I2302" s="115"/>
      <c r="J2302" s="116"/>
      <c r="K2302" s="116"/>
      <c r="L2302" s="8"/>
      <c r="M2302" s="117"/>
      <c r="N2302" s="117"/>
      <c r="O2302" s="110"/>
      <c r="P2302" s="110"/>
      <c r="Q2302" s="148"/>
      <c r="R2302" s="170"/>
      <c r="S2302" s="110"/>
      <c r="T2302" s="92"/>
      <c r="U2302" s="180"/>
      <c r="V2302" s="120"/>
      <c r="W2302" s="118"/>
      <c r="X2302" s="118"/>
      <c r="Y2302" s="117"/>
      <c r="Z2302" s="110"/>
      <c r="AA2302" s="110"/>
      <c r="AB2302" s="121"/>
      <c r="AC2302" s="115"/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109"/>
      <c r="B2303" s="110"/>
      <c r="C2303" s="110"/>
      <c r="D2303" s="111"/>
      <c r="E2303" s="111"/>
      <c r="F2303" s="161"/>
      <c r="G2303" s="114"/>
      <c r="H2303" s="115"/>
      <c r="I2303" s="115"/>
      <c r="J2303" s="116"/>
      <c r="K2303" s="116"/>
      <c r="L2303" s="8"/>
      <c r="M2303" s="117"/>
      <c r="N2303" s="117"/>
      <c r="O2303" s="110"/>
      <c r="P2303" s="110"/>
      <c r="Q2303" s="148"/>
      <c r="R2303" s="170"/>
      <c r="S2303" s="110"/>
      <c r="T2303" s="92"/>
      <c r="U2303" s="180"/>
      <c r="V2303" s="120"/>
      <c r="W2303" s="118"/>
      <c r="X2303" s="118"/>
      <c r="Y2303" s="117"/>
      <c r="Z2303" s="110"/>
      <c r="AA2303" s="110"/>
      <c r="AB2303" s="121"/>
      <c r="AC2303" s="115"/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109"/>
      <c r="B2304" s="110"/>
      <c r="C2304" s="110"/>
      <c r="D2304" s="111"/>
      <c r="E2304" s="111"/>
      <c r="F2304" s="161"/>
      <c r="G2304" s="114"/>
      <c r="H2304" s="115"/>
      <c r="I2304" s="115"/>
      <c r="J2304" s="116"/>
      <c r="K2304" s="116"/>
      <c r="L2304" s="8"/>
      <c r="M2304" s="117"/>
      <c r="N2304" s="117"/>
      <c r="O2304" s="110"/>
      <c r="P2304" s="110"/>
      <c r="Q2304" s="148"/>
      <c r="R2304" s="170"/>
      <c r="S2304" s="110"/>
      <c r="T2304" s="92"/>
      <c r="U2304" s="180"/>
      <c r="V2304" s="120"/>
      <c r="W2304" s="118"/>
      <c r="X2304" s="118"/>
      <c r="Y2304" s="117"/>
      <c r="Z2304" s="110"/>
      <c r="AA2304" s="110"/>
      <c r="AB2304" s="121"/>
      <c r="AC2304" s="115"/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109"/>
      <c r="B2305" s="110"/>
      <c r="C2305" s="110"/>
      <c r="D2305" s="111"/>
      <c r="E2305" s="111"/>
      <c r="F2305" s="161"/>
      <c r="G2305" s="114"/>
      <c r="H2305" s="115"/>
      <c r="I2305" s="115"/>
      <c r="J2305" s="116"/>
      <c r="K2305" s="116"/>
      <c r="L2305" s="8"/>
      <c r="M2305" s="117"/>
      <c r="N2305" s="117"/>
      <c r="O2305" s="110"/>
      <c r="P2305" s="110"/>
      <c r="Q2305" s="148"/>
      <c r="R2305" s="170"/>
      <c r="S2305" s="110"/>
      <c r="T2305" s="92"/>
      <c r="U2305" s="180"/>
      <c r="V2305" s="120"/>
      <c r="W2305" s="118"/>
      <c r="X2305" s="118"/>
      <c r="Y2305" s="117"/>
      <c r="Z2305" s="110"/>
      <c r="AA2305" s="110"/>
      <c r="AB2305" s="121"/>
      <c r="AC2305" s="115"/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109"/>
      <c r="B2306" s="110"/>
      <c r="C2306" s="110"/>
      <c r="D2306" s="111"/>
      <c r="E2306" s="111"/>
      <c r="F2306" s="161"/>
      <c r="G2306" s="114"/>
      <c r="H2306" s="115"/>
      <c r="I2306" s="115"/>
      <c r="J2306" s="116"/>
      <c r="K2306" s="116"/>
      <c r="L2306" s="8"/>
      <c r="M2306" s="117"/>
      <c r="N2306" s="117"/>
      <c r="O2306" s="110"/>
      <c r="P2306" s="110"/>
      <c r="Q2306" s="148"/>
      <c r="R2306" s="170"/>
      <c r="S2306" s="110"/>
      <c r="T2306" s="92"/>
      <c r="U2306" s="180"/>
      <c r="V2306" s="120"/>
      <c r="W2306" s="118"/>
      <c r="X2306" s="118"/>
      <c r="Y2306" s="117"/>
      <c r="Z2306" s="110"/>
      <c r="AA2306" s="110"/>
      <c r="AB2306" s="121"/>
      <c r="AC2306" s="115"/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109"/>
      <c r="B2307" s="110"/>
      <c r="C2307" s="110"/>
      <c r="D2307" s="111"/>
      <c r="E2307" s="111"/>
      <c r="F2307" s="161"/>
      <c r="G2307" s="114"/>
      <c r="H2307" s="115"/>
      <c r="I2307" s="115"/>
      <c r="J2307" s="116"/>
      <c r="K2307" s="116"/>
      <c r="L2307" s="8"/>
      <c r="M2307" s="117"/>
      <c r="N2307" s="117"/>
      <c r="O2307" s="110"/>
      <c r="P2307" s="110"/>
      <c r="Q2307" s="148"/>
      <c r="R2307" s="170"/>
      <c r="S2307" s="110"/>
      <c r="T2307" s="92"/>
      <c r="U2307" s="180"/>
      <c r="V2307" s="120"/>
      <c r="W2307" s="118"/>
      <c r="X2307" s="118"/>
      <c r="Y2307" s="117"/>
      <c r="Z2307" s="110"/>
      <c r="AA2307" s="110"/>
      <c r="AB2307" s="121"/>
      <c r="AC2307" s="115"/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109"/>
      <c r="B2308" s="110"/>
      <c r="C2308" s="110"/>
      <c r="D2308" s="111"/>
      <c r="E2308" s="111"/>
      <c r="F2308" s="161"/>
      <c r="G2308" s="114"/>
      <c r="H2308" s="115"/>
      <c r="I2308" s="115"/>
      <c r="J2308" s="116"/>
      <c r="K2308" s="116"/>
      <c r="L2308" s="8"/>
      <c r="M2308" s="117"/>
      <c r="N2308" s="117"/>
      <c r="O2308" s="110"/>
      <c r="P2308" s="110"/>
      <c r="Q2308" s="148"/>
      <c r="R2308" s="170"/>
      <c r="S2308" s="110"/>
      <c r="T2308" s="92"/>
      <c r="U2308" s="180"/>
      <c r="V2308" s="120"/>
      <c r="W2308" s="118"/>
      <c r="X2308" s="118"/>
      <c r="Y2308" s="117"/>
      <c r="Z2308" s="110"/>
      <c r="AA2308" s="110"/>
      <c r="AB2308" s="121"/>
      <c r="AC2308" s="115"/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109"/>
      <c r="B2309" s="110"/>
      <c r="C2309" s="110"/>
      <c r="D2309" s="111"/>
      <c r="E2309" s="111"/>
      <c r="F2309" s="161"/>
      <c r="G2309" s="114"/>
      <c r="H2309" s="115"/>
      <c r="I2309" s="115"/>
      <c r="J2309" s="116"/>
      <c r="K2309" s="116"/>
      <c r="L2309" s="8"/>
      <c r="M2309" s="117"/>
      <c r="N2309" s="117"/>
      <c r="O2309" s="110"/>
      <c r="P2309" s="110"/>
      <c r="Q2309" s="148"/>
      <c r="R2309" s="170"/>
      <c r="S2309" s="110"/>
      <c r="T2309" s="92"/>
      <c r="U2309" s="180"/>
      <c r="V2309" s="120"/>
      <c r="W2309" s="118"/>
      <c r="X2309" s="118"/>
      <c r="Y2309" s="117"/>
      <c r="Z2309" s="110"/>
      <c r="AA2309" s="110"/>
      <c r="AB2309" s="121"/>
      <c r="AC2309" s="115"/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109"/>
      <c r="B2310" s="110"/>
      <c r="C2310" s="110"/>
      <c r="D2310" s="111"/>
      <c r="E2310" s="111"/>
      <c r="F2310" s="161"/>
      <c r="G2310" s="114"/>
      <c r="H2310" s="115"/>
      <c r="I2310" s="115"/>
      <c r="J2310" s="116"/>
      <c r="K2310" s="116"/>
      <c r="L2310" s="8"/>
      <c r="M2310" s="117"/>
      <c r="N2310" s="117"/>
      <c r="O2310" s="110"/>
      <c r="P2310" s="110"/>
      <c r="Q2310" s="148"/>
      <c r="R2310" s="170"/>
      <c r="S2310" s="110"/>
      <c r="T2310" s="92"/>
      <c r="U2310" s="180"/>
      <c r="V2310" s="120"/>
      <c r="W2310" s="118"/>
      <c r="X2310" s="118"/>
      <c r="Y2310" s="117"/>
      <c r="Z2310" s="110"/>
      <c r="AA2310" s="110"/>
      <c r="AB2310" s="121"/>
      <c r="AC2310" s="115"/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109"/>
      <c r="B2311" s="110"/>
      <c r="C2311" s="110"/>
      <c r="D2311" s="111"/>
      <c r="E2311" s="111"/>
      <c r="F2311" s="161"/>
      <c r="G2311" s="114"/>
      <c r="H2311" s="115"/>
      <c r="I2311" s="115"/>
      <c r="J2311" s="116"/>
      <c r="K2311" s="116"/>
      <c r="L2311" s="8"/>
      <c r="M2311" s="117"/>
      <c r="N2311" s="117"/>
      <c r="O2311" s="110"/>
      <c r="P2311" s="110"/>
      <c r="Q2311" s="148"/>
      <c r="R2311" s="170"/>
      <c r="S2311" s="110"/>
      <c r="T2311" s="92"/>
      <c r="U2311" s="180"/>
      <c r="V2311" s="120"/>
      <c r="W2311" s="118"/>
      <c r="X2311" s="118"/>
      <c r="Y2311" s="117"/>
      <c r="Z2311" s="110"/>
      <c r="AA2311" s="110"/>
      <c r="AB2311" s="121"/>
      <c r="AC2311" s="115"/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109"/>
      <c r="B2312" s="110"/>
      <c r="C2312" s="110"/>
      <c r="D2312" s="111"/>
      <c r="E2312" s="111"/>
      <c r="F2312" s="161"/>
      <c r="G2312" s="114"/>
      <c r="H2312" s="115"/>
      <c r="I2312" s="115"/>
      <c r="J2312" s="116"/>
      <c r="K2312" s="116"/>
      <c r="L2312" s="8"/>
      <c r="M2312" s="117"/>
      <c r="N2312" s="117"/>
      <c r="O2312" s="110"/>
      <c r="P2312" s="110"/>
      <c r="Q2312" s="148"/>
      <c r="R2312" s="170"/>
      <c r="S2312" s="110"/>
      <c r="T2312" s="92"/>
      <c r="U2312" s="180"/>
      <c r="V2312" s="120"/>
      <c r="W2312" s="118"/>
      <c r="X2312" s="118"/>
      <c r="Y2312" s="117"/>
      <c r="Z2312" s="110"/>
      <c r="AA2312" s="110"/>
      <c r="AB2312" s="121"/>
      <c r="AC2312" s="115"/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109"/>
      <c r="B2313" s="110"/>
      <c r="C2313" s="110"/>
      <c r="D2313" s="111"/>
      <c r="E2313" s="111"/>
      <c r="F2313" s="161"/>
      <c r="G2313" s="114"/>
      <c r="H2313" s="115"/>
      <c r="I2313" s="115"/>
      <c r="J2313" s="116"/>
      <c r="K2313" s="116"/>
      <c r="L2313" s="8"/>
      <c r="M2313" s="117"/>
      <c r="N2313" s="117"/>
      <c r="O2313" s="110"/>
      <c r="P2313" s="110"/>
      <c r="Q2313" s="148"/>
      <c r="R2313" s="170"/>
      <c r="S2313" s="110"/>
      <c r="T2313" s="92"/>
      <c r="U2313" s="180"/>
      <c r="V2313" s="120"/>
      <c r="W2313" s="118"/>
      <c r="X2313" s="118"/>
      <c r="Y2313" s="117"/>
      <c r="Z2313" s="110"/>
      <c r="AA2313" s="110"/>
      <c r="AB2313" s="121"/>
      <c r="AC2313" s="115"/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109"/>
      <c r="B2314" s="110"/>
      <c r="C2314" s="110"/>
      <c r="D2314" s="111"/>
      <c r="E2314" s="111"/>
      <c r="F2314" s="161"/>
      <c r="G2314" s="114"/>
      <c r="H2314" s="115"/>
      <c r="I2314" s="115"/>
      <c r="J2314" s="116"/>
      <c r="K2314" s="116"/>
      <c r="L2314" s="8"/>
      <c r="M2314" s="117"/>
      <c r="N2314" s="117"/>
      <c r="O2314" s="110"/>
      <c r="P2314" s="110"/>
      <c r="Q2314" s="148"/>
      <c r="R2314" s="170"/>
      <c r="S2314" s="110"/>
      <c r="T2314" s="92"/>
      <c r="U2314" s="180"/>
      <c r="V2314" s="120"/>
      <c r="W2314" s="118"/>
      <c r="X2314" s="118"/>
      <c r="Y2314" s="117"/>
      <c r="Z2314" s="110"/>
      <c r="AA2314" s="110"/>
      <c r="AB2314" s="121"/>
      <c r="AC2314" s="115"/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109"/>
      <c r="B2315" s="110"/>
      <c r="C2315" s="110"/>
      <c r="D2315" s="111"/>
      <c r="E2315" s="111"/>
      <c r="F2315" s="161"/>
      <c r="G2315" s="114"/>
      <c r="H2315" s="115"/>
      <c r="I2315" s="115"/>
      <c r="J2315" s="116"/>
      <c r="K2315" s="116"/>
      <c r="L2315" s="8"/>
      <c r="M2315" s="117"/>
      <c r="N2315" s="117"/>
      <c r="O2315" s="110"/>
      <c r="P2315" s="110"/>
      <c r="Q2315" s="148"/>
      <c r="R2315" s="170"/>
      <c r="S2315" s="110"/>
      <c r="T2315" s="92"/>
      <c r="U2315" s="180"/>
      <c r="V2315" s="120"/>
      <c r="W2315" s="118"/>
      <c r="X2315" s="118"/>
      <c r="Y2315" s="117"/>
      <c r="Z2315" s="110"/>
      <c r="AA2315" s="110"/>
      <c r="AB2315" s="121"/>
      <c r="AC2315" s="115"/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109"/>
      <c r="B2316" s="110"/>
      <c r="C2316" s="110"/>
      <c r="D2316" s="111"/>
      <c r="E2316" s="111"/>
      <c r="F2316" s="161"/>
      <c r="G2316" s="114"/>
      <c r="H2316" s="115"/>
      <c r="I2316" s="115"/>
      <c r="J2316" s="116"/>
      <c r="K2316" s="116"/>
      <c r="L2316" s="8"/>
      <c r="M2316" s="117"/>
      <c r="N2316" s="117"/>
      <c r="O2316" s="110"/>
      <c r="P2316" s="110"/>
      <c r="Q2316" s="148"/>
      <c r="R2316" s="170"/>
      <c r="S2316" s="110"/>
      <c r="T2316" s="92"/>
      <c r="U2316" s="180"/>
      <c r="V2316" s="120"/>
      <c r="W2316" s="118"/>
      <c r="X2316" s="118"/>
      <c r="Y2316" s="117"/>
      <c r="Z2316" s="110"/>
      <c r="AA2316" s="110"/>
      <c r="AB2316" s="121"/>
      <c r="AC2316" s="115"/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109"/>
      <c r="B2317" s="110"/>
      <c r="C2317" s="110"/>
      <c r="D2317" s="111"/>
      <c r="E2317" s="111"/>
      <c r="F2317" s="161"/>
      <c r="G2317" s="114"/>
      <c r="H2317" s="115"/>
      <c r="I2317" s="115"/>
      <c r="J2317" s="116"/>
      <c r="K2317" s="116"/>
      <c r="L2317" s="8"/>
      <c r="M2317" s="117"/>
      <c r="N2317" s="117"/>
      <c r="O2317" s="110"/>
      <c r="P2317" s="110"/>
      <c r="Q2317" s="148"/>
      <c r="R2317" s="170"/>
      <c r="S2317" s="110"/>
      <c r="T2317" s="92"/>
      <c r="U2317" s="180"/>
      <c r="V2317" s="120"/>
      <c r="W2317" s="118"/>
      <c r="X2317" s="118"/>
      <c r="Y2317" s="117"/>
      <c r="Z2317" s="110"/>
      <c r="AA2317" s="110"/>
      <c r="AB2317" s="121"/>
      <c r="AC2317" s="115"/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109"/>
      <c r="B2318" s="110"/>
      <c r="C2318" s="110"/>
      <c r="D2318" s="111"/>
      <c r="E2318" s="111"/>
      <c r="F2318" s="161"/>
      <c r="G2318" s="114"/>
      <c r="H2318" s="115"/>
      <c r="I2318" s="115"/>
      <c r="J2318" s="116"/>
      <c r="K2318" s="116"/>
      <c r="L2318" s="8"/>
      <c r="M2318" s="117"/>
      <c r="N2318" s="117"/>
      <c r="O2318" s="110"/>
      <c r="P2318" s="110"/>
      <c r="Q2318" s="148"/>
      <c r="R2318" s="170"/>
      <c r="S2318" s="110"/>
      <c r="T2318" s="92"/>
      <c r="U2318" s="180"/>
      <c r="V2318" s="120"/>
      <c r="W2318" s="118"/>
      <c r="X2318" s="118"/>
      <c r="Y2318" s="117"/>
      <c r="Z2318" s="110"/>
      <c r="AA2318" s="110"/>
      <c r="AB2318" s="121"/>
      <c r="AC2318" s="115"/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109"/>
      <c r="B2319" s="110"/>
      <c r="C2319" s="110"/>
      <c r="D2319" s="111"/>
      <c r="E2319" s="111"/>
      <c r="F2319" s="161"/>
      <c r="G2319" s="114"/>
      <c r="H2319" s="115"/>
      <c r="I2319" s="115"/>
      <c r="J2319" s="116"/>
      <c r="K2319" s="116"/>
      <c r="L2319" s="8"/>
      <c r="M2319" s="117"/>
      <c r="N2319" s="117"/>
      <c r="O2319" s="110"/>
      <c r="P2319" s="110"/>
      <c r="Q2319" s="148"/>
      <c r="R2319" s="170"/>
      <c r="S2319" s="110"/>
      <c r="T2319" s="92"/>
      <c r="U2319" s="180"/>
      <c r="V2319" s="120"/>
      <c r="W2319" s="118"/>
      <c r="X2319" s="118"/>
      <c r="Y2319" s="117"/>
      <c r="Z2319" s="110"/>
      <c r="AA2319" s="110"/>
      <c r="AB2319" s="121"/>
      <c r="AC2319" s="115"/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109"/>
      <c r="B2320" s="110"/>
      <c r="C2320" s="110"/>
      <c r="D2320" s="111"/>
      <c r="E2320" s="111"/>
      <c r="F2320" s="161"/>
      <c r="G2320" s="114"/>
      <c r="H2320" s="115"/>
      <c r="I2320" s="115"/>
      <c r="J2320" s="116"/>
      <c r="K2320" s="116"/>
      <c r="L2320" s="8"/>
      <c r="M2320" s="117"/>
      <c r="N2320" s="117"/>
      <c r="O2320" s="110"/>
      <c r="P2320" s="110"/>
      <c r="Q2320" s="148"/>
      <c r="R2320" s="170"/>
      <c r="S2320" s="110"/>
      <c r="T2320" s="92"/>
      <c r="U2320" s="180"/>
      <c r="V2320" s="120"/>
      <c r="W2320" s="118"/>
      <c r="X2320" s="118"/>
      <c r="Y2320" s="117"/>
      <c r="Z2320" s="110"/>
      <c r="AA2320" s="110"/>
      <c r="AB2320" s="121"/>
      <c r="AC2320" s="115"/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109"/>
      <c r="B2321" s="110"/>
      <c r="C2321" s="110"/>
      <c r="D2321" s="111"/>
      <c r="E2321" s="111"/>
      <c r="F2321" s="161"/>
      <c r="G2321" s="114"/>
      <c r="H2321" s="115"/>
      <c r="I2321" s="115"/>
      <c r="J2321" s="116"/>
      <c r="K2321" s="116"/>
      <c r="L2321" s="8"/>
      <c r="M2321" s="117"/>
      <c r="N2321" s="117"/>
      <c r="O2321" s="110"/>
      <c r="P2321" s="110"/>
      <c r="Q2321" s="148"/>
      <c r="R2321" s="170"/>
      <c r="S2321" s="110"/>
      <c r="T2321" s="92"/>
      <c r="U2321" s="180"/>
      <c r="V2321" s="120"/>
      <c r="W2321" s="118"/>
      <c r="X2321" s="118"/>
      <c r="Y2321" s="117"/>
      <c r="Z2321" s="110"/>
      <c r="AA2321" s="110"/>
      <c r="AB2321" s="121"/>
      <c r="AC2321" s="115"/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109"/>
      <c r="B2322" s="110"/>
      <c r="C2322" s="110"/>
      <c r="D2322" s="111"/>
      <c r="E2322" s="111"/>
      <c r="F2322" s="161"/>
      <c r="G2322" s="114"/>
      <c r="H2322" s="115"/>
      <c r="I2322" s="115"/>
      <c r="J2322" s="116"/>
      <c r="K2322" s="116"/>
      <c r="L2322" s="8"/>
      <c r="M2322" s="117"/>
      <c r="N2322" s="117"/>
      <c r="O2322" s="110"/>
      <c r="P2322" s="110"/>
      <c r="Q2322" s="148"/>
      <c r="R2322" s="170"/>
      <c r="S2322" s="110"/>
      <c r="T2322" s="92"/>
      <c r="U2322" s="180"/>
      <c r="V2322" s="120"/>
      <c r="W2322" s="118"/>
      <c r="X2322" s="118"/>
      <c r="Y2322" s="117"/>
      <c r="Z2322" s="110"/>
      <c r="AA2322" s="110"/>
      <c r="AB2322" s="121"/>
      <c r="AC2322" s="115"/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109"/>
      <c r="B2323" s="110"/>
      <c r="C2323" s="110"/>
      <c r="D2323" s="111"/>
      <c r="E2323" s="111"/>
      <c r="F2323" s="161"/>
      <c r="G2323" s="114"/>
      <c r="H2323" s="115"/>
      <c r="I2323" s="115"/>
      <c r="J2323" s="116"/>
      <c r="K2323" s="116"/>
      <c r="L2323" s="8"/>
      <c r="M2323" s="117"/>
      <c r="N2323" s="117"/>
      <c r="O2323" s="110"/>
      <c r="P2323" s="110"/>
      <c r="Q2323" s="148"/>
      <c r="R2323" s="170"/>
      <c r="S2323" s="110"/>
      <c r="T2323" s="92"/>
      <c r="U2323" s="180"/>
      <c r="V2323" s="120"/>
      <c r="W2323" s="118"/>
      <c r="X2323" s="118"/>
      <c r="Y2323" s="117"/>
      <c r="Z2323" s="110"/>
      <c r="AA2323" s="110"/>
      <c r="AB2323" s="121"/>
      <c r="AC2323" s="115"/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109"/>
      <c r="B2324" s="110"/>
      <c r="C2324" s="110"/>
      <c r="D2324" s="111"/>
      <c r="E2324" s="111"/>
      <c r="F2324" s="161"/>
      <c r="G2324" s="114"/>
      <c r="H2324" s="115"/>
      <c r="I2324" s="115"/>
      <c r="J2324" s="116"/>
      <c r="K2324" s="116"/>
      <c r="L2324" s="8"/>
      <c r="M2324" s="117"/>
      <c r="N2324" s="117"/>
      <c r="O2324" s="110"/>
      <c r="P2324" s="110"/>
      <c r="Q2324" s="148"/>
      <c r="R2324" s="170"/>
      <c r="S2324" s="110"/>
      <c r="T2324" s="92"/>
      <c r="U2324" s="180"/>
      <c r="V2324" s="120"/>
      <c r="W2324" s="118"/>
      <c r="X2324" s="118"/>
      <c r="Y2324" s="117"/>
      <c r="Z2324" s="110"/>
      <c r="AA2324" s="110"/>
      <c r="AB2324" s="121"/>
      <c r="AC2324" s="115"/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109"/>
      <c r="B2325" s="110"/>
      <c r="C2325" s="110"/>
      <c r="D2325" s="111"/>
      <c r="E2325" s="111"/>
      <c r="F2325" s="161"/>
      <c r="G2325" s="114"/>
      <c r="H2325" s="115"/>
      <c r="I2325" s="115"/>
      <c r="J2325" s="116"/>
      <c r="K2325" s="116"/>
      <c r="L2325" s="8"/>
      <c r="M2325" s="117"/>
      <c r="N2325" s="117"/>
      <c r="O2325" s="110"/>
      <c r="P2325" s="110"/>
      <c r="Q2325" s="148"/>
      <c r="R2325" s="170"/>
      <c r="S2325" s="110"/>
      <c r="T2325" s="92"/>
      <c r="U2325" s="180"/>
      <c r="V2325" s="120"/>
      <c r="W2325" s="118"/>
      <c r="X2325" s="118"/>
      <c r="Y2325" s="117"/>
      <c r="Z2325" s="110"/>
      <c r="AA2325" s="110"/>
      <c r="AB2325" s="121"/>
      <c r="AC2325" s="115"/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109"/>
      <c r="B2326" s="110"/>
      <c r="C2326" s="110"/>
      <c r="D2326" s="111"/>
      <c r="E2326" s="111"/>
      <c r="F2326" s="161"/>
      <c r="G2326" s="114"/>
      <c r="H2326" s="115"/>
      <c r="I2326" s="115"/>
      <c r="J2326" s="116"/>
      <c r="K2326" s="116"/>
      <c r="L2326" s="8"/>
      <c r="M2326" s="117"/>
      <c r="N2326" s="117"/>
      <c r="O2326" s="110"/>
      <c r="P2326" s="110"/>
      <c r="Q2326" s="148"/>
      <c r="R2326" s="170"/>
      <c r="S2326" s="110"/>
      <c r="T2326" s="92"/>
      <c r="U2326" s="180"/>
      <c r="V2326" s="120"/>
      <c r="W2326" s="118"/>
      <c r="X2326" s="118"/>
      <c r="Y2326" s="117"/>
      <c r="Z2326" s="110"/>
      <c r="AA2326" s="110"/>
      <c r="AB2326" s="121"/>
      <c r="AC2326" s="115"/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109"/>
      <c r="B2327" s="110"/>
      <c r="C2327" s="110"/>
      <c r="D2327" s="111"/>
      <c r="E2327" s="111"/>
      <c r="F2327" s="161"/>
      <c r="G2327" s="114"/>
      <c r="H2327" s="115"/>
      <c r="I2327" s="115"/>
      <c r="J2327" s="116"/>
      <c r="K2327" s="116"/>
      <c r="L2327" s="8"/>
      <c r="M2327" s="117"/>
      <c r="N2327" s="117"/>
      <c r="O2327" s="110"/>
      <c r="P2327" s="110"/>
      <c r="Q2327" s="148"/>
      <c r="R2327" s="170"/>
      <c r="S2327" s="110"/>
      <c r="T2327" s="92"/>
      <c r="U2327" s="180"/>
      <c r="V2327" s="120"/>
      <c r="W2327" s="118"/>
      <c r="X2327" s="118"/>
      <c r="Y2327" s="117"/>
      <c r="Z2327" s="110"/>
      <c r="AA2327" s="110"/>
      <c r="AB2327" s="121"/>
      <c r="AC2327" s="115"/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109"/>
      <c r="B2328" s="110"/>
      <c r="C2328" s="110"/>
      <c r="D2328" s="111"/>
      <c r="E2328" s="111"/>
      <c r="F2328" s="161"/>
      <c r="G2328" s="114"/>
      <c r="H2328" s="115"/>
      <c r="I2328" s="115"/>
      <c r="J2328" s="116"/>
      <c r="K2328" s="116"/>
      <c r="L2328" s="8"/>
      <c r="M2328" s="117"/>
      <c r="N2328" s="117"/>
      <c r="O2328" s="110"/>
      <c r="P2328" s="110"/>
      <c r="Q2328" s="148"/>
      <c r="R2328" s="170"/>
      <c r="S2328" s="110"/>
      <c r="T2328" s="92"/>
      <c r="U2328" s="180"/>
      <c r="V2328" s="120"/>
      <c r="W2328" s="118"/>
      <c r="X2328" s="118"/>
      <c r="Y2328" s="117"/>
      <c r="Z2328" s="110"/>
      <c r="AA2328" s="110"/>
      <c r="AB2328" s="121"/>
      <c r="AC2328" s="115"/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109"/>
      <c r="B2329" s="110"/>
      <c r="C2329" s="110"/>
      <c r="D2329" s="111"/>
      <c r="E2329" s="111"/>
      <c r="F2329" s="161"/>
      <c r="G2329" s="114"/>
      <c r="H2329" s="115"/>
      <c r="I2329" s="115"/>
      <c r="J2329" s="116"/>
      <c r="K2329" s="116"/>
      <c r="L2329" s="8"/>
      <c r="M2329" s="117"/>
      <c r="N2329" s="117"/>
      <c r="O2329" s="110"/>
      <c r="P2329" s="110"/>
      <c r="Q2329" s="148"/>
      <c r="R2329" s="170"/>
      <c r="S2329" s="110"/>
      <c r="T2329" s="92"/>
      <c r="U2329" s="180"/>
      <c r="V2329" s="120"/>
      <c r="W2329" s="118"/>
      <c r="X2329" s="118"/>
      <c r="Y2329" s="117"/>
      <c r="Z2329" s="110"/>
      <c r="AA2329" s="110"/>
      <c r="AB2329" s="121"/>
      <c r="AC2329" s="115"/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109"/>
      <c r="B2330" s="110"/>
      <c r="C2330" s="110"/>
      <c r="D2330" s="111"/>
      <c r="E2330" s="111"/>
      <c r="F2330" s="161"/>
      <c r="G2330" s="114"/>
      <c r="H2330" s="115"/>
      <c r="I2330" s="115"/>
      <c r="J2330" s="116"/>
      <c r="K2330" s="116"/>
      <c r="L2330" s="8"/>
      <c r="M2330" s="117"/>
      <c r="N2330" s="117"/>
      <c r="O2330" s="110"/>
      <c r="P2330" s="110"/>
      <c r="Q2330" s="148"/>
      <c r="R2330" s="170"/>
      <c r="S2330" s="110"/>
      <c r="T2330" s="92"/>
      <c r="U2330" s="180"/>
      <c r="V2330" s="120"/>
      <c r="W2330" s="118"/>
      <c r="X2330" s="118"/>
      <c r="Y2330" s="117"/>
      <c r="Z2330" s="110"/>
      <c r="AA2330" s="110"/>
      <c r="AB2330" s="121"/>
      <c r="AC2330" s="115"/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109"/>
      <c r="B2331" s="110"/>
      <c r="C2331" s="110"/>
      <c r="D2331" s="111"/>
      <c r="E2331" s="111"/>
      <c r="F2331" s="161"/>
      <c r="G2331" s="114"/>
      <c r="H2331" s="115"/>
      <c r="I2331" s="115"/>
      <c r="J2331" s="116"/>
      <c r="K2331" s="116"/>
      <c r="L2331" s="8"/>
      <c r="M2331" s="117"/>
      <c r="N2331" s="117"/>
      <c r="O2331" s="110"/>
      <c r="P2331" s="110"/>
      <c r="Q2331" s="148"/>
      <c r="R2331" s="170"/>
      <c r="S2331" s="110"/>
      <c r="T2331" s="92"/>
      <c r="U2331" s="180"/>
      <c r="V2331" s="120"/>
      <c r="W2331" s="118"/>
      <c r="X2331" s="118"/>
      <c r="Y2331" s="117"/>
      <c r="Z2331" s="110"/>
      <c r="AA2331" s="110"/>
      <c r="AB2331" s="121"/>
      <c r="AC2331" s="115"/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109"/>
      <c r="B2332" s="110"/>
      <c r="C2332" s="110"/>
      <c r="D2332" s="111"/>
      <c r="E2332" s="111"/>
      <c r="F2332" s="161"/>
      <c r="G2332" s="114"/>
      <c r="H2332" s="115"/>
      <c r="I2332" s="115"/>
      <c r="J2332" s="116"/>
      <c r="K2332" s="116"/>
      <c r="L2332" s="8"/>
      <c r="M2332" s="117"/>
      <c r="N2332" s="117"/>
      <c r="O2332" s="110"/>
      <c r="P2332" s="110"/>
      <c r="Q2332" s="148"/>
      <c r="R2332" s="170"/>
      <c r="S2332" s="110"/>
      <c r="T2332" s="92"/>
      <c r="U2332" s="180"/>
      <c r="V2332" s="120"/>
      <c r="W2332" s="118"/>
      <c r="X2332" s="118"/>
      <c r="Y2332" s="117"/>
      <c r="Z2332" s="110"/>
      <c r="AA2332" s="110"/>
      <c r="AB2332" s="121"/>
      <c r="AC2332" s="115"/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109"/>
      <c r="B2333" s="110"/>
      <c r="C2333" s="110"/>
      <c r="D2333" s="111"/>
      <c r="E2333" s="111"/>
      <c r="F2333" s="161"/>
      <c r="G2333" s="114"/>
      <c r="H2333" s="115"/>
      <c r="I2333" s="115"/>
      <c r="J2333" s="116"/>
      <c r="K2333" s="116"/>
      <c r="L2333" s="8"/>
      <c r="M2333" s="117"/>
      <c r="N2333" s="117"/>
      <c r="O2333" s="110"/>
      <c r="P2333" s="110"/>
      <c r="Q2333" s="148"/>
      <c r="R2333" s="170"/>
      <c r="S2333" s="110"/>
      <c r="T2333" s="92"/>
      <c r="U2333" s="180"/>
      <c r="V2333" s="120"/>
      <c r="W2333" s="118"/>
      <c r="X2333" s="118"/>
      <c r="Y2333" s="117"/>
      <c r="Z2333" s="110"/>
      <c r="AA2333" s="110"/>
      <c r="AB2333" s="121"/>
      <c r="AC2333" s="115"/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109"/>
      <c r="B2334" s="110"/>
      <c r="C2334" s="110"/>
      <c r="D2334" s="111"/>
      <c r="E2334" s="111"/>
      <c r="F2334" s="161"/>
      <c r="G2334" s="114"/>
      <c r="H2334" s="115"/>
      <c r="I2334" s="115"/>
      <c r="J2334" s="116"/>
      <c r="K2334" s="116"/>
      <c r="L2334" s="8"/>
      <c r="M2334" s="117"/>
      <c r="N2334" s="117"/>
      <c r="O2334" s="110"/>
      <c r="P2334" s="110"/>
      <c r="Q2334" s="148"/>
      <c r="R2334" s="170"/>
      <c r="S2334" s="110"/>
      <c r="T2334" s="92"/>
      <c r="U2334" s="180"/>
      <c r="V2334" s="120"/>
      <c r="W2334" s="118"/>
      <c r="X2334" s="118"/>
      <c r="Y2334" s="117"/>
      <c r="Z2334" s="110"/>
      <c r="AA2334" s="110"/>
      <c r="AB2334" s="121"/>
      <c r="AC2334" s="115"/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109"/>
      <c r="B2335" s="110"/>
      <c r="C2335" s="110"/>
      <c r="D2335" s="111"/>
      <c r="E2335" s="111"/>
      <c r="F2335" s="161"/>
      <c r="G2335" s="114"/>
      <c r="H2335" s="115"/>
      <c r="I2335" s="115"/>
      <c r="J2335" s="116"/>
      <c r="K2335" s="116"/>
      <c r="L2335" s="8"/>
      <c r="M2335" s="117"/>
      <c r="N2335" s="117"/>
      <c r="O2335" s="110"/>
      <c r="P2335" s="110"/>
      <c r="Q2335" s="148"/>
      <c r="R2335" s="170"/>
      <c r="S2335" s="110"/>
      <c r="T2335" s="92"/>
      <c r="U2335" s="180"/>
      <c r="V2335" s="120"/>
      <c r="W2335" s="118"/>
      <c r="X2335" s="118"/>
      <c r="Y2335" s="117"/>
      <c r="Z2335" s="110"/>
      <c r="AA2335" s="110"/>
      <c r="AB2335" s="121"/>
      <c r="AC2335" s="115"/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109"/>
      <c r="B2336" s="110"/>
      <c r="C2336" s="110"/>
      <c r="D2336" s="111"/>
      <c r="E2336" s="111"/>
      <c r="F2336" s="161"/>
      <c r="G2336" s="114"/>
      <c r="H2336" s="115"/>
      <c r="I2336" s="115"/>
      <c r="J2336" s="116"/>
      <c r="K2336" s="116"/>
      <c r="L2336" s="8"/>
      <c r="M2336" s="117"/>
      <c r="N2336" s="117"/>
      <c r="O2336" s="110"/>
      <c r="P2336" s="110"/>
      <c r="Q2336" s="148"/>
      <c r="R2336" s="170"/>
      <c r="S2336" s="110"/>
      <c r="T2336" s="92"/>
      <c r="U2336" s="180"/>
      <c r="V2336" s="120"/>
      <c r="W2336" s="118"/>
      <c r="X2336" s="118"/>
      <c r="Y2336" s="117"/>
      <c r="Z2336" s="110"/>
      <c r="AA2336" s="110"/>
      <c r="AB2336" s="121"/>
      <c r="AC2336" s="115"/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109"/>
      <c r="B2337" s="110"/>
      <c r="C2337" s="110"/>
      <c r="D2337" s="111"/>
      <c r="E2337" s="111"/>
      <c r="F2337" s="161"/>
      <c r="G2337" s="114"/>
      <c r="H2337" s="115"/>
      <c r="I2337" s="115"/>
      <c r="J2337" s="116"/>
      <c r="K2337" s="116"/>
      <c r="L2337" s="8"/>
      <c r="M2337" s="117"/>
      <c r="N2337" s="117"/>
      <c r="O2337" s="110"/>
      <c r="P2337" s="110"/>
      <c r="Q2337" s="148"/>
      <c r="R2337" s="170"/>
      <c r="S2337" s="110"/>
      <c r="T2337" s="92"/>
      <c r="U2337" s="180"/>
      <c r="V2337" s="120"/>
      <c r="W2337" s="118"/>
      <c r="X2337" s="118"/>
      <c r="Y2337" s="117"/>
      <c r="Z2337" s="110"/>
      <c r="AA2337" s="110"/>
      <c r="AB2337" s="121"/>
      <c r="AC2337" s="115"/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109"/>
      <c r="B2338" s="110"/>
      <c r="C2338" s="110"/>
      <c r="D2338" s="111"/>
      <c r="E2338" s="111"/>
      <c r="F2338" s="161"/>
      <c r="G2338" s="114"/>
      <c r="H2338" s="115"/>
      <c r="I2338" s="115"/>
      <c r="J2338" s="116"/>
      <c r="K2338" s="116"/>
      <c r="L2338" s="8"/>
      <c r="M2338" s="117"/>
      <c r="N2338" s="117"/>
      <c r="O2338" s="110"/>
      <c r="P2338" s="110"/>
      <c r="Q2338" s="148"/>
      <c r="R2338" s="170"/>
      <c r="S2338" s="110"/>
      <c r="T2338" s="92"/>
      <c r="U2338" s="180"/>
      <c r="V2338" s="120"/>
      <c r="W2338" s="118"/>
      <c r="X2338" s="118"/>
      <c r="Y2338" s="117"/>
      <c r="Z2338" s="110"/>
      <c r="AA2338" s="110"/>
      <c r="AB2338" s="121"/>
      <c r="AC2338" s="115"/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109"/>
      <c r="B2339" s="110"/>
      <c r="C2339" s="110"/>
      <c r="D2339" s="111"/>
      <c r="E2339" s="111"/>
      <c r="F2339" s="161"/>
      <c r="G2339" s="114"/>
      <c r="H2339" s="115"/>
      <c r="I2339" s="115"/>
      <c r="J2339" s="116"/>
      <c r="K2339" s="116"/>
      <c r="L2339" s="8"/>
      <c r="M2339" s="117"/>
      <c r="N2339" s="117"/>
      <c r="O2339" s="110"/>
      <c r="P2339" s="110"/>
      <c r="Q2339" s="148"/>
      <c r="R2339" s="170"/>
      <c r="S2339" s="110"/>
      <c r="T2339" s="92"/>
      <c r="U2339" s="180"/>
      <c r="V2339" s="120"/>
      <c r="W2339" s="118"/>
      <c r="X2339" s="118"/>
      <c r="Y2339" s="117"/>
      <c r="Z2339" s="110"/>
      <c r="AA2339" s="110"/>
      <c r="AB2339" s="121"/>
      <c r="AC2339" s="115"/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109"/>
      <c r="B2340" s="110"/>
      <c r="C2340" s="110"/>
      <c r="D2340" s="111"/>
      <c r="E2340" s="111"/>
      <c r="F2340" s="161"/>
      <c r="G2340" s="114"/>
      <c r="H2340" s="115"/>
      <c r="I2340" s="115"/>
      <c r="J2340" s="116"/>
      <c r="K2340" s="116"/>
      <c r="L2340" s="8"/>
      <c r="M2340" s="117"/>
      <c r="N2340" s="117"/>
      <c r="O2340" s="110"/>
      <c r="P2340" s="110"/>
      <c r="Q2340" s="148"/>
      <c r="R2340" s="170"/>
      <c r="S2340" s="110"/>
      <c r="T2340" s="92"/>
      <c r="U2340" s="180"/>
      <c r="V2340" s="120"/>
      <c r="W2340" s="118"/>
      <c r="X2340" s="118"/>
      <c r="Y2340" s="117"/>
      <c r="Z2340" s="110"/>
      <c r="AA2340" s="110"/>
      <c r="AB2340" s="121"/>
      <c r="AC2340" s="115"/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109"/>
      <c r="B2341" s="110"/>
      <c r="C2341" s="110"/>
      <c r="D2341" s="111"/>
      <c r="E2341" s="111"/>
      <c r="F2341" s="161"/>
      <c r="G2341" s="114"/>
      <c r="H2341" s="115"/>
      <c r="I2341" s="115"/>
      <c r="J2341" s="116"/>
      <c r="K2341" s="116"/>
      <c r="L2341" s="8"/>
      <c r="M2341" s="117"/>
      <c r="N2341" s="117"/>
      <c r="O2341" s="110"/>
      <c r="P2341" s="110"/>
      <c r="Q2341" s="148"/>
      <c r="R2341" s="170"/>
      <c r="S2341" s="110"/>
      <c r="T2341" s="92"/>
      <c r="U2341" s="180"/>
      <c r="V2341" s="120"/>
      <c r="W2341" s="118"/>
      <c r="X2341" s="118"/>
      <c r="Y2341" s="117"/>
      <c r="Z2341" s="110"/>
      <c r="AA2341" s="110"/>
      <c r="AB2341" s="121"/>
      <c r="AC2341" s="115"/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109"/>
      <c r="B2342" s="110"/>
      <c r="C2342" s="110"/>
      <c r="D2342" s="111"/>
      <c r="E2342" s="111"/>
      <c r="F2342" s="161"/>
      <c r="G2342" s="114"/>
      <c r="H2342" s="115"/>
      <c r="I2342" s="115"/>
      <c r="J2342" s="116"/>
      <c r="K2342" s="116"/>
      <c r="L2342" s="8"/>
      <c r="M2342" s="117"/>
      <c r="N2342" s="117"/>
      <c r="O2342" s="110"/>
      <c r="P2342" s="110"/>
      <c r="Q2342" s="148"/>
      <c r="R2342" s="170"/>
      <c r="S2342" s="110"/>
      <c r="T2342" s="92"/>
      <c r="U2342" s="180"/>
      <c r="V2342" s="120"/>
      <c r="W2342" s="118"/>
      <c r="X2342" s="118"/>
      <c r="Y2342" s="117"/>
      <c r="Z2342" s="110"/>
      <c r="AA2342" s="110"/>
      <c r="AB2342" s="121"/>
      <c r="AC2342" s="115"/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109"/>
      <c r="B2343" s="110"/>
      <c r="C2343" s="110"/>
      <c r="D2343" s="111"/>
      <c r="E2343" s="111"/>
      <c r="F2343" s="161"/>
      <c r="G2343" s="114"/>
      <c r="H2343" s="115"/>
      <c r="I2343" s="115"/>
      <c r="J2343" s="116"/>
      <c r="K2343" s="116"/>
      <c r="L2343" s="8"/>
      <c r="M2343" s="117"/>
      <c r="N2343" s="117"/>
      <c r="O2343" s="110"/>
      <c r="P2343" s="110"/>
      <c r="Q2343" s="148"/>
      <c r="R2343" s="170"/>
      <c r="S2343" s="110"/>
      <c r="T2343" s="92"/>
      <c r="U2343" s="180"/>
      <c r="V2343" s="120"/>
      <c r="W2343" s="118"/>
      <c r="X2343" s="118"/>
      <c r="Y2343" s="117"/>
      <c r="Z2343" s="110"/>
      <c r="AA2343" s="110"/>
      <c r="AB2343" s="121"/>
      <c r="AC2343" s="115"/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109"/>
      <c r="B2344" s="110"/>
      <c r="C2344" s="110"/>
      <c r="D2344" s="111"/>
      <c r="E2344" s="111"/>
      <c r="F2344" s="161"/>
      <c r="G2344" s="114"/>
      <c r="H2344" s="115"/>
      <c r="I2344" s="115"/>
      <c r="J2344" s="116"/>
      <c r="K2344" s="116"/>
      <c r="L2344" s="8"/>
      <c r="M2344" s="117"/>
      <c r="N2344" s="117"/>
      <c r="O2344" s="110"/>
      <c r="P2344" s="110"/>
      <c r="Q2344" s="148"/>
      <c r="R2344" s="170"/>
      <c r="S2344" s="110"/>
      <c r="T2344" s="92"/>
      <c r="U2344" s="180"/>
      <c r="V2344" s="120"/>
      <c r="W2344" s="118"/>
      <c r="X2344" s="118"/>
      <c r="Y2344" s="117"/>
      <c r="Z2344" s="110"/>
      <c r="AA2344" s="110"/>
      <c r="AB2344" s="121"/>
      <c r="AC2344" s="115"/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109"/>
      <c r="B2345" s="110"/>
      <c r="C2345" s="110"/>
      <c r="D2345" s="111"/>
      <c r="E2345" s="111"/>
      <c r="F2345" s="161"/>
      <c r="G2345" s="114"/>
      <c r="H2345" s="115"/>
      <c r="I2345" s="115"/>
      <c r="J2345" s="116"/>
      <c r="K2345" s="116"/>
      <c r="L2345" s="8"/>
      <c r="M2345" s="117"/>
      <c r="N2345" s="117"/>
      <c r="O2345" s="110"/>
      <c r="P2345" s="110"/>
      <c r="Q2345" s="148"/>
      <c r="R2345" s="170"/>
      <c r="S2345" s="110"/>
      <c r="T2345" s="92"/>
      <c r="U2345" s="180"/>
      <c r="V2345" s="120"/>
      <c r="W2345" s="118"/>
      <c r="X2345" s="118"/>
      <c r="Y2345" s="117"/>
      <c r="Z2345" s="110"/>
      <c r="AA2345" s="110"/>
      <c r="AB2345" s="121"/>
      <c r="AC2345" s="115"/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109"/>
      <c r="B2346" s="110"/>
      <c r="C2346" s="110"/>
      <c r="D2346" s="111"/>
      <c r="E2346" s="111"/>
      <c r="F2346" s="161"/>
      <c r="G2346" s="114"/>
      <c r="H2346" s="115"/>
      <c r="I2346" s="115"/>
      <c r="J2346" s="116"/>
      <c r="K2346" s="116"/>
      <c r="L2346" s="8"/>
      <c r="M2346" s="117"/>
      <c r="N2346" s="117"/>
      <c r="O2346" s="110"/>
      <c r="P2346" s="110"/>
      <c r="Q2346" s="148"/>
      <c r="R2346" s="170"/>
      <c r="S2346" s="110"/>
      <c r="T2346" s="92"/>
      <c r="U2346" s="180"/>
      <c r="V2346" s="120"/>
      <c r="W2346" s="118"/>
      <c r="X2346" s="118"/>
      <c r="Y2346" s="117"/>
      <c r="Z2346" s="110"/>
      <c r="AA2346" s="110"/>
      <c r="AB2346" s="121"/>
      <c r="AC2346" s="115"/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109"/>
      <c r="B2347" s="110"/>
      <c r="C2347" s="110"/>
      <c r="D2347" s="111"/>
      <c r="E2347" s="111"/>
      <c r="F2347" s="161"/>
      <c r="G2347" s="114"/>
      <c r="H2347" s="115"/>
      <c r="I2347" s="115"/>
      <c r="J2347" s="116"/>
      <c r="K2347" s="116"/>
      <c r="L2347" s="8"/>
      <c r="M2347" s="117"/>
      <c r="N2347" s="117"/>
      <c r="O2347" s="110"/>
      <c r="P2347" s="110"/>
      <c r="Q2347" s="148"/>
      <c r="R2347" s="170"/>
      <c r="S2347" s="110"/>
      <c r="T2347" s="92"/>
      <c r="U2347" s="180"/>
      <c r="V2347" s="120"/>
      <c r="W2347" s="118"/>
      <c r="X2347" s="118"/>
      <c r="Y2347" s="117"/>
      <c r="Z2347" s="110"/>
      <c r="AA2347" s="110"/>
      <c r="AB2347" s="121"/>
      <c r="AC2347" s="115"/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109"/>
      <c r="B2348" s="110"/>
      <c r="C2348" s="110"/>
      <c r="D2348" s="111"/>
      <c r="E2348" s="111"/>
      <c r="F2348" s="161"/>
      <c r="G2348" s="114"/>
      <c r="H2348" s="115"/>
      <c r="I2348" s="115"/>
      <c r="J2348" s="116"/>
      <c r="K2348" s="116"/>
      <c r="L2348" s="8"/>
      <c r="M2348" s="117"/>
      <c r="N2348" s="117"/>
      <c r="O2348" s="110"/>
      <c r="P2348" s="110"/>
      <c r="Q2348" s="148"/>
      <c r="R2348" s="170"/>
      <c r="S2348" s="110"/>
      <c r="T2348" s="92"/>
      <c r="U2348" s="180"/>
      <c r="V2348" s="120"/>
      <c r="W2348" s="118"/>
      <c r="X2348" s="118"/>
      <c r="Y2348" s="117"/>
      <c r="Z2348" s="110"/>
      <c r="AA2348" s="110"/>
      <c r="AB2348" s="121"/>
      <c r="AC2348" s="115"/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109"/>
      <c r="B2349" s="110"/>
      <c r="C2349" s="110"/>
      <c r="D2349" s="111"/>
      <c r="E2349" s="111"/>
      <c r="F2349" s="161"/>
      <c r="G2349" s="114"/>
      <c r="H2349" s="115"/>
      <c r="I2349" s="115"/>
      <c r="J2349" s="116"/>
      <c r="K2349" s="116"/>
      <c r="L2349" s="8"/>
      <c r="M2349" s="117"/>
      <c r="N2349" s="117"/>
      <c r="O2349" s="110"/>
      <c r="P2349" s="110"/>
      <c r="Q2349" s="148"/>
      <c r="R2349" s="170"/>
      <c r="S2349" s="110"/>
      <c r="T2349" s="92"/>
      <c r="U2349" s="180"/>
      <c r="V2349" s="120"/>
      <c r="W2349" s="118"/>
      <c r="X2349" s="118"/>
      <c r="Y2349" s="117"/>
      <c r="Z2349" s="110"/>
      <c r="AA2349" s="110"/>
      <c r="AB2349" s="121"/>
      <c r="AC2349" s="115"/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109"/>
      <c r="B2350" s="110"/>
      <c r="C2350" s="110"/>
      <c r="D2350" s="111"/>
      <c r="E2350" s="111"/>
      <c r="F2350" s="161"/>
      <c r="G2350" s="114"/>
      <c r="H2350" s="115"/>
      <c r="I2350" s="115"/>
      <c r="J2350" s="116"/>
      <c r="K2350" s="116"/>
      <c r="L2350" s="8"/>
      <c r="M2350" s="117"/>
      <c r="N2350" s="117"/>
      <c r="O2350" s="110"/>
      <c r="P2350" s="110"/>
      <c r="Q2350" s="148"/>
      <c r="R2350" s="170"/>
      <c r="S2350" s="110"/>
      <c r="T2350" s="92"/>
      <c r="U2350" s="180"/>
      <c r="V2350" s="120"/>
      <c r="W2350" s="118"/>
      <c r="X2350" s="118"/>
      <c r="Y2350" s="117"/>
      <c r="Z2350" s="110"/>
      <c r="AA2350" s="110"/>
      <c r="AB2350" s="121"/>
      <c r="AC2350" s="115"/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109"/>
      <c r="B2351" s="110"/>
      <c r="C2351" s="110"/>
      <c r="D2351" s="111"/>
      <c r="E2351" s="111"/>
      <c r="F2351" s="161"/>
      <c r="G2351" s="114"/>
      <c r="H2351" s="115"/>
      <c r="I2351" s="115"/>
      <c r="J2351" s="116"/>
      <c r="K2351" s="116"/>
      <c r="L2351" s="8"/>
      <c r="M2351" s="117"/>
      <c r="N2351" s="117"/>
      <c r="O2351" s="110"/>
      <c r="P2351" s="110"/>
      <c r="Q2351" s="148"/>
      <c r="R2351" s="170"/>
      <c r="S2351" s="110"/>
      <c r="T2351" s="92"/>
      <c r="U2351" s="180"/>
      <c r="V2351" s="120"/>
      <c r="W2351" s="118"/>
      <c r="X2351" s="118"/>
      <c r="Y2351" s="117"/>
      <c r="Z2351" s="110"/>
      <c r="AA2351" s="110"/>
      <c r="AB2351" s="121"/>
      <c r="AC2351" s="115"/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109"/>
      <c r="B2352" s="110"/>
      <c r="C2352" s="110"/>
      <c r="D2352" s="111"/>
      <c r="E2352" s="111"/>
      <c r="F2352" s="161"/>
      <c r="G2352" s="114"/>
      <c r="H2352" s="115"/>
      <c r="I2352" s="115"/>
      <c r="J2352" s="116"/>
      <c r="K2352" s="116"/>
      <c r="L2352" s="8"/>
      <c r="M2352" s="117"/>
      <c r="N2352" s="117"/>
      <c r="O2352" s="110"/>
      <c r="P2352" s="110"/>
      <c r="Q2352" s="148"/>
      <c r="R2352" s="170"/>
      <c r="S2352" s="110"/>
      <c r="T2352" s="92"/>
      <c r="U2352" s="180"/>
      <c r="V2352" s="120"/>
      <c r="W2352" s="118"/>
      <c r="X2352" s="118"/>
      <c r="Y2352" s="117"/>
      <c r="Z2352" s="110"/>
      <c r="AA2352" s="110"/>
      <c r="AB2352" s="121"/>
      <c r="AC2352" s="115"/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109"/>
      <c r="B2353" s="110"/>
      <c r="C2353" s="110"/>
      <c r="D2353" s="111"/>
      <c r="E2353" s="111"/>
      <c r="F2353" s="161"/>
      <c r="G2353" s="114"/>
      <c r="H2353" s="115"/>
      <c r="I2353" s="115"/>
      <c r="J2353" s="116"/>
      <c r="K2353" s="116"/>
      <c r="L2353" s="8"/>
      <c r="M2353" s="117"/>
      <c r="N2353" s="117"/>
      <c r="O2353" s="110"/>
      <c r="P2353" s="110"/>
      <c r="Q2353" s="148"/>
      <c r="R2353" s="170"/>
      <c r="S2353" s="110"/>
      <c r="T2353" s="92"/>
      <c r="U2353" s="180"/>
      <c r="V2353" s="120"/>
      <c r="W2353" s="118"/>
      <c r="X2353" s="118"/>
      <c r="Y2353" s="117"/>
      <c r="Z2353" s="110"/>
      <c r="AA2353" s="110"/>
      <c r="AB2353" s="121"/>
      <c r="AC2353" s="115"/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109"/>
      <c r="B2354" s="110"/>
      <c r="C2354" s="110"/>
      <c r="D2354" s="111"/>
      <c r="E2354" s="111"/>
      <c r="F2354" s="161"/>
      <c r="G2354" s="114"/>
      <c r="H2354" s="115"/>
      <c r="I2354" s="115"/>
      <c r="J2354" s="116"/>
      <c r="K2354" s="116"/>
      <c r="L2354" s="8"/>
      <c r="M2354" s="117"/>
      <c r="N2354" s="117"/>
      <c r="O2354" s="110"/>
      <c r="P2354" s="110"/>
      <c r="Q2354" s="148"/>
      <c r="R2354" s="170"/>
      <c r="S2354" s="110"/>
      <c r="T2354" s="92"/>
      <c r="U2354" s="180"/>
      <c r="V2354" s="120"/>
      <c r="W2354" s="118"/>
      <c r="X2354" s="118"/>
      <c r="Y2354" s="117"/>
      <c r="Z2354" s="110"/>
      <c r="AA2354" s="110"/>
      <c r="AB2354" s="121"/>
      <c r="AC2354" s="115"/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109"/>
      <c r="B2355" s="110"/>
      <c r="C2355" s="110"/>
      <c r="D2355" s="111"/>
      <c r="E2355" s="111"/>
      <c r="F2355" s="161"/>
      <c r="G2355" s="114"/>
      <c r="H2355" s="115"/>
      <c r="I2355" s="115"/>
      <c r="J2355" s="116"/>
      <c r="K2355" s="116"/>
      <c r="L2355" s="8"/>
      <c r="M2355" s="117"/>
      <c r="N2355" s="117"/>
      <c r="O2355" s="110"/>
      <c r="P2355" s="110"/>
      <c r="Q2355" s="148"/>
      <c r="R2355" s="170"/>
      <c r="S2355" s="110"/>
      <c r="T2355" s="92"/>
      <c r="U2355" s="180"/>
      <c r="V2355" s="120"/>
      <c r="W2355" s="118"/>
      <c r="X2355" s="118"/>
      <c r="Y2355" s="117"/>
      <c r="Z2355" s="110"/>
      <c r="AA2355" s="110"/>
      <c r="AB2355" s="121"/>
      <c r="AC2355" s="115"/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109"/>
      <c r="B2356" s="110"/>
      <c r="C2356" s="110"/>
      <c r="D2356" s="111"/>
      <c r="E2356" s="111"/>
      <c r="F2356" s="161"/>
      <c r="G2356" s="114"/>
      <c r="H2356" s="115"/>
      <c r="I2356" s="115"/>
      <c r="J2356" s="116"/>
      <c r="K2356" s="116"/>
      <c r="L2356" s="8"/>
      <c r="M2356" s="117"/>
      <c r="N2356" s="117"/>
      <c r="O2356" s="110"/>
      <c r="P2356" s="110"/>
      <c r="Q2356" s="148"/>
      <c r="R2356" s="170"/>
      <c r="S2356" s="110"/>
      <c r="T2356" s="92"/>
      <c r="U2356" s="180"/>
      <c r="V2356" s="120"/>
      <c r="W2356" s="118"/>
      <c r="X2356" s="118"/>
      <c r="Y2356" s="117"/>
      <c r="Z2356" s="110"/>
      <c r="AA2356" s="110"/>
      <c r="AB2356" s="121"/>
      <c r="AC2356" s="115"/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109"/>
      <c r="B2357" s="110"/>
      <c r="C2357" s="110"/>
      <c r="D2357" s="111"/>
      <c r="E2357" s="111"/>
      <c r="F2357" s="161"/>
      <c r="G2357" s="114"/>
      <c r="H2357" s="115"/>
      <c r="I2357" s="115"/>
      <c r="J2357" s="116"/>
      <c r="K2357" s="116"/>
      <c r="L2357" s="8"/>
      <c r="M2357" s="117"/>
      <c r="N2357" s="117"/>
      <c r="O2357" s="110"/>
      <c r="P2357" s="110"/>
      <c r="Q2357" s="148"/>
      <c r="R2357" s="170"/>
      <c r="S2357" s="110"/>
      <c r="T2357" s="92"/>
      <c r="U2357" s="180"/>
      <c r="V2357" s="120"/>
      <c r="W2357" s="118"/>
      <c r="X2357" s="118"/>
      <c r="Y2357" s="117"/>
      <c r="Z2357" s="110"/>
      <c r="AA2357" s="110"/>
      <c r="AB2357" s="121"/>
      <c r="AC2357" s="115"/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109"/>
      <c r="B2358" s="110"/>
      <c r="C2358" s="110"/>
      <c r="D2358" s="111"/>
      <c r="E2358" s="111"/>
      <c r="F2358" s="161"/>
      <c r="G2358" s="114"/>
      <c r="H2358" s="115"/>
      <c r="I2358" s="115"/>
      <c r="J2358" s="116"/>
      <c r="K2358" s="116"/>
      <c r="L2358" s="8"/>
      <c r="M2358" s="117"/>
      <c r="N2358" s="117"/>
      <c r="O2358" s="110"/>
      <c r="P2358" s="110"/>
      <c r="Q2358" s="148"/>
      <c r="R2358" s="170"/>
      <c r="S2358" s="110"/>
      <c r="T2358" s="92"/>
      <c r="U2358" s="180"/>
      <c r="V2358" s="120"/>
      <c r="W2358" s="118"/>
      <c r="X2358" s="118"/>
      <c r="Y2358" s="117"/>
      <c r="Z2358" s="110"/>
      <c r="AA2358" s="110"/>
      <c r="AB2358" s="121"/>
      <c r="AC2358" s="115"/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109"/>
      <c r="B2359" s="110"/>
      <c r="C2359" s="110"/>
      <c r="D2359" s="111"/>
      <c r="E2359" s="111"/>
      <c r="F2359" s="161"/>
      <c r="G2359" s="114"/>
      <c r="H2359" s="115"/>
      <c r="I2359" s="115"/>
      <c r="J2359" s="116"/>
      <c r="K2359" s="116"/>
      <c r="L2359" s="8"/>
      <c r="M2359" s="117"/>
      <c r="N2359" s="117"/>
      <c r="O2359" s="110"/>
      <c r="P2359" s="110"/>
      <c r="Q2359" s="148"/>
      <c r="R2359" s="170"/>
      <c r="S2359" s="110"/>
      <c r="T2359" s="92"/>
      <c r="U2359" s="180"/>
      <c r="V2359" s="120"/>
      <c r="W2359" s="118"/>
      <c r="X2359" s="118"/>
      <c r="Y2359" s="117"/>
      <c r="Z2359" s="110"/>
      <c r="AA2359" s="110"/>
      <c r="AB2359" s="121"/>
      <c r="AC2359" s="115"/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109"/>
      <c r="B2360" s="110"/>
      <c r="C2360" s="110"/>
      <c r="D2360" s="111"/>
      <c r="E2360" s="111"/>
      <c r="F2360" s="161"/>
      <c r="G2360" s="114"/>
      <c r="H2360" s="115"/>
      <c r="I2360" s="115"/>
      <c r="J2360" s="116"/>
      <c r="K2360" s="116"/>
      <c r="L2360" s="8"/>
      <c r="M2360" s="117"/>
      <c r="N2360" s="117"/>
      <c r="O2360" s="110"/>
      <c r="P2360" s="110"/>
      <c r="Q2360" s="148"/>
      <c r="R2360" s="170"/>
      <c r="S2360" s="110"/>
      <c r="T2360" s="92"/>
      <c r="U2360" s="180"/>
      <c r="V2360" s="120"/>
      <c r="W2360" s="118"/>
      <c r="X2360" s="118"/>
      <c r="Y2360" s="117"/>
      <c r="Z2360" s="110"/>
      <c r="AA2360" s="110"/>
      <c r="AB2360" s="121"/>
      <c r="AC2360" s="115"/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109"/>
      <c r="B2361" s="110"/>
      <c r="C2361" s="110"/>
      <c r="D2361" s="111"/>
      <c r="E2361" s="111"/>
      <c r="F2361" s="161"/>
      <c r="G2361" s="114"/>
      <c r="H2361" s="115"/>
      <c r="I2361" s="115"/>
      <c r="J2361" s="116"/>
      <c r="K2361" s="116"/>
      <c r="L2361" s="8"/>
      <c r="M2361" s="117"/>
      <c r="N2361" s="117"/>
      <c r="O2361" s="110"/>
      <c r="P2361" s="110"/>
      <c r="Q2361" s="148"/>
      <c r="R2361" s="170"/>
      <c r="S2361" s="110"/>
      <c r="T2361" s="92"/>
      <c r="U2361" s="180"/>
      <c r="V2361" s="120"/>
      <c r="W2361" s="118"/>
      <c r="X2361" s="118"/>
      <c r="Y2361" s="117"/>
      <c r="Z2361" s="110"/>
      <c r="AA2361" s="110"/>
      <c r="AB2361" s="121"/>
      <c r="AC2361" s="115"/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109"/>
      <c r="B2362" s="110"/>
      <c r="C2362" s="110"/>
      <c r="D2362" s="111"/>
      <c r="E2362" s="111"/>
      <c r="F2362" s="161"/>
      <c r="G2362" s="114"/>
      <c r="H2362" s="115"/>
      <c r="I2362" s="115"/>
      <c r="J2362" s="116"/>
      <c r="K2362" s="116"/>
      <c r="L2362" s="8"/>
      <c r="M2362" s="117"/>
      <c r="N2362" s="117"/>
      <c r="O2362" s="110"/>
      <c r="P2362" s="110"/>
      <c r="Q2362" s="148"/>
      <c r="R2362" s="170"/>
      <c r="S2362" s="110"/>
      <c r="T2362" s="92"/>
      <c r="U2362" s="180"/>
      <c r="V2362" s="120"/>
      <c r="W2362" s="118"/>
      <c r="X2362" s="118"/>
      <c r="Y2362" s="117"/>
      <c r="Z2362" s="110"/>
      <c r="AA2362" s="110"/>
      <c r="AB2362" s="121"/>
      <c r="AC2362" s="115"/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109"/>
      <c r="B2363" s="110"/>
      <c r="C2363" s="110"/>
      <c r="D2363" s="111"/>
      <c r="E2363" s="111"/>
      <c r="F2363" s="161"/>
      <c r="G2363" s="114"/>
      <c r="H2363" s="115"/>
      <c r="I2363" s="115"/>
      <c r="J2363" s="116"/>
      <c r="K2363" s="116"/>
      <c r="L2363" s="8"/>
      <c r="M2363" s="117"/>
      <c r="N2363" s="117"/>
      <c r="O2363" s="110"/>
      <c r="P2363" s="110"/>
      <c r="Q2363" s="148"/>
      <c r="R2363" s="170"/>
      <c r="S2363" s="110"/>
      <c r="T2363" s="92"/>
      <c r="U2363" s="180"/>
      <c r="V2363" s="120"/>
      <c r="W2363" s="118"/>
      <c r="X2363" s="118"/>
      <c r="Y2363" s="117"/>
      <c r="Z2363" s="110"/>
      <c r="AA2363" s="110"/>
      <c r="AB2363" s="121"/>
      <c r="AC2363" s="115"/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109"/>
      <c r="B2364" s="110"/>
      <c r="C2364" s="110"/>
      <c r="D2364" s="111"/>
      <c r="E2364" s="111"/>
      <c r="F2364" s="161"/>
      <c r="G2364" s="114"/>
      <c r="H2364" s="115"/>
      <c r="I2364" s="115"/>
      <c r="J2364" s="116"/>
      <c r="K2364" s="116"/>
      <c r="L2364" s="8"/>
      <c r="M2364" s="117"/>
      <c r="N2364" s="117"/>
      <c r="O2364" s="110"/>
      <c r="P2364" s="110"/>
      <c r="Q2364" s="148"/>
      <c r="R2364" s="170"/>
      <c r="S2364" s="110"/>
      <c r="T2364" s="92"/>
      <c r="U2364" s="180"/>
      <c r="V2364" s="120"/>
      <c r="W2364" s="118"/>
      <c r="X2364" s="118"/>
      <c r="Y2364" s="117"/>
      <c r="Z2364" s="110"/>
      <c r="AA2364" s="110"/>
      <c r="AB2364" s="121"/>
      <c r="AC2364" s="115"/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109"/>
      <c r="B2365" s="110"/>
      <c r="C2365" s="110"/>
      <c r="D2365" s="111"/>
      <c r="E2365" s="111"/>
      <c r="F2365" s="161"/>
      <c r="G2365" s="114"/>
      <c r="H2365" s="115"/>
      <c r="I2365" s="115"/>
      <c r="J2365" s="116"/>
      <c r="K2365" s="116"/>
      <c r="L2365" s="8"/>
      <c r="M2365" s="117"/>
      <c r="N2365" s="117"/>
      <c r="O2365" s="110"/>
      <c r="P2365" s="110"/>
      <c r="Q2365" s="148"/>
      <c r="R2365" s="170"/>
      <c r="S2365" s="110"/>
      <c r="T2365" s="92"/>
      <c r="U2365" s="180"/>
      <c r="V2365" s="120"/>
      <c r="W2365" s="118"/>
      <c r="X2365" s="118"/>
      <c r="Y2365" s="117"/>
      <c r="Z2365" s="110"/>
      <c r="AA2365" s="110"/>
      <c r="AB2365" s="121"/>
      <c r="AC2365" s="115"/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109"/>
      <c r="B2366" s="110"/>
      <c r="C2366" s="110"/>
      <c r="D2366" s="111"/>
      <c r="E2366" s="111"/>
      <c r="F2366" s="161"/>
      <c r="G2366" s="114"/>
      <c r="H2366" s="115"/>
      <c r="I2366" s="115"/>
      <c r="J2366" s="116"/>
      <c r="K2366" s="116"/>
      <c r="L2366" s="8"/>
      <c r="M2366" s="117"/>
      <c r="N2366" s="117"/>
      <c r="O2366" s="110"/>
      <c r="P2366" s="110"/>
      <c r="Q2366" s="148"/>
      <c r="R2366" s="170"/>
      <c r="S2366" s="110"/>
      <c r="T2366" s="92"/>
      <c r="U2366" s="180"/>
      <c r="V2366" s="120"/>
      <c r="W2366" s="118"/>
      <c r="X2366" s="118"/>
      <c r="Y2366" s="117"/>
      <c r="Z2366" s="110"/>
      <c r="AA2366" s="110"/>
      <c r="AB2366" s="121"/>
      <c r="AC2366" s="115"/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109"/>
      <c r="B2367" s="110"/>
      <c r="C2367" s="110"/>
      <c r="D2367" s="111"/>
      <c r="E2367" s="111"/>
      <c r="F2367" s="161"/>
      <c r="G2367" s="114"/>
      <c r="H2367" s="115"/>
      <c r="I2367" s="115"/>
      <c r="J2367" s="116"/>
      <c r="K2367" s="116"/>
      <c r="L2367" s="8"/>
      <c r="M2367" s="117"/>
      <c r="N2367" s="117"/>
      <c r="O2367" s="110"/>
      <c r="P2367" s="110"/>
      <c r="Q2367" s="148"/>
      <c r="R2367" s="170"/>
      <c r="S2367" s="110"/>
      <c r="T2367" s="92"/>
      <c r="U2367" s="180"/>
      <c r="V2367" s="120"/>
      <c r="W2367" s="118"/>
      <c r="X2367" s="118"/>
      <c r="Y2367" s="117"/>
      <c r="Z2367" s="110"/>
      <c r="AA2367" s="110"/>
      <c r="AB2367" s="121"/>
      <c r="AC2367" s="115"/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109"/>
      <c r="B2368" s="110"/>
      <c r="C2368" s="110"/>
      <c r="D2368" s="111"/>
      <c r="E2368" s="111"/>
      <c r="F2368" s="161"/>
      <c r="G2368" s="114"/>
      <c r="H2368" s="115"/>
      <c r="I2368" s="115"/>
      <c r="J2368" s="116"/>
      <c r="K2368" s="116"/>
      <c r="L2368" s="8"/>
      <c r="M2368" s="117"/>
      <c r="N2368" s="117"/>
      <c r="O2368" s="110"/>
      <c r="P2368" s="110"/>
      <c r="Q2368" s="148"/>
      <c r="R2368" s="170"/>
      <c r="S2368" s="110"/>
      <c r="T2368" s="92"/>
      <c r="U2368" s="180"/>
      <c r="V2368" s="120"/>
      <c r="W2368" s="118"/>
      <c r="X2368" s="118"/>
      <c r="Y2368" s="117"/>
      <c r="Z2368" s="110"/>
      <c r="AA2368" s="110"/>
      <c r="AB2368" s="121"/>
      <c r="AC2368" s="115"/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109"/>
      <c r="B2369" s="110"/>
      <c r="C2369" s="110"/>
      <c r="D2369" s="111"/>
      <c r="E2369" s="111"/>
      <c r="F2369" s="161"/>
      <c r="G2369" s="114"/>
      <c r="H2369" s="115"/>
      <c r="I2369" s="115"/>
      <c r="J2369" s="116"/>
      <c r="K2369" s="116"/>
      <c r="L2369" s="8"/>
      <c r="M2369" s="117"/>
      <c r="N2369" s="117"/>
      <c r="O2369" s="110"/>
      <c r="P2369" s="110"/>
      <c r="Q2369" s="148"/>
      <c r="R2369" s="170"/>
      <c r="S2369" s="110"/>
      <c r="T2369" s="92"/>
      <c r="U2369" s="180"/>
      <c r="V2369" s="120"/>
      <c r="W2369" s="118"/>
      <c r="X2369" s="118"/>
      <c r="Y2369" s="117"/>
      <c r="Z2369" s="110"/>
      <c r="AA2369" s="110"/>
      <c r="AB2369" s="121"/>
      <c r="AC2369" s="115"/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109"/>
      <c r="B2370" s="110"/>
      <c r="C2370" s="110"/>
      <c r="D2370" s="111"/>
      <c r="E2370" s="111"/>
      <c r="F2370" s="161"/>
      <c r="G2370" s="114"/>
      <c r="H2370" s="115"/>
      <c r="I2370" s="115"/>
      <c r="J2370" s="116"/>
      <c r="K2370" s="116"/>
      <c r="L2370" s="8"/>
      <c r="M2370" s="117"/>
      <c r="N2370" s="117"/>
      <c r="O2370" s="110"/>
      <c r="P2370" s="110"/>
      <c r="Q2370" s="148"/>
      <c r="R2370" s="170"/>
      <c r="S2370" s="110"/>
      <c r="T2370" s="92"/>
      <c r="U2370" s="180"/>
      <c r="V2370" s="120"/>
      <c r="W2370" s="118"/>
      <c r="X2370" s="118"/>
      <c r="Y2370" s="117"/>
      <c r="Z2370" s="110"/>
      <c r="AA2370" s="110"/>
      <c r="AB2370" s="121"/>
      <c r="AC2370" s="115"/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109"/>
      <c r="B2371" s="110"/>
      <c r="C2371" s="110"/>
      <c r="D2371" s="111"/>
      <c r="E2371" s="111"/>
      <c r="F2371" s="161"/>
      <c r="G2371" s="114"/>
      <c r="H2371" s="115"/>
      <c r="I2371" s="115"/>
      <c r="J2371" s="116"/>
      <c r="K2371" s="116"/>
      <c r="L2371" s="8"/>
      <c r="M2371" s="117"/>
      <c r="N2371" s="117"/>
      <c r="O2371" s="110"/>
      <c r="P2371" s="110"/>
      <c r="Q2371" s="148"/>
      <c r="R2371" s="170"/>
      <c r="S2371" s="110"/>
      <c r="T2371" s="92"/>
      <c r="U2371" s="180"/>
      <c r="V2371" s="120"/>
      <c r="W2371" s="118"/>
      <c r="X2371" s="118"/>
      <c r="Y2371" s="117"/>
      <c r="Z2371" s="110"/>
      <c r="AA2371" s="110"/>
      <c r="AB2371" s="121"/>
      <c r="AC2371" s="115"/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109"/>
      <c r="B2372" s="110"/>
      <c r="C2372" s="110"/>
      <c r="D2372" s="111"/>
      <c r="E2372" s="111"/>
      <c r="F2372" s="161"/>
      <c r="G2372" s="114"/>
      <c r="H2372" s="115"/>
      <c r="I2372" s="115"/>
      <c r="J2372" s="116"/>
      <c r="K2372" s="116"/>
      <c r="L2372" s="8"/>
      <c r="M2372" s="117"/>
      <c r="N2372" s="117"/>
      <c r="O2372" s="110"/>
      <c r="P2372" s="110"/>
      <c r="Q2372" s="148"/>
      <c r="R2372" s="170"/>
      <c r="S2372" s="110"/>
      <c r="T2372" s="92"/>
      <c r="U2372" s="180"/>
      <c r="V2372" s="120"/>
      <c r="W2372" s="118"/>
      <c r="X2372" s="118"/>
      <c r="Y2372" s="117"/>
      <c r="Z2372" s="110"/>
      <c r="AA2372" s="110"/>
      <c r="AB2372" s="121"/>
      <c r="AC2372" s="115"/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109"/>
      <c r="B2373" s="110"/>
      <c r="C2373" s="110"/>
      <c r="D2373" s="111"/>
      <c r="E2373" s="111"/>
      <c r="F2373" s="161"/>
      <c r="G2373" s="114"/>
      <c r="H2373" s="115"/>
      <c r="I2373" s="115"/>
      <c r="J2373" s="116"/>
      <c r="K2373" s="116"/>
      <c r="L2373" s="8"/>
      <c r="M2373" s="117"/>
      <c r="N2373" s="117"/>
      <c r="O2373" s="110"/>
      <c r="P2373" s="110"/>
      <c r="Q2373" s="148"/>
      <c r="R2373" s="170"/>
      <c r="S2373" s="110"/>
      <c r="T2373" s="92"/>
      <c r="U2373" s="180"/>
      <c r="V2373" s="120"/>
      <c r="W2373" s="118"/>
      <c r="X2373" s="118"/>
      <c r="Y2373" s="117"/>
      <c r="Z2373" s="110"/>
      <c r="AA2373" s="110"/>
      <c r="AB2373" s="121"/>
      <c r="AC2373" s="115"/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109"/>
      <c r="B2374" s="110"/>
      <c r="C2374" s="110"/>
      <c r="D2374" s="111"/>
      <c r="E2374" s="111"/>
      <c r="F2374" s="161"/>
      <c r="G2374" s="114"/>
      <c r="H2374" s="115"/>
      <c r="I2374" s="115"/>
      <c r="J2374" s="116"/>
      <c r="K2374" s="116"/>
      <c r="L2374" s="8"/>
      <c r="M2374" s="117"/>
      <c r="N2374" s="117"/>
      <c r="O2374" s="110"/>
      <c r="P2374" s="110"/>
      <c r="Q2374" s="148"/>
      <c r="R2374" s="170"/>
      <c r="S2374" s="110"/>
      <c r="T2374" s="92"/>
      <c r="U2374" s="180"/>
      <c r="V2374" s="120"/>
      <c r="W2374" s="118"/>
      <c r="X2374" s="118"/>
      <c r="Y2374" s="117"/>
      <c r="Z2374" s="110"/>
      <c r="AA2374" s="110"/>
      <c r="AB2374" s="121"/>
      <c r="AC2374" s="115"/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109"/>
      <c r="B2375" s="110"/>
      <c r="C2375" s="110"/>
      <c r="D2375" s="111"/>
      <c r="E2375" s="111"/>
      <c r="F2375" s="161"/>
      <c r="G2375" s="114"/>
      <c r="H2375" s="115"/>
      <c r="I2375" s="115"/>
      <c r="J2375" s="116"/>
      <c r="K2375" s="116"/>
      <c r="L2375" s="8"/>
      <c r="M2375" s="117"/>
      <c r="N2375" s="117"/>
      <c r="O2375" s="110"/>
      <c r="P2375" s="110"/>
      <c r="Q2375" s="148"/>
      <c r="R2375" s="170"/>
      <c r="S2375" s="110"/>
      <c r="T2375" s="92"/>
      <c r="U2375" s="180"/>
      <c r="V2375" s="120"/>
      <c r="W2375" s="118"/>
      <c r="X2375" s="118"/>
      <c r="Y2375" s="117"/>
      <c r="Z2375" s="110"/>
      <c r="AA2375" s="110"/>
      <c r="AB2375" s="121"/>
      <c r="AC2375" s="115"/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109"/>
      <c r="B2376" s="110"/>
      <c r="C2376" s="110"/>
      <c r="D2376" s="111"/>
      <c r="E2376" s="111"/>
      <c r="F2376" s="161"/>
      <c r="G2376" s="114"/>
      <c r="H2376" s="115"/>
      <c r="I2376" s="115"/>
      <c r="J2376" s="116"/>
      <c r="K2376" s="116"/>
      <c r="L2376" s="8"/>
      <c r="M2376" s="117"/>
      <c r="N2376" s="117"/>
      <c r="O2376" s="110"/>
      <c r="P2376" s="110"/>
      <c r="Q2376" s="148"/>
      <c r="R2376" s="170"/>
      <c r="S2376" s="110"/>
      <c r="T2376" s="92"/>
      <c r="U2376" s="180"/>
      <c r="V2376" s="120"/>
      <c r="W2376" s="118"/>
      <c r="X2376" s="118"/>
      <c r="Y2376" s="117"/>
      <c r="Z2376" s="110"/>
      <c r="AA2376" s="110"/>
      <c r="AB2376" s="121"/>
      <c r="AC2376" s="115"/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109"/>
      <c r="B2377" s="110"/>
      <c r="C2377" s="110"/>
      <c r="D2377" s="111"/>
      <c r="E2377" s="111"/>
      <c r="F2377" s="161"/>
      <c r="G2377" s="114"/>
      <c r="H2377" s="115"/>
      <c r="I2377" s="115"/>
      <c r="J2377" s="116"/>
      <c r="K2377" s="116"/>
      <c r="L2377" s="8"/>
      <c r="M2377" s="117"/>
      <c r="N2377" s="117"/>
      <c r="O2377" s="110"/>
      <c r="P2377" s="110"/>
      <c r="Q2377" s="148"/>
      <c r="R2377" s="170"/>
      <c r="S2377" s="110"/>
      <c r="T2377" s="92"/>
      <c r="U2377" s="180"/>
      <c r="V2377" s="120"/>
      <c r="W2377" s="118"/>
      <c r="X2377" s="118"/>
      <c r="Y2377" s="117"/>
      <c r="Z2377" s="110"/>
      <c r="AA2377" s="110"/>
      <c r="AB2377" s="121"/>
      <c r="AC2377" s="115"/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109"/>
      <c r="B2378" s="110"/>
      <c r="C2378" s="110"/>
      <c r="D2378" s="111"/>
      <c r="E2378" s="111"/>
      <c r="F2378" s="161"/>
      <c r="G2378" s="114"/>
      <c r="H2378" s="115"/>
      <c r="I2378" s="115"/>
      <c r="J2378" s="116"/>
      <c r="K2378" s="116"/>
      <c r="L2378" s="8"/>
      <c r="M2378" s="117"/>
      <c r="N2378" s="117"/>
      <c r="O2378" s="110"/>
      <c r="P2378" s="110"/>
      <c r="Q2378" s="148"/>
      <c r="R2378" s="170"/>
      <c r="S2378" s="110"/>
      <c r="T2378" s="92"/>
      <c r="U2378" s="180"/>
      <c r="V2378" s="120"/>
      <c r="W2378" s="118"/>
      <c r="X2378" s="118"/>
      <c r="Y2378" s="117"/>
      <c r="Z2378" s="110"/>
      <c r="AA2378" s="110"/>
      <c r="AB2378" s="121"/>
      <c r="AC2378" s="115"/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109"/>
      <c r="B2379" s="110"/>
      <c r="C2379" s="110"/>
      <c r="D2379" s="111"/>
      <c r="E2379" s="111"/>
      <c r="F2379" s="161"/>
      <c r="G2379" s="114"/>
      <c r="H2379" s="115"/>
      <c r="I2379" s="115"/>
      <c r="J2379" s="116"/>
      <c r="K2379" s="116"/>
      <c r="L2379" s="8"/>
      <c r="M2379" s="117"/>
      <c r="N2379" s="117"/>
      <c r="O2379" s="110"/>
      <c r="P2379" s="110"/>
      <c r="Q2379" s="148"/>
      <c r="R2379" s="170"/>
      <c r="S2379" s="110"/>
      <c r="T2379" s="92"/>
      <c r="U2379" s="180"/>
      <c r="V2379" s="120"/>
      <c r="W2379" s="118"/>
      <c r="X2379" s="118"/>
      <c r="Y2379" s="117"/>
      <c r="Z2379" s="110"/>
      <c r="AA2379" s="110"/>
      <c r="AB2379" s="121"/>
      <c r="AC2379" s="115"/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109"/>
      <c r="B2380" s="110"/>
      <c r="C2380" s="110"/>
      <c r="D2380" s="111"/>
      <c r="E2380" s="111"/>
      <c r="F2380" s="161"/>
      <c r="G2380" s="114"/>
      <c r="H2380" s="115"/>
      <c r="I2380" s="115"/>
      <c r="J2380" s="116"/>
      <c r="K2380" s="116"/>
      <c r="L2380" s="8"/>
      <c r="M2380" s="117"/>
      <c r="N2380" s="117"/>
      <c r="O2380" s="110"/>
      <c r="P2380" s="110"/>
      <c r="Q2380" s="148"/>
      <c r="R2380" s="170"/>
      <c r="S2380" s="110"/>
      <c r="T2380" s="92"/>
      <c r="U2380" s="180"/>
      <c r="V2380" s="120"/>
      <c r="W2380" s="118"/>
      <c r="X2380" s="118"/>
      <c r="Y2380" s="117"/>
      <c r="Z2380" s="110"/>
      <c r="AA2380" s="110"/>
      <c r="AB2380" s="121"/>
      <c r="AC2380" s="115"/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109"/>
      <c r="B2381" s="110"/>
      <c r="C2381" s="110"/>
      <c r="D2381" s="111"/>
      <c r="E2381" s="111"/>
      <c r="F2381" s="161"/>
      <c r="G2381" s="114"/>
      <c r="H2381" s="115"/>
      <c r="I2381" s="115"/>
      <c r="J2381" s="116"/>
      <c r="K2381" s="116"/>
      <c r="L2381" s="8"/>
      <c r="M2381" s="117"/>
      <c r="N2381" s="117"/>
      <c r="O2381" s="110"/>
      <c r="P2381" s="110"/>
      <c r="Q2381" s="148"/>
      <c r="R2381" s="170"/>
      <c r="S2381" s="110"/>
      <c r="T2381" s="92"/>
      <c r="U2381" s="180"/>
      <c r="V2381" s="120"/>
      <c r="W2381" s="118"/>
      <c r="X2381" s="118"/>
      <c r="Y2381" s="117"/>
      <c r="Z2381" s="110"/>
      <c r="AA2381" s="110"/>
      <c r="AB2381" s="121"/>
      <c r="AC2381" s="115"/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109"/>
      <c r="B2382" s="110"/>
      <c r="C2382" s="110"/>
      <c r="D2382" s="111"/>
      <c r="E2382" s="111"/>
      <c r="F2382" s="161"/>
      <c r="G2382" s="114"/>
      <c r="H2382" s="115"/>
      <c r="I2382" s="115"/>
      <c r="J2382" s="116"/>
      <c r="K2382" s="116"/>
      <c r="L2382" s="8"/>
      <c r="M2382" s="117"/>
      <c r="N2382" s="117"/>
      <c r="O2382" s="110"/>
      <c r="P2382" s="110"/>
      <c r="Q2382" s="148"/>
      <c r="R2382" s="170"/>
      <c r="S2382" s="110"/>
      <c r="T2382" s="92"/>
      <c r="U2382" s="180"/>
      <c r="V2382" s="120"/>
      <c r="W2382" s="118"/>
      <c r="X2382" s="118"/>
      <c r="Y2382" s="117"/>
      <c r="Z2382" s="110"/>
      <c r="AA2382" s="110"/>
      <c r="AB2382" s="121"/>
      <c r="AC2382" s="115"/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109"/>
      <c r="B2383" s="110"/>
      <c r="C2383" s="110"/>
      <c r="D2383" s="111"/>
      <c r="E2383" s="111"/>
      <c r="F2383" s="161"/>
      <c r="G2383" s="114"/>
      <c r="H2383" s="115"/>
      <c r="I2383" s="115"/>
      <c r="J2383" s="116"/>
      <c r="K2383" s="116"/>
      <c r="L2383" s="8"/>
      <c r="M2383" s="117"/>
      <c r="N2383" s="117"/>
      <c r="O2383" s="110"/>
      <c r="P2383" s="110"/>
      <c r="Q2383" s="148"/>
      <c r="R2383" s="170"/>
      <c r="S2383" s="110"/>
      <c r="T2383" s="92"/>
      <c r="U2383" s="180"/>
      <c r="V2383" s="120"/>
      <c r="W2383" s="118"/>
      <c r="X2383" s="118"/>
      <c r="Y2383" s="117"/>
      <c r="Z2383" s="110"/>
      <c r="AA2383" s="110"/>
      <c r="AB2383" s="121"/>
      <c r="AC2383" s="115"/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109"/>
      <c r="B2384" s="110"/>
      <c r="C2384" s="110"/>
      <c r="D2384" s="111"/>
      <c r="E2384" s="111"/>
      <c r="F2384" s="161"/>
      <c r="G2384" s="114"/>
      <c r="H2384" s="115"/>
      <c r="I2384" s="115"/>
      <c r="J2384" s="116"/>
      <c r="K2384" s="116"/>
      <c r="L2384" s="8"/>
      <c r="M2384" s="117"/>
      <c r="N2384" s="117"/>
      <c r="O2384" s="110"/>
      <c r="P2384" s="110"/>
      <c r="Q2384" s="148"/>
      <c r="R2384" s="170"/>
      <c r="S2384" s="110"/>
      <c r="T2384" s="92"/>
      <c r="U2384" s="180"/>
      <c r="V2384" s="120"/>
      <c r="W2384" s="118"/>
      <c r="X2384" s="118"/>
      <c r="Y2384" s="117"/>
      <c r="Z2384" s="110"/>
      <c r="AA2384" s="110"/>
      <c r="AB2384" s="121"/>
      <c r="AC2384" s="115"/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109"/>
      <c r="B2385" s="110"/>
      <c r="C2385" s="110"/>
      <c r="D2385" s="111"/>
      <c r="E2385" s="111"/>
      <c r="F2385" s="161"/>
      <c r="G2385" s="114"/>
      <c r="H2385" s="115"/>
      <c r="I2385" s="115"/>
      <c r="J2385" s="116"/>
      <c r="K2385" s="116"/>
      <c r="L2385" s="8"/>
      <c r="M2385" s="117"/>
      <c r="N2385" s="117"/>
      <c r="O2385" s="110"/>
      <c r="P2385" s="110"/>
      <c r="Q2385" s="148"/>
      <c r="R2385" s="170"/>
      <c r="S2385" s="110"/>
      <c r="T2385" s="92"/>
      <c r="U2385" s="180"/>
      <c r="V2385" s="120"/>
      <c r="W2385" s="118"/>
      <c r="X2385" s="118"/>
      <c r="Y2385" s="117"/>
      <c r="Z2385" s="110"/>
      <c r="AA2385" s="110"/>
      <c r="AB2385" s="121"/>
      <c r="AC2385" s="115"/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109"/>
      <c r="B2386" s="110"/>
      <c r="C2386" s="110"/>
      <c r="D2386" s="111"/>
      <c r="E2386" s="111"/>
      <c r="F2386" s="161"/>
      <c r="G2386" s="114"/>
      <c r="H2386" s="115"/>
      <c r="I2386" s="115"/>
      <c r="J2386" s="116"/>
      <c r="K2386" s="116"/>
      <c r="L2386" s="8"/>
      <c r="M2386" s="117"/>
      <c r="N2386" s="117"/>
      <c r="O2386" s="110"/>
      <c r="P2386" s="110"/>
      <c r="Q2386" s="148"/>
      <c r="R2386" s="170"/>
      <c r="S2386" s="110"/>
      <c r="T2386" s="92"/>
      <c r="U2386" s="180"/>
      <c r="V2386" s="120"/>
      <c r="W2386" s="118"/>
      <c r="X2386" s="118"/>
      <c r="Y2386" s="117"/>
      <c r="Z2386" s="110"/>
      <c r="AA2386" s="110"/>
      <c r="AB2386" s="121"/>
      <c r="AC2386" s="115"/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109"/>
      <c r="B2387" s="110"/>
      <c r="C2387" s="110"/>
      <c r="D2387" s="111"/>
      <c r="E2387" s="111"/>
      <c r="F2387" s="161"/>
      <c r="G2387" s="114"/>
      <c r="H2387" s="115"/>
      <c r="I2387" s="115"/>
      <c r="J2387" s="116"/>
      <c r="K2387" s="116"/>
      <c r="L2387" s="8"/>
      <c r="M2387" s="117"/>
      <c r="N2387" s="117"/>
      <c r="O2387" s="110"/>
      <c r="P2387" s="110"/>
      <c r="Q2387" s="148"/>
      <c r="R2387" s="170"/>
      <c r="S2387" s="110"/>
      <c r="T2387" s="92"/>
      <c r="U2387" s="180"/>
      <c r="V2387" s="120"/>
      <c r="W2387" s="118"/>
      <c r="X2387" s="118"/>
      <c r="Y2387" s="117"/>
      <c r="Z2387" s="110"/>
      <c r="AA2387" s="110"/>
      <c r="AB2387" s="121"/>
      <c r="AC2387" s="115"/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109"/>
      <c r="B2388" s="110"/>
      <c r="C2388" s="110"/>
      <c r="D2388" s="111"/>
      <c r="E2388" s="111"/>
      <c r="F2388" s="161"/>
      <c r="G2388" s="114"/>
      <c r="H2388" s="115"/>
      <c r="I2388" s="115"/>
      <c r="J2388" s="116"/>
      <c r="K2388" s="116"/>
      <c r="L2388" s="8"/>
      <c r="M2388" s="117"/>
      <c r="N2388" s="117"/>
      <c r="O2388" s="110"/>
      <c r="P2388" s="110"/>
      <c r="Q2388" s="148"/>
      <c r="R2388" s="170"/>
      <c r="S2388" s="110"/>
      <c r="T2388" s="92"/>
      <c r="U2388" s="180"/>
      <c r="V2388" s="120"/>
      <c r="W2388" s="118"/>
      <c r="X2388" s="118"/>
      <c r="Y2388" s="117"/>
      <c r="Z2388" s="110"/>
      <c r="AA2388" s="110"/>
      <c r="AB2388" s="121"/>
      <c r="AC2388" s="115"/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109"/>
      <c r="B2389" s="110"/>
      <c r="C2389" s="110"/>
      <c r="D2389" s="111"/>
      <c r="E2389" s="111"/>
      <c r="F2389" s="161"/>
      <c r="G2389" s="114"/>
      <c r="H2389" s="115"/>
      <c r="I2389" s="115"/>
      <c r="J2389" s="116"/>
      <c r="K2389" s="116"/>
      <c r="L2389" s="8"/>
      <c r="M2389" s="117"/>
      <c r="N2389" s="117"/>
      <c r="O2389" s="110"/>
      <c r="P2389" s="110"/>
      <c r="Q2389" s="148"/>
      <c r="R2389" s="170"/>
      <c r="S2389" s="110"/>
      <c r="T2389" s="92"/>
      <c r="U2389" s="180"/>
      <c r="V2389" s="120"/>
      <c r="W2389" s="118"/>
      <c r="X2389" s="118"/>
      <c r="Y2389" s="117"/>
      <c r="Z2389" s="110"/>
      <c r="AA2389" s="110"/>
      <c r="AB2389" s="121"/>
      <c r="AC2389" s="115"/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109"/>
      <c r="B2390" s="110"/>
      <c r="C2390" s="110"/>
      <c r="D2390" s="111"/>
      <c r="E2390" s="111"/>
      <c r="F2390" s="161"/>
      <c r="G2390" s="114"/>
      <c r="H2390" s="115"/>
      <c r="I2390" s="115"/>
      <c r="J2390" s="116"/>
      <c r="K2390" s="116"/>
      <c r="L2390" s="8"/>
      <c r="M2390" s="117"/>
      <c r="N2390" s="117"/>
      <c r="O2390" s="110"/>
      <c r="P2390" s="110"/>
      <c r="Q2390" s="148"/>
      <c r="R2390" s="170"/>
      <c r="S2390" s="110"/>
      <c r="T2390" s="92"/>
      <c r="U2390" s="180"/>
      <c r="V2390" s="120"/>
      <c r="W2390" s="118"/>
      <c r="X2390" s="118"/>
      <c r="Y2390" s="117"/>
      <c r="Z2390" s="110"/>
      <c r="AA2390" s="110"/>
      <c r="AB2390" s="121"/>
      <c r="AC2390" s="115"/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109"/>
      <c r="B2391" s="110"/>
      <c r="C2391" s="110"/>
      <c r="D2391" s="111"/>
      <c r="E2391" s="111"/>
      <c r="F2391" s="161"/>
      <c r="G2391" s="114"/>
      <c r="H2391" s="115"/>
      <c r="I2391" s="115"/>
      <c r="J2391" s="116"/>
      <c r="K2391" s="116"/>
      <c r="L2391" s="8"/>
      <c r="M2391" s="117"/>
      <c r="N2391" s="117"/>
      <c r="O2391" s="110"/>
      <c r="P2391" s="110"/>
      <c r="Q2391" s="148"/>
      <c r="R2391" s="170"/>
      <c r="S2391" s="110"/>
      <c r="T2391" s="92"/>
      <c r="U2391" s="180"/>
      <c r="V2391" s="120"/>
      <c r="W2391" s="118"/>
      <c r="X2391" s="118"/>
      <c r="Y2391" s="117"/>
      <c r="Z2391" s="110"/>
      <c r="AA2391" s="110"/>
      <c r="AB2391" s="121"/>
      <c r="AC2391" s="115"/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109"/>
      <c r="B2392" s="110"/>
      <c r="C2392" s="110"/>
      <c r="D2392" s="111"/>
      <c r="E2392" s="111"/>
      <c r="F2392" s="161"/>
      <c r="G2392" s="114"/>
      <c r="H2392" s="115"/>
      <c r="I2392" s="115"/>
      <c r="J2392" s="116"/>
      <c r="K2392" s="116"/>
      <c r="L2392" s="8"/>
      <c r="M2392" s="117"/>
      <c r="N2392" s="117"/>
      <c r="O2392" s="110"/>
      <c r="P2392" s="110"/>
      <c r="Q2392" s="148"/>
      <c r="R2392" s="170"/>
      <c r="S2392" s="110"/>
      <c r="T2392" s="92"/>
      <c r="U2392" s="180"/>
      <c r="V2392" s="120"/>
      <c r="W2392" s="118"/>
      <c r="X2392" s="118"/>
      <c r="Y2392" s="117"/>
      <c r="Z2392" s="110"/>
      <c r="AA2392" s="110"/>
      <c r="AB2392" s="121"/>
      <c r="AC2392" s="115"/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109"/>
      <c r="B2393" s="110"/>
      <c r="C2393" s="110"/>
      <c r="D2393" s="111"/>
      <c r="E2393" s="111"/>
      <c r="F2393" s="161"/>
      <c r="G2393" s="114"/>
      <c r="H2393" s="115"/>
      <c r="I2393" s="115"/>
      <c r="J2393" s="116"/>
      <c r="K2393" s="116"/>
      <c r="L2393" s="8"/>
      <c r="M2393" s="117"/>
      <c r="N2393" s="117"/>
      <c r="O2393" s="110"/>
      <c r="P2393" s="110"/>
      <c r="Q2393" s="148"/>
      <c r="R2393" s="170"/>
      <c r="S2393" s="110"/>
      <c r="T2393" s="92"/>
      <c r="U2393" s="180"/>
      <c r="V2393" s="120"/>
      <c r="W2393" s="118"/>
      <c r="X2393" s="118"/>
      <c r="Y2393" s="117"/>
      <c r="Z2393" s="110"/>
      <c r="AA2393" s="110"/>
      <c r="AB2393" s="121"/>
      <c r="AC2393" s="115"/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109"/>
      <c r="B2394" s="110"/>
      <c r="C2394" s="110"/>
      <c r="D2394" s="111"/>
      <c r="E2394" s="111"/>
      <c r="F2394" s="161"/>
      <c r="G2394" s="114"/>
      <c r="H2394" s="115"/>
      <c r="I2394" s="115"/>
      <c r="J2394" s="116"/>
      <c r="K2394" s="116"/>
      <c r="L2394" s="8"/>
      <c r="M2394" s="117"/>
      <c r="N2394" s="117"/>
      <c r="O2394" s="110"/>
      <c r="P2394" s="110"/>
      <c r="Q2394" s="148"/>
      <c r="R2394" s="170"/>
      <c r="S2394" s="110"/>
      <c r="T2394" s="92"/>
      <c r="U2394" s="180"/>
      <c r="V2394" s="120"/>
      <c r="W2394" s="118"/>
      <c r="X2394" s="118"/>
      <c r="Y2394" s="117"/>
      <c r="Z2394" s="110"/>
      <c r="AA2394" s="110"/>
      <c r="AB2394" s="121"/>
      <c r="AC2394" s="115"/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109"/>
      <c r="B2395" s="110"/>
      <c r="C2395" s="110"/>
      <c r="D2395" s="111"/>
      <c r="E2395" s="111"/>
      <c r="F2395" s="161"/>
      <c r="G2395" s="114"/>
      <c r="H2395" s="115"/>
      <c r="I2395" s="115"/>
      <c r="J2395" s="116"/>
      <c r="K2395" s="116"/>
      <c r="L2395" s="8"/>
      <c r="M2395" s="117"/>
      <c r="N2395" s="117"/>
      <c r="O2395" s="110"/>
      <c r="P2395" s="110"/>
      <c r="Q2395" s="148"/>
      <c r="R2395" s="170"/>
      <c r="S2395" s="110"/>
      <c r="T2395" s="92"/>
      <c r="U2395" s="180"/>
      <c r="V2395" s="120"/>
      <c r="W2395" s="118"/>
      <c r="X2395" s="118"/>
      <c r="Y2395" s="117"/>
      <c r="Z2395" s="110"/>
      <c r="AA2395" s="110"/>
      <c r="AB2395" s="121"/>
      <c r="AC2395" s="115"/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109"/>
      <c r="B2396" s="110"/>
      <c r="C2396" s="110"/>
      <c r="D2396" s="111"/>
      <c r="E2396" s="111"/>
      <c r="F2396" s="161"/>
      <c r="G2396" s="114"/>
      <c r="H2396" s="115"/>
      <c r="I2396" s="115"/>
      <c r="J2396" s="116"/>
      <c r="K2396" s="116"/>
      <c r="L2396" s="8"/>
      <c r="M2396" s="117"/>
      <c r="N2396" s="117"/>
      <c r="O2396" s="110"/>
      <c r="P2396" s="110"/>
      <c r="Q2396" s="148"/>
      <c r="R2396" s="170"/>
      <c r="S2396" s="110"/>
      <c r="T2396" s="92"/>
      <c r="U2396" s="180"/>
      <c r="V2396" s="120"/>
      <c r="W2396" s="118"/>
      <c r="X2396" s="118"/>
      <c r="Y2396" s="117"/>
      <c r="Z2396" s="110"/>
      <c r="AA2396" s="110"/>
      <c r="AB2396" s="121"/>
      <c r="AC2396" s="115"/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109"/>
      <c r="B2397" s="110"/>
      <c r="C2397" s="110"/>
      <c r="D2397" s="111"/>
      <c r="E2397" s="111"/>
      <c r="F2397" s="161"/>
      <c r="G2397" s="114"/>
      <c r="H2397" s="115"/>
      <c r="I2397" s="115"/>
      <c r="J2397" s="116"/>
      <c r="K2397" s="116"/>
      <c r="L2397" s="8"/>
      <c r="M2397" s="117"/>
      <c r="N2397" s="117"/>
      <c r="O2397" s="110"/>
      <c r="P2397" s="110"/>
      <c r="Q2397" s="148"/>
      <c r="R2397" s="170"/>
      <c r="S2397" s="110"/>
      <c r="T2397" s="92"/>
      <c r="U2397" s="180"/>
      <c r="V2397" s="120"/>
      <c r="W2397" s="118"/>
      <c r="X2397" s="118"/>
      <c r="Y2397" s="117"/>
      <c r="Z2397" s="110"/>
      <c r="AA2397" s="110"/>
      <c r="AB2397" s="121"/>
      <c r="AC2397" s="115"/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109"/>
      <c r="B2398" s="110"/>
      <c r="C2398" s="110"/>
      <c r="D2398" s="111"/>
      <c r="E2398" s="111"/>
      <c r="F2398" s="161"/>
      <c r="G2398" s="114"/>
      <c r="H2398" s="115"/>
      <c r="I2398" s="115"/>
      <c r="J2398" s="116"/>
      <c r="K2398" s="116"/>
      <c r="L2398" s="8"/>
      <c r="M2398" s="117"/>
      <c r="N2398" s="117"/>
      <c r="O2398" s="110"/>
      <c r="P2398" s="110"/>
      <c r="Q2398" s="148"/>
      <c r="R2398" s="170"/>
      <c r="S2398" s="110"/>
      <c r="T2398" s="92"/>
      <c r="U2398" s="180"/>
      <c r="V2398" s="120"/>
      <c r="W2398" s="118"/>
      <c r="X2398" s="118"/>
      <c r="Y2398" s="117"/>
      <c r="Z2398" s="110"/>
      <c r="AA2398" s="110"/>
      <c r="AB2398" s="121"/>
      <c r="AC2398" s="115"/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109"/>
      <c r="B2399" s="110"/>
      <c r="C2399" s="110"/>
      <c r="D2399" s="111"/>
      <c r="E2399" s="111"/>
      <c r="F2399" s="161"/>
      <c r="G2399" s="114"/>
      <c r="H2399" s="115"/>
      <c r="I2399" s="115"/>
      <c r="J2399" s="116"/>
      <c r="K2399" s="116"/>
      <c r="L2399" s="8"/>
      <c r="M2399" s="117"/>
      <c r="N2399" s="117"/>
      <c r="O2399" s="110"/>
      <c r="P2399" s="110"/>
      <c r="Q2399" s="148"/>
      <c r="R2399" s="170"/>
      <c r="S2399" s="110"/>
      <c r="T2399" s="92"/>
      <c r="U2399" s="180"/>
      <c r="V2399" s="120"/>
      <c r="W2399" s="118"/>
      <c r="X2399" s="118"/>
      <c r="Y2399" s="117"/>
      <c r="Z2399" s="110"/>
      <c r="AA2399" s="110"/>
      <c r="AB2399" s="121"/>
      <c r="AC2399" s="115"/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109"/>
      <c r="B2400" s="110"/>
      <c r="C2400" s="110"/>
      <c r="D2400" s="111"/>
      <c r="E2400" s="111"/>
      <c r="F2400" s="161"/>
      <c r="G2400" s="114"/>
      <c r="H2400" s="115"/>
      <c r="I2400" s="115"/>
      <c r="J2400" s="116"/>
      <c r="K2400" s="116"/>
      <c r="L2400" s="8"/>
      <c r="M2400" s="117"/>
      <c r="N2400" s="117"/>
      <c r="O2400" s="110"/>
      <c r="P2400" s="110"/>
      <c r="Q2400" s="148"/>
      <c r="R2400" s="170"/>
      <c r="S2400" s="110"/>
      <c r="T2400" s="92"/>
      <c r="U2400" s="180"/>
      <c r="V2400" s="120"/>
      <c r="W2400" s="118"/>
      <c r="X2400" s="118"/>
      <c r="Y2400" s="117"/>
      <c r="Z2400" s="110"/>
      <c r="AA2400" s="110"/>
      <c r="AB2400" s="121"/>
      <c r="AC2400" s="115"/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109"/>
      <c r="B2401" s="110"/>
      <c r="C2401" s="110"/>
      <c r="D2401" s="111"/>
      <c r="E2401" s="111"/>
      <c r="F2401" s="161"/>
      <c r="G2401" s="114"/>
      <c r="H2401" s="115"/>
      <c r="I2401" s="115"/>
      <c r="J2401" s="116"/>
      <c r="K2401" s="116"/>
      <c r="L2401" s="8"/>
      <c r="M2401" s="117"/>
      <c r="N2401" s="117"/>
      <c r="O2401" s="110"/>
      <c r="P2401" s="110"/>
      <c r="Q2401" s="148"/>
      <c r="R2401" s="170"/>
      <c r="S2401" s="110"/>
      <c r="T2401" s="92"/>
      <c r="U2401" s="180"/>
      <c r="V2401" s="120"/>
      <c r="W2401" s="118"/>
      <c r="X2401" s="118"/>
      <c r="Y2401" s="117"/>
      <c r="Z2401" s="110"/>
      <c r="AA2401" s="110"/>
      <c r="AB2401" s="121"/>
      <c r="AC2401" s="115"/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109"/>
      <c r="B2402" s="110"/>
      <c r="C2402" s="110"/>
      <c r="D2402" s="111"/>
      <c r="E2402" s="111"/>
      <c r="F2402" s="161"/>
      <c r="G2402" s="114"/>
      <c r="H2402" s="115"/>
      <c r="I2402" s="115"/>
      <c r="J2402" s="116"/>
      <c r="K2402" s="116"/>
      <c r="L2402" s="8"/>
      <c r="M2402" s="117"/>
      <c r="N2402" s="117"/>
      <c r="O2402" s="110"/>
      <c r="P2402" s="110"/>
      <c r="Q2402" s="148"/>
      <c r="R2402" s="170"/>
      <c r="S2402" s="110"/>
      <c r="T2402" s="92"/>
      <c r="U2402" s="180"/>
      <c r="V2402" s="120"/>
      <c r="W2402" s="118"/>
      <c r="X2402" s="118"/>
      <c r="Y2402" s="117"/>
      <c r="Z2402" s="110"/>
      <c r="AA2402" s="110"/>
      <c r="AB2402" s="121"/>
      <c r="AC2402" s="115"/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109"/>
      <c r="B2403" s="110"/>
      <c r="C2403" s="110"/>
      <c r="D2403" s="111"/>
      <c r="E2403" s="111"/>
      <c r="F2403" s="161"/>
      <c r="G2403" s="114"/>
      <c r="H2403" s="115"/>
      <c r="I2403" s="115"/>
      <c r="J2403" s="116"/>
      <c r="K2403" s="116"/>
      <c r="L2403" s="8"/>
      <c r="M2403" s="117"/>
      <c r="N2403" s="117"/>
      <c r="O2403" s="110"/>
      <c r="P2403" s="110"/>
      <c r="Q2403" s="148"/>
      <c r="R2403" s="170"/>
      <c r="S2403" s="110"/>
      <c r="T2403" s="92"/>
      <c r="U2403" s="180"/>
      <c r="V2403" s="120"/>
      <c r="W2403" s="118"/>
      <c r="X2403" s="118"/>
      <c r="Y2403" s="117"/>
      <c r="Z2403" s="110"/>
      <c r="AA2403" s="110"/>
      <c r="AB2403" s="121"/>
      <c r="AC2403" s="115"/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109"/>
      <c r="B2404" s="110"/>
      <c r="C2404" s="110"/>
      <c r="D2404" s="111"/>
      <c r="E2404" s="111"/>
      <c r="F2404" s="161"/>
      <c r="G2404" s="114"/>
      <c r="H2404" s="115"/>
      <c r="I2404" s="115"/>
      <c r="J2404" s="116"/>
      <c r="K2404" s="116"/>
      <c r="L2404" s="8"/>
      <c r="M2404" s="117"/>
      <c r="N2404" s="117"/>
      <c r="O2404" s="110"/>
      <c r="P2404" s="110"/>
      <c r="Q2404" s="148"/>
      <c r="R2404" s="170"/>
      <c r="S2404" s="110"/>
      <c r="T2404" s="92"/>
      <c r="U2404" s="180"/>
      <c r="V2404" s="120"/>
      <c r="W2404" s="118"/>
      <c r="X2404" s="118"/>
      <c r="Y2404" s="117"/>
      <c r="Z2404" s="110"/>
      <c r="AA2404" s="110"/>
      <c r="AB2404" s="121"/>
      <c r="AC2404" s="115"/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109"/>
      <c r="B2405" s="110"/>
      <c r="C2405" s="110"/>
      <c r="D2405" s="111"/>
      <c r="E2405" s="111"/>
      <c r="F2405" s="161"/>
      <c r="G2405" s="114"/>
      <c r="H2405" s="115"/>
      <c r="I2405" s="115"/>
      <c r="J2405" s="116"/>
      <c r="K2405" s="116"/>
      <c r="L2405" s="8"/>
      <c r="M2405" s="117"/>
      <c r="N2405" s="117"/>
      <c r="O2405" s="110"/>
      <c r="P2405" s="110"/>
      <c r="Q2405" s="148"/>
      <c r="R2405" s="170"/>
      <c r="S2405" s="110"/>
      <c r="T2405" s="92"/>
      <c r="U2405" s="180"/>
      <c r="V2405" s="120"/>
      <c r="W2405" s="118"/>
      <c r="X2405" s="118"/>
      <c r="Y2405" s="117"/>
      <c r="Z2405" s="110"/>
      <c r="AA2405" s="110"/>
      <c r="AB2405" s="121"/>
      <c r="AC2405" s="115"/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109"/>
      <c r="B2406" s="110"/>
      <c r="C2406" s="110"/>
      <c r="D2406" s="111"/>
      <c r="E2406" s="111"/>
      <c r="F2406" s="161"/>
      <c r="G2406" s="114"/>
      <c r="H2406" s="115"/>
      <c r="I2406" s="115"/>
      <c r="J2406" s="116"/>
      <c r="K2406" s="116"/>
      <c r="L2406" s="8"/>
      <c r="M2406" s="117"/>
      <c r="N2406" s="117"/>
      <c r="O2406" s="110"/>
      <c r="P2406" s="110"/>
      <c r="Q2406" s="148"/>
      <c r="R2406" s="170"/>
      <c r="S2406" s="110"/>
      <c r="T2406" s="92"/>
      <c r="U2406" s="180"/>
      <c r="V2406" s="120"/>
      <c r="W2406" s="118"/>
      <c r="X2406" s="118"/>
      <c r="Y2406" s="117"/>
      <c r="Z2406" s="110"/>
      <c r="AA2406" s="110"/>
      <c r="AB2406" s="121"/>
      <c r="AC2406" s="115"/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109"/>
      <c r="B2407" s="110"/>
      <c r="C2407" s="110"/>
      <c r="D2407" s="111"/>
      <c r="E2407" s="111"/>
      <c r="F2407" s="161"/>
      <c r="G2407" s="114"/>
      <c r="H2407" s="115"/>
      <c r="I2407" s="115"/>
      <c r="J2407" s="116"/>
      <c r="K2407" s="116"/>
      <c r="L2407" s="8"/>
      <c r="M2407" s="117"/>
      <c r="N2407" s="117"/>
      <c r="O2407" s="110"/>
      <c r="P2407" s="110"/>
      <c r="Q2407" s="148"/>
      <c r="R2407" s="170"/>
      <c r="S2407" s="110"/>
      <c r="T2407" s="92"/>
      <c r="U2407" s="180"/>
      <c r="V2407" s="120"/>
      <c r="W2407" s="118"/>
      <c r="X2407" s="118"/>
      <c r="Y2407" s="117"/>
      <c r="Z2407" s="110"/>
      <c r="AA2407" s="110"/>
      <c r="AB2407" s="121"/>
      <c r="AC2407" s="115"/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109"/>
      <c r="B2408" s="110"/>
      <c r="C2408" s="110"/>
      <c r="D2408" s="111"/>
      <c r="E2408" s="111"/>
      <c r="F2408" s="161"/>
      <c r="G2408" s="114"/>
      <c r="H2408" s="115"/>
      <c r="I2408" s="115"/>
      <c r="J2408" s="116"/>
      <c r="K2408" s="116"/>
      <c r="L2408" s="8"/>
      <c r="M2408" s="117"/>
      <c r="N2408" s="117"/>
      <c r="O2408" s="110"/>
      <c r="P2408" s="110"/>
      <c r="Q2408" s="148"/>
      <c r="R2408" s="170"/>
      <c r="S2408" s="110"/>
      <c r="T2408" s="92"/>
      <c r="U2408" s="180"/>
      <c r="V2408" s="120"/>
      <c r="W2408" s="118"/>
      <c r="X2408" s="118"/>
      <c r="Y2408" s="117"/>
      <c r="Z2408" s="110"/>
      <c r="AA2408" s="110"/>
      <c r="AB2408" s="121"/>
      <c r="AC2408" s="115"/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109"/>
      <c r="B2409" s="110"/>
      <c r="C2409" s="110"/>
      <c r="D2409" s="111"/>
      <c r="E2409" s="111"/>
      <c r="F2409" s="161"/>
      <c r="G2409" s="114"/>
      <c r="H2409" s="115"/>
      <c r="I2409" s="115"/>
      <c r="J2409" s="116"/>
      <c r="K2409" s="116"/>
      <c r="L2409" s="8"/>
      <c r="M2409" s="117"/>
      <c r="N2409" s="117"/>
      <c r="O2409" s="110"/>
      <c r="P2409" s="110"/>
      <c r="Q2409" s="148"/>
      <c r="R2409" s="170"/>
      <c r="S2409" s="110"/>
      <c r="T2409" s="92"/>
      <c r="U2409" s="180"/>
      <c r="V2409" s="120"/>
      <c r="W2409" s="118"/>
      <c r="X2409" s="118"/>
      <c r="Y2409" s="117"/>
      <c r="Z2409" s="110"/>
      <c r="AA2409" s="110"/>
      <c r="AB2409" s="121"/>
      <c r="AC2409" s="115"/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109"/>
      <c r="B2410" s="110"/>
      <c r="C2410" s="110"/>
      <c r="D2410" s="111"/>
      <c r="E2410" s="111"/>
      <c r="F2410" s="161"/>
      <c r="G2410" s="114"/>
      <c r="H2410" s="115"/>
      <c r="I2410" s="115"/>
      <c r="J2410" s="116"/>
      <c r="K2410" s="116"/>
      <c r="L2410" s="8"/>
      <c r="M2410" s="117"/>
      <c r="N2410" s="117"/>
      <c r="O2410" s="110"/>
      <c r="P2410" s="110"/>
      <c r="Q2410" s="148"/>
      <c r="R2410" s="170"/>
      <c r="S2410" s="110"/>
      <c r="T2410" s="92"/>
      <c r="U2410" s="180"/>
      <c r="V2410" s="120"/>
      <c r="W2410" s="118"/>
      <c r="X2410" s="118"/>
      <c r="Y2410" s="117"/>
      <c r="Z2410" s="110"/>
      <c r="AA2410" s="110"/>
      <c r="AB2410" s="121"/>
      <c r="AC2410" s="115"/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109"/>
      <c r="B2411" s="110"/>
      <c r="C2411" s="110"/>
      <c r="D2411" s="111"/>
      <c r="E2411" s="111"/>
      <c r="F2411" s="161"/>
      <c r="G2411" s="114"/>
      <c r="H2411" s="115"/>
      <c r="I2411" s="115"/>
      <c r="J2411" s="116"/>
      <c r="K2411" s="116"/>
      <c r="L2411" s="8"/>
      <c r="M2411" s="117"/>
      <c r="N2411" s="117"/>
      <c r="O2411" s="110"/>
      <c r="P2411" s="110"/>
      <c r="Q2411" s="148"/>
      <c r="R2411" s="170"/>
      <c r="S2411" s="110"/>
      <c r="T2411" s="92"/>
      <c r="U2411" s="180"/>
      <c r="V2411" s="120"/>
      <c r="W2411" s="118"/>
      <c r="X2411" s="118"/>
      <c r="Y2411" s="117"/>
      <c r="Z2411" s="110"/>
      <c r="AA2411" s="110"/>
      <c r="AB2411" s="121"/>
      <c r="AC2411" s="115"/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109"/>
      <c r="B2412" s="110"/>
      <c r="C2412" s="110"/>
      <c r="D2412" s="111"/>
      <c r="E2412" s="111"/>
      <c r="F2412" s="161"/>
      <c r="G2412" s="114"/>
      <c r="H2412" s="115"/>
      <c r="I2412" s="115"/>
      <c r="J2412" s="116"/>
      <c r="K2412" s="116"/>
      <c r="L2412" s="8"/>
      <c r="M2412" s="117"/>
      <c r="N2412" s="117"/>
      <c r="O2412" s="110"/>
      <c r="P2412" s="110"/>
      <c r="Q2412" s="148"/>
      <c r="R2412" s="170"/>
      <c r="S2412" s="110"/>
      <c r="T2412" s="92"/>
      <c r="U2412" s="180"/>
      <c r="V2412" s="120"/>
      <c r="W2412" s="118"/>
      <c r="X2412" s="118"/>
      <c r="Y2412" s="117"/>
      <c r="Z2412" s="110"/>
      <c r="AA2412" s="110"/>
      <c r="AB2412" s="121"/>
      <c r="AC2412" s="115"/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109"/>
      <c r="B2413" s="110"/>
      <c r="C2413" s="110"/>
      <c r="D2413" s="111"/>
      <c r="E2413" s="111"/>
      <c r="F2413" s="161"/>
      <c r="G2413" s="114"/>
      <c r="H2413" s="115"/>
      <c r="I2413" s="115"/>
      <c r="J2413" s="116"/>
      <c r="K2413" s="116"/>
      <c r="L2413" s="8"/>
      <c r="M2413" s="117"/>
      <c r="N2413" s="117"/>
      <c r="O2413" s="110"/>
      <c r="P2413" s="110"/>
      <c r="Q2413" s="148"/>
      <c r="R2413" s="170"/>
      <c r="S2413" s="110"/>
      <c r="T2413" s="92"/>
      <c r="U2413" s="180"/>
      <c r="V2413" s="120"/>
      <c r="W2413" s="118"/>
      <c r="X2413" s="118"/>
      <c r="Y2413" s="117"/>
      <c r="Z2413" s="110"/>
      <c r="AA2413" s="110"/>
      <c r="AB2413" s="121"/>
      <c r="AC2413" s="115"/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109"/>
      <c r="B2414" s="110"/>
      <c r="C2414" s="110"/>
      <c r="D2414" s="111"/>
      <c r="E2414" s="111"/>
      <c r="F2414" s="161"/>
      <c r="G2414" s="114"/>
      <c r="H2414" s="115"/>
      <c r="I2414" s="115"/>
      <c r="J2414" s="116"/>
      <c r="K2414" s="116"/>
      <c r="L2414" s="8"/>
      <c r="M2414" s="117"/>
      <c r="N2414" s="117"/>
      <c r="O2414" s="110"/>
      <c r="P2414" s="110"/>
      <c r="Q2414" s="148"/>
      <c r="R2414" s="170"/>
      <c r="S2414" s="110"/>
      <c r="T2414" s="92"/>
      <c r="U2414" s="180"/>
      <c r="V2414" s="120"/>
      <c r="W2414" s="118"/>
      <c r="X2414" s="118"/>
      <c r="Y2414" s="117"/>
      <c r="Z2414" s="110"/>
      <c r="AA2414" s="110"/>
      <c r="AB2414" s="121"/>
      <c r="AC2414" s="115"/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109"/>
      <c r="B2415" s="110"/>
      <c r="C2415" s="110"/>
      <c r="D2415" s="111"/>
      <c r="E2415" s="111"/>
      <c r="F2415" s="161"/>
      <c r="G2415" s="114"/>
      <c r="H2415" s="115"/>
      <c r="I2415" s="115"/>
      <c r="J2415" s="116"/>
      <c r="K2415" s="116"/>
      <c r="L2415" s="8"/>
      <c r="M2415" s="117"/>
      <c r="N2415" s="117"/>
      <c r="O2415" s="110"/>
      <c r="P2415" s="110"/>
      <c r="Q2415" s="148"/>
      <c r="R2415" s="170"/>
      <c r="S2415" s="110"/>
      <c r="T2415" s="92"/>
      <c r="U2415" s="180"/>
      <c r="V2415" s="120"/>
      <c r="W2415" s="118"/>
      <c r="X2415" s="118"/>
      <c r="Y2415" s="117"/>
      <c r="Z2415" s="110"/>
      <c r="AA2415" s="110"/>
      <c r="AB2415" s="121"/>
      <c r="AC2415" s="115"/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109"/>
      <c r="B2416" s="110"/>
      <c r="C2416" s="110"/>
      <c r="D2416" s="111"/>
      <c r="E2416" s="111"/>
      <c r="F2416" s="161"/>
      <c r="G2416" s="114"/>
      <c r="H2416" s="115"/>
      <c r="I2416" s="115"/>
      <c r="J2416" s="116"/>
      <c r="K2416" s="116"/>
      <c r="L2416" s="8"/>
      <c r="M2416" s="117"/>
      <c r="N2416" s="117"/>
      <c r="O2416" s="110"/>
      <c r="P2416" s="110"/>
      <c r="Q2416" s="148"/>
      <c r="R2416" s="170"/>
      <c r="S2416" s="110"/>
      <c r="T2416" s="92"/>
      <c r="U2416" s="180"/>
      <c r="V2416" s="120"/>
      <c r="W2416" s="118"/>
      <c r="X2416" s="118"/>
      <c r="Y2416" s="117"/>
      <c r="Z2416" s="110"/>
      <c r="AA2416" s="110"/>
      <c r="AB2416" s="121"/>
      <c r="AC2416" s="115"/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109"/>
      <c r="B2417" s="110"/>
      <c r="C2417" s="110"/>
      <c r="D2417" s="111"/>
      <c r="E2417" s="111"/>
      <c r="F2417" s="161"/>
      <c r="G2417" s="114"/>
      <c r="H2417" s="115"/>
      <c r="I2417" s="115"/>
      <c r="J2417" s="116"/>
      <c r="K2417" s="116"/>
      <c r="L2417" s="8"/>
      <c r="M2417" s="117"/>
      <c r="N2417" s="117"/>
      <c r="O2417" s="110"/>
      <c r="P2417" s="110"/>
      <c r="Q2417" s="148"/>
      <c r="R2417" s="170"/>
      <c r="S2417" s="110"/>
      <c r="T2417" s="92"/>
      <c r="U2417" s="180"/>
      <c r="V2417" s="120"/>
      <c r="W2417" s="118"/>
      <c r="X2417" s="118"/>
      <c r="Y2417" s="117"/>
      <c r="Z2417" s="110"/>
      <c r="AA2417" s="110"/>
      <c r="AB2417" s="121"/>
      <c r="AC2417" s="115"/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109"/>
      <c r="B2418" s="110"/>
      <c r="C2418" s="110"/>
      <c r="D2418" s="111"/>
      <c r="E2418" s="111"/>
      <c r="F2418" s="161"/>
      <c r="G2418" s="114"/>
      <c r="H2418" s="115"/>
      <c r="I2418" s="115"/>
      <c r="J2418" s="116"/>
      <c r="K2418" s="116"/>
      <c r="L2418" s="8"/>
      <c r="M2418" s="117"/>
      <c r="N2418" s="117"/>
      <c r="O2418" s="110"/>
      <c r="P2418" s="110"/>
      <c r="Q2418" s="148"/>
      <c r="R2418" s="170"/>
      <c r="S2418" s="110"/>
      <c r="T2418" s="92"/>
      <c r="U2418" s="180"/>
      <c r="V2418" s="120"/>
      <c r="W2418" s="118"/>
      <c r="X2418" s="118"/>
      <c r="Y2418" s="117"/>
      <c r="Z2418" s="110"/>
      <c r="AA2418" s="110"/>
      <c r="AB2418" s="121"/>
      <c r="AC2418" s="115"/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109"/>
      <c r="B2419" s="110"/>
      <c r="C2419" s="110"/>
      <c r="D2419" s="111"/>
      <c r="E2419" s="111"/>
      <c r="F2419" s="161"/>
      <c r="G2419" s="114"/>
      <c r="H2419" s="115"/>
      <c r="I2419" s="115"/>
      <c r="J2419" s="116"/>
      <c r="K2419" s="116"/>
      <c r="L2419" s="8"/>
      <c r="M2419" s="117"/>
      <c r="N2419" s="117"/>
      <c r="O2419" s="110"/>
      <c r="P2419" s="110"/>
      <c r="Q2419" s="148"/>
      <c r="R2419" s="170"/>
      <c r="S2419" s="110"/>
      <c r="T2419" s="92"/>
      <c r="U2419" s="180"/>
      <c r="V2419" s="120"/>
      <c r="W2419" s="118"/>
      <c r="X2419" s="118"/>
      <c r="Y2419" s="117"/>
      <c r="Z2419" s="110"/>
      <c r="AA2419" s="110"/>
      <c r="AB2419" s="121"/>
      <c r="AC2419" s="115"/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109"/>
      <c r="B2420" s="110"/>
      <c r="C2420" s="110"/>
      <c r="D2420" s="111"/>
      <c r="E2420" s="111"/>
      <c r="F2420" s="161"/>
      <c r="G2420" s="114"/>
      <c r="H2420" s="115"/>
      <c r="I2420" s="115"/>
      <c r="J2420" s="116"/>
      <c r="K2420" s="116"/>
      <c r="L2420" s="8"/>
      <c r="M2420" s="117"/>
      <c r="N2420" s="117"/>
      <c r="O2420" s="110"/>
      <c r="P2420" s="110"/>
      <c r="Q2420" s="148"/>
      <c r="R2420" s="170"/>
      <c r="S2420" s="110"/>
      <c r="T2420" s="92"/>
      <c r="U2420" s="180"/>
      <c r="V2420" s="120"/>
      <c r="W2420" s="118"/>
      <c r="X2420" s="118"/>
      <c r="Y2420" s="117"/>
      <c r="Z2420" s="110"/>
      <c r="AA2420" s="110"/>
      <c r="AB2420" s="121"/>
      <c r="AC2420" s="115"/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109"/>
      <c r="B2421" s="110"/>
      <c r="C2421" s="110"/>
      <c r="D2421" s="111"/>
      <c r="E2421" s="111"/>
      <c r="F2421" s="161"/>
      <c r="G2421" s="114"/>
      <c r="H2421" s="115"/>
      <c r="I2421" s="115"/>
      <c r="J2421" s="116"/>
      <c r="K2421" s="116"/>
      <c r="L2421" s="8"/>
      <c r="M2421" s="117"/>
      <c r="N2421" s="117"/>
      <c r="O2421" s="110"/>
      <c r="P2421" s="110"/>
      <c r="Q2421" s="148"/>
      <c r="R2421" s="170"/>
      <c r="S2421" s="110"/>
      <c r="T2421" s="92"/>
      <c r="U2421" s="180"/>
      <c r="V2421" s="120"/>
      <c r="W2421" s="118"/>
      <c r="X2421" s="118"/>
      <c r="Y2421" s="117"/>
      <c r="Z2421" s="110"/>
      <c r="AA2421" s="110"/>
      <c r="AB2421" s="121"/>
      <c r="AC2421" s="115"/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109"/>
      <c r="B2422" s="110"/>
      <c r="C2422" s="110"/>
      <c r="D2422" s="111"/>
      <c r="E2422" s="111"/>
      <c r="F2422" s="161"/>
      <c r="G2422" s="114"/>
      <c r="H2422" s="115"/>
      <c r="I2422" s="115"/>
      <c r="J2422" s="116"/>
      <c r="K2422" s="116"/>
      <c r="L2422" s="8"/>
      <c r="M2422" s="117"/>
      <c r="N2422" s="117"/>
      <c r="O2422" s="110"/>
      <c r="P2422" s="110"/>
      <c r="Q2422" s="148"/>
      <c r="R2422" s="170"/>
      <c r="S2422" s="110"/>
      <c r="T2422" s="92"/>
      <c r="U2422" s="180"/>
      <c r="V2422" s="120"/>
      <c r="W2422" s="118"/>
      <c r="X2422" s="118"/>
      <c r="Y2422" s="117"/>
      <c r="Z2422" s="110"/>
      <c r="AA2422" s="110"/>
      <c r="AB2422" s="121"/>
      <c r="AC2422" s="115"/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109"/>
      <c r="B2423" s="110"/>
      <c r="C2423" s="110"/>
      <c r="D2423" s="111"/>
      <c r="E2423" s="111"/>
      <c r="F2423" s="161"/>
      <c r="G2423" s="114"/>
      <c r="H2423" s="115"/>
      <c r="I2423" s="115"/>
      <c r="J2423" s="116"/>
      <c r="K2423" s="116"/>
      <c r="L2423" s="8"/>
      <c r="M2423" s="117"/>
      <c r="N2423" s="117"/>
      <c r="O2423" s="110"/>
      <c r="P2423" s="110"/>
      <c r="Q2423" s="148"/>
      <c r="R2423" s="170"/>
      <c r="S2423" s="110"/>
      <c r="T2423" s="92"/>
      <c r="U2423" s="180"/>
      <c r="V2423" s="120"/>
      <c r="W2423" s="118"/>
      <c r="X2423" s="118"/>
      <c r="Y2423" s="117"/>
      <c r="Z2423" s="110"/>
      <c r="AA2423" s="110"/>
      <c r="AB2423" s="121"/>
      <c r="AC2423" s="115"/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109"/>
      <c r="B2424" s="110"/>
      <c r="C2424" s="110"/>
      <c r="D2424" s="111"/>
      <c r="E2424" s="111"/>
      <c r="F2424" s="161"/>
      <c r="G2424" s="114"/>
      <c r="H2424" s="115"/>
      <c r="I2424" s="115"/>
      <c r="J2424" s="116"/>
      <c r="K2424" s="116"/>
      <c r="L2424" s="8"/>
      <c r="M2424" s="117"/>
      <c r="N2424" s="117"/>
      <c r="O2424" s="110"/>
      <c r="P2424" s="110"/>
      <c r="Q2424" s="148"/>
      <c r="R2424" s="170"/>
      <c r="S2424" s="110"/>
      <c r="T2424" s="92"/>
      <c r="U2424" s="180"/>
      <c r="V2424" s="120"/>
      <c r="W2424" s="118"/>
      <c r="X2424" s="118"/>
      <c r="Y2424" s="117"/>
      <c r="Z2424" s="110"/>
      <c r="AA2424" s="110"/>
      <c r="AB2424" s="121"/>
      <c r="AC2424" s="115"/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109"/>
      <c r="B2425" s="110"/>
      <c r="C2425" s="110"/>
      <c r="D2425" s="111"/>
      <c r="E2425" s="111"/>
      <c r="F2425" s="161"/>
      <c r="G2425" s="114"/>
      <c r="H2425" s="115"/>
      <c r="I2425" s="115"/>
      <c r="J2425" s="116"/>
      <c r="K2425" s="116"/>
      <c r="L2425" s="8"/>
      <c r="M2425" s="117"/>
      <c r="N2425" s="117"/>
      <c r="O2425" s="110"/>
      <c r="P2425" s="110"/>
      <c r="Q2425" s="148"/>
      <c r="R2425" s="170"/>
      <c r="S2425" s="110"/>
      <c r="T2425" s="92"/>
      <c r="U2425" s="180"/>
      <c r="V2425" s="120"/>
      <c r="W2425" s="118"/>
      <c r="X2425" s="118"/>
      <c r="Y2425" s="117"/>
      <c r="Z2425" s="110"/>
      <c r="AA2425" s="110"/>
      <c r="AB2425" s="121"/>
      <c r="AC2425" s="115"/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109"/>
      <c r="B2426" s="110"/>
      <c r="C2426" s="110"/>
      <c r="D2426" s="111"/>
      <c r="E2426" s="111"/>
      <c r="F2426" s="161"/>
      <c r="G2426" s="114"/>
      <c r="H2426" s="115"/>
      <c r="I2426" s="115"/>
      <c r="J2426" s="116"/>
      <c r="K2426" s="116"/>
      <c r="L2426" s="8"/>
      <c r="M2426" s="117"/>
      <c r="N2426" s="117"/>
      <c r="O2426" s="110"/>
      <c r="P2426" s="110"/>
      <c r="Q2426" s="148"/>
      <c r="R2426" s="170"/>
      <c r="S2426" s="110"/>
      <c r="T2426" s="92"/>
      <c r="U2426" s="180"/>
      <c r="V2426" s="120"/>
      <c r="W2426" s="118"/>
      <c r="X2426" s="118"/>
      <c r="Y2426" s="117"/>
      <c r="Z2426" s="110"/>
      <c r="AA2426" s="110"/>
      <c r="AB2426" s="121"/>
      <c r="AC2426" s="115"/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109"/>
      <c r="B2427" s="110"/>
      <c r="C2427" s="110"/>
      <c r="D2427" s="111"/>
      <c r="E2427" s="111"/>
      <c r="F2427" s="161"/>
      <c r="G2427" s="114"/>
      <c r="H2427" s="115"/>
      <c r="I2427" s="115"/>
      <c r="J2427" s="116"/>
      <c r="K2427" s="116"/>
      <c r="L2427" s="8"/>
      <c r="M2427" s="117"/>
      <c r="N2427" s="117"/>
      <c r="O2427" s="110"/>
      <c r="P2427" s="110"/>
      <c r="Q2427" s="148"/>
      <c r="R2427" s="170"/>
      <c r="S2427" s="110"/>
      <c r="T2427" s="92"/>
      <c r="U2427" s="180"/>
      <c r="V2427" s="120"/>
      <c r="W2427" s="118"/>
      <c r="X2427" s="118"/>
      <c r="Y2427" s="117"/>
      <c r="Z2427" s="110"/>
      <c r="AA2427" s="110"/>
      <c r="AB2427" s="121"/>
      <c r="AC2427" s="115"/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109"/>
      <c r="B2428" s="110"/>
      <c r="C2428" s="110"/>
      <c r="D2428" s="111"/>
      <c r="E2428" s="111"/>
      <c r="F2428" s="161"/>
      <c r="G2428" s="114"/>
      <c r="H2428" s="115"/>
      <c r="I2428" s="115"/>
      <c r="J2428" s="116"/>
      <c r="K2428" s="116"/>
      <c r="L2428" s="8"/>
      <c r="M2428" s="117"/>
      <c r="N2428" s="117"/>
      <c r="O2428" s="110"/>
      <c r="P2428" s="110"/>
      <c r="Q2428" s="148"/>
      <c r="R2428" s="170"/>
      <c r="S2428" s="110"/>
      <c r="T2428" s="92"/>
      <c r="U2428" s="180"/>
      <c r="V2428" s="120"/>
      <c r="W2428" s="118"/>
      <c r="X2428" s="118"/>
      <c r="Y2428" s="117"/>
      <c r="Z2428" s="110"/>
      <c r="AA2428" s="110"/>
      <c r="AB2428" s="121"/>
      <c r="AC2428" s="115"/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109"/>
      <c r="B2429" s="110"/>
      <c r="C2429" s="110"/>
      <c r="D2429" s="111"/>
      <c r="E2429" s="111"/>
      <c r="F2429" s="161"/>
      <c r="G2429" s="114"/>
      <c r="H2429" s="115"/>
      <c r="I2429" s="115"/>
      <c r="J2429" s="116"/>
      <c r="K2429" s="116"/>
      <c r="L2429" s="8"/>
      <c r="M2429" s="117"/>
      <c r="N2429" s="117"/>
      <c r="O2429" s="110"/>
      <c r="P2429" s="110"/>
      <c r="Q2429" s="148"/>
      <c r="R2429" s="170"/>
      <c r="S2429" s="110"/>
      <c r="T2429" s="92"/>
      <c r="U2429" s="180"/>
      <c r="V2429" s="120"/>
      <c r="W2429" s="118"/>
      <c r="X2429" s="118"/>
      <c r="Y2429" s="117"/>
      <c r="Z2429" s="110"/>
      <c r="AA2429" s="110"/>
      <c r="AB2429" s="121"/>
      <c r="AC2429" s="115"/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109"/>
      <c r="B2430" s="110"/>
      <c r="C2430" s="110"/>
      <c r="D2430" s="111"/>
      <c r="E2430" s="111"/>
      <c r="F2430" s="161"/>
      <c r="G2430" s="114"/>
      <c r="H2430" s="115"/>
      <c r="I2430" s="115"/>
      <c r="J2430" s="116"/>
      <c r="K2430" s="116"/>
      <c r="L2430" s="8"/>
      <c r="M2430" s="117"/>
      <c r="N2430" s="117"/>
      <c r="O2430" s="110"/>
      <c r="P2430" s="110"/>
      <c r="Q2430" s="148"/>
      <c r="R2430" s="170"/>
      <c r="S2430" s="110"/>
      <c r="T2430" s="92"/>
      <c r="U2430" s="180"/>
      <c r="V2430" s="120"/>
      <c r="W2430" s="118"/>
      <c r="X2430" s="118"/>
      <c r="Y2430" s="117"/>
      <c r="Z2430" s="110"/>
      <c r="AA2430" s="110"/>
      <c r="AB2430" s="121"/>
      <c r="AC2430" s="115"/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109"/>
      <c r="B2431" s="110"/>
      <c r="C2431" s="110"/>
      <c r="D2431" s="111"/>
      <c r="E2431" s="111"/>
      <c r="F2431" s="161"/>
      <c r="G2431" s="114"/>
      <c r="H2431" s="115"/>
      <c r="I2431" s="115"/>
      <c r="J2431" s="116"/>
      <c r="K2431" s="116"/>
      <c r="L2431" s="8"/>
      <c r="M2431" s="117"/>
      <c r="N2431" s="117"/>
      <c r="O2431" s="110"/>
      <c r="P2431" s="110"/>
      <c r="Q2431" s="148"/>
      <c r="R2431" s="170"/>
      <c r="S2431" s="110"/>
      <c r="T2431" s="92"/>
      <c r="U2431" s="180"/>
      <c r="V2431" s="120"/>
      <c r="W2431" s="118"/>
      <c r="X2431" s="118"/>
      <c r="Y2431" s="117"/>
      <c r="Z2431" s="110"/>
      <c r="AA2431" s="110"/>
      <c r="AB2431" s="121"/>
      <c r="AC2431" s="115"/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109"/>
      <c r="B2432" s="110"/>
      <c r="C2432" s="110"/>
      <c r="D2432" s="111"/>
      <c r="E2432" s="111"/>
      <c r="F2432" s="161"/>
      <c r="G2432" s="114"/>
      <c r="H2432" s="115"/>
      <c r="I2432" s="115"/>
      <c r="J2432" s="116"/>
      <c r="K2432" s="116"/>
      <c r="L2432" s="8"/>
      <c r="M2432" s="117"/>
      <c r="N2432" s="117"/>
      <c r="O2432" s="110"/>
      <c r="P2432" s="110"/>
      <c r="Q2432" s="148"/>
      <c r="R2432" s="170"/>
      <c r="S2432" s="110"/>
      <c r="T2432" s="92"/>
      <c r="U2432" s="180"/>
      <c r="V2432" s="120"/>
      <c r="W2432" s="118"/>
      <c r="X2432" s="118"/>
      <c r="Y2432" s="117"/>
      <c r="Z2432" s="110"/>
      <c r="AA2432" s="110"/>
      <c r="AB2432" s="121"/>
      <c r="AC2432" s="115"/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109"/>
      <c r="B2433" s="110"/>
      <c r="C2433" s="110"/>
      <c r="D2433" s="111"/>
      <c r="E2433" s="111"/>
      <c r="F2433" s="161"/>
      <c r="G2433" s="114"/>
      <c r="H2433" s="115"/>
      <c r="I2433" s="115"/>
      <c r="J2433" s="116"/>
      <c r="K2433" s="116"/>
      <c r="L2433" s="8"/>
      <c r="M2433" s="117"/>
      <c r="N2433" s="117"/>
      <c r="O2433" s="110"/>
      <c r="P2433" s="110"/>
      <c r="Q2433" s="148"/>
      <c r="R2433" s="170"/>
      <c r="S2433" s="110"/>
      <c r="T2433" s="92"/>
      <c r="U2433" s="180"/>
      <c r="V2433" s="120"/>
      <c r="W2433" s="118"/>
      <c r="X2433" s="118"/>
      <c r="Y2433" s="117"/>
      <c r="Z2433" s="110"/>
      <c r="AA2433" s="110"/>
      <c r="AB2433" s="121"/>
      <c r="AC2433" s="115"/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109"/>
      <c r="B2434" s="110"/>
      <c r="C2434" s="110"/>
      <c r="D2434" s="111"/>
      <c r="E2434" s="111"/>
      <c r="F2434" s="161"/>
      <c r="G2434" s="114"/>
      <c r="H2434" s="115"/>
      <c r="I2434" s="115"/>
      <c r="J2434" s="116"/>
      <c r="K2434" s="116"/>
      <c r="L2434" s="8"/>
      <c r="M2434" s="117"/>
      <c r="N2434" s="117"/>
      <c r="O2434" s="110"/>
      <c r="P2434" s="110"/>
      <c r="Q2434" s="148"/>
      <c r="R2434" s="170"/>
      <c r="S2434" s="110"/>
      <c r="T2434" s="92"/>
      <c r="U2434" s="180"/>
      <c r="V2434" s="120"/>
      <c r="W2434" s="118"/>
      <c r="X2434" s="118"/>
      <c r="Y2434" s="117"/>
      <c r="Z2434" s="110"/>
      <c r="AA2434" s="110"/>
      <c r="AB2434" s="121"/>
      <c r="AC2434" s="115"/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109"/>
      <c r="B2435" s="110"/>
      <c r="C2435" s="110"/>
      <c r="D2435" s="111"/>
      <c r="E2435" s="111"/>
      <c r="F2435" s="161"/>
      <c r="G2435" s="114"/>
      <c r="H2435" s="115"/>
      <c r="I2435" s="115"/>
      <c r="J2435" s="116"/>
      <c r="K2435" s="116"/>
      <c r="L2435" s="8"/>
      <c r="M2435" s="117"/>
      <c r="N2435" s="117"/>
      <c r="O2435" s="110"/>
      <c r="P2435" s="110"/>
      <c r="Q2435" s="148"/>
      <c r="R2435" s="170"/>
      <c r="S2435" s="110"/>
      <c r="T2435" s="92"/>
      <c r="U2435" s="180"/>
      <c r="V2435" s="120"/>
      <c r="W2435" s="118"/>
      <c r="X2435" s="118"/>
      <c r="Y2435" s="117"/>
      <c r="Z2435" s="110"/>
      <c r="AA2435" s="110"/>
      <c r="AB2435" s="121"/>
      <c r="AC2435" s="115"/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109"/>
      <c r="B2436" s="110"/>
      <c r="C2436" s="110"/>
      <c r="D2436" s="111"/>
      <c r="E2436" s="111"/>
      <c r="F2436" s="161"/>
      <c r="G2436" s="114"/>
      <c r="H2436" s="115"/>
      <c r="I2436" s="115"/>
      <c r="J2436" s="116"/>
      <c r="K2436" s="116"/>
      <c r="L2436" s="8"/>
      <c r="M2436" s="117"/>
      <c r="N2436" s="117"/>
      <c r="O2436" s="110"/>
      <c r="P2436" s="110"/>
      <c r="Q2436" s="148"/>
      <c r="R2436" s="170"/>
      <c r="S2436" s="110"/>
      <c r="T2436" s="92"/>
      <c r="U2436" s="180"/>
      <c r="V2436" s="120"/>
      <c r="W2436" s="118"/>
      <c r="X2436" s="118"/>
      <c r="Y2436" s="117"/>
      <c r="Z2436" s="110"/>
      <c r="AA2436" s="110"/>
      <c r="AB2436" s="121"/>
      <c r="AC2436" s="115"/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109"/>
      <c r="B2437" s="110"/>
      <c r="C2437" s="110"/>
      <c r="D2437" s="111"/>
      <c r="E2437" s="111"/>
      <c r="F2437" s="161"/>
      <c r="G2437" s="114"/>
      <c r="H2437" s="115"/>
      <c r="I2437" s="115"/>
      <c r="J2437" s="116"/>
      <c r="K2437" s="116"/>
      <c r="L2437" s="8"/>
      <c r="M2437" s="117"/>
      <c r="N2437" s="117"/>
      <c r="O2437" s="110"/>
      <c r="P2437" s="110"/>
      <c r="Q2437" s="148"/>
      <c r="R2437" s="170"/>
      <c r="S2437" s="110"/>
      <c r="T2437" s="92"/>
      <c r="U2437" s="180"/>
      <c r="V2437" s="120"/>
      <c r="W2437" s="118"/>
      <c r="X2437" s="118"/>
      <c r="Y2437" s="117"/>
      <c r="Z2437" s="110"/>
      <c r="AA2437" s="110"/>
      <c r="AB2437" s="121"/>
      <c r="AC2437" s="115"/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109"/>
      <c r="B2438" s="110"/>
      <c r="C2438" s="110"/>
      <c r="D2438" s="111"/>
      <c r="E2438" s="111"/>
      <c r="F2438" s="161"/>
      <c r="G2438" s="114"/>
      <c r="H2438" s="115"/>
      <c r="I2438" s="115"/>
      <c r="J2438" s="116"/>
      <c r="K2438" s="116"/>
      <c r="L2438" s="8"/>
      <c r="M2438" s="117"/>
      <c r="N2438" s="117"/>
      <c r="O2438" s="110"/>
      <c r="P2438" s="110"/>
      <c r="Q2438" s="148"/>
      <c r="R2438" s="170"/>
      <c r="S2438" s="110"/>
      <c r="T2438" s="92"/>
      <c r="U2438" s="180"/>
      <c r="V2438" s="120"/>
      <c r="W2438" s="118"/>
      <c r="X2438" s="118"/>
      <c r="Y2438" s="117"/>
      <c r="Z2438" s="110"/>
      <c r="AA2438" s="110"/>
      <c r="AB2438" s="121"/>
      <c r="AC2438" s="115"/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109"/>
      <c r="B2439" s="110"/>
      <c r="C2439" s="110"/>
      <c r="D2439" s="111"/>
      <c r="E2439" s="111"/>
      <c r="F2439" s="161"/>
      <c r="G2439" s="114"/>
      <c r="H2439" s="115"/>
      <c r="I2439" s="115"/>
      <c r="J2439" s="116"/>
      <c r="K2439" s="116"/>
      <c r="L2439" s="8"/>
      <c r="M2439" s="117"/>
      <c r="N2439" s="117"/>
      <c r="O2439" s="110"/>
      <c r="P2439" s="110"/>
      <c r="Q2439" s="148"/>
      <c r="R2439" s="170"/>
      <c r="S2439" s="110"/>
      <c r="T2439" s="92"/>
      <c r="U2439" s="180"/>
      <c r="V2439" s="120"/>
      <c r="W2439" s="118"/>
      <c r="X2439" s="118"/>
      <c r="Y2439" s="117"/>
      <c r="Z2439" s="110"/>
      <c r="AA2439" s="110"/>
      <c r="AB2439" s="121"/>
      <c r="AC2439" s="115"/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109"/>
      <c r="B2440" s="110"/>
      <c r="C2440" s="110"/>
      <c r="D2440" s="111"/>
      <c r="E2440" s="111"/>
      <c r="F2440" s="161"/>
      <c r="G2440" s="114"/>
      <c r="H2440" s="115"/>
      <c r="I2440" s="115"/>
      <c r="J2440" s="116"/>
      <c r="K2440" s="116"/>
      <c r="L2440" s="8"/>
      <c r="M2440" s="117"/>
      <c r="N2440" s="117"/>
      <c r="O2440" s="110"/>
      <c r="P2440" s="110"/>
      <c r="Q2440" s="148"/>
      <c r="R2440" s="170"/>
      <c r="S2440" s="110"/>
      <c r="T2440" s="92"/>
      <c r="U2440" s="180"/>
      <c r="V2440" s="120"/>
      <c r="W2440" s="118"/>
      <c r="X2440" s="118"/>
      <c r="Y2440" s="117"/>
      <c r="Z2440" s="110"/>
      <c r="AA2440" s="110"/>
      <c r="AB2440" s="121"/>
      <c r="AC2440" s="115"/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109"/>
      <c r="B2441" s="110"/>
      <c r="C2441" s="110"/>
      <c r="D2441" s="111"/>
      <c r="E2441" s="111"/>
      <c r="F2441" s="161"/>
      <c r="G2441" s="114"/>
      <c r="H2441" s="115"/>
      <c r="I2441" s="115"/>
      <c r="J2441" s="116"/>
      <c r="K2441" s="116"/>
      <c r="L2441" s="8"/>
      <c r="M2441" s="117"/>
      <c r="N2441" s="117"/>
      <c r="O2441" s="110"/>
      <c r="P2441" s="110"/>
      <c r="Q2441" s="148"/>
      <c r="R2441" s="170"/>
      <c r="S2441" s="110"/>
      <c r="T2441" s="92"/>
      <c r="U2441" s="180"/>
      <c r="V2441" s="120"/>
      <c r="W2441" s="118"/>
      <c r="X2441" s="118"/>
      <c r="Y2441" s="117"/>
      <c r="Z2441" s="110"/>
      <c r="AA2441" s="110"/>
      <c r="AB2441" s="121"/>
      <c r="AC2441" s="115"/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109"/>
      <c r="B2442" s="110"/>
      <c r="C2442" s="110"/>
      <c r="D2442" s="111"/>
      <c r="E2442" s="111"/>
      <c r="F2442" s="161"/>
      <c r="G2442" s="114"/>
      <c r="H2442" s="115"/>
      <c r="I2442" s="115"/>
      <c r="J2442" s="116"/>
      <c r="K2442" s="116"/>
      <c r="L2442" s="8"/>
      <c r="M2442" s="117"/>
      <c r="N2442" s="117"/>
      <c r="O2442" s="110"/>
      <c r="P2442" s="110"/>
      <c r="Q2442" s="148"/>
      <c r="R2442" s="170"/>
      <c r="S2442" s="110"/>
      <c r="T2442" s="92"/>
      <c r="U2442" s="180"/>
      <c r="V2442" s="120"/>
      <c r="W2442" s="118"/>
      <c r="X2442" s="118"/>
      <c r="Y2442" s="117"/>
      <c r="Z2442" s="110"/>
      <c r="AA2442" s="110"/>
      <c r="AB2442" s="121"/>
      <c r="AC2442" s="115"/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109"/>
      <c r="B2443" s="110"/>
      <c r="C2443" s="110"/>
      <c r="D2443" s="111"/>
      <c r="E2443" s="111"/>
      <c r="F2443" s="161"/>
      <c r="G2443" s="114"/>
      <c r="H2443" s="115"/>
      <c r="I2443" s="115"/>
      <c r="J2443" s="116"/>
      <c r="K2443" s="116"/>
      <c r="L2443" s="8"/>
      <c r="M2443" s="117"/>
      <c r="N2443" s="117"/>
      <c r="O2443" s="110"/>
      <c r="P2443" s="110"/>
      <c r="Q2443" s="148"/>
      <c r="R2443" s="170"/>
      <c r="S2443" s="110"/>
      <c r="T2443" s="92"/>
      <c r="U2443" s="180"/>
      <c r="V2443" s="120"/>
      <c r="W2443" s="118"/>
      <c r="X2443" s="118"/>
      <c r="Y2443" s="117"/>
      <c r="Z2443" s="110"/>
      <c r="AA2443" s="110"/>
      <c r="AB2443" s="121"/>
      <c r="AC2443" s="115"/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109"/>
      <c r="B2444" s="110"/>
      <c r="C2444" s="110"/>
      <c r="D2444" s="111"/>
      <c r="E2444" s="111"/>
      <c r="F2444" s="161"/>
      <c r="G2444" s="114"/>
      <c r="H2444" s="115"/>
      <c r="I2444" s="115"/>
      <c r="J2444" s="116"/>
      <c r="K2444" s="116"/>
      <c r="L2444" s="8"/>
      <c r="M2444" s="117"/>
      <c r="N2444" s="117"/>
      <c r="O2444" s="110"/>
      <c r="P2444" s="110"/>
      <c r="Q2444" s="148"/>
      <c r="R2444" s="170"/>
      <c r="S2444" s="110"/>
      <c r="T2444" s="92"/>
      <c r="U2444" s="180"/>
      <c r="V2444" s="120"/>
      <c r="W2444" s="118"/>
      <c r="X2444" s="118"/>
      <c r="Y2444" s="117"/>
      <c r="Z2444" s="110"/>
      <c r="AA2444" s="110"/>
      <c r="AB2444" s="121"/>
      <c r="AC2444" s="115"/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109"/>
      <c r="B2445" s="110"/>
      <c r="C2445" s="110"/>
      <c r="D2445" s="111"/>
      <c r="E2445" s="111"/>
      <c r="F2445" s="161"/>
      <c r="G2445" s="114"/>
      <c r="H2445" s="115"/>
      <c r="I2445" s="115"/>
      <c r="J2445" s="116"/>
      <c r="K2445" s="116"/>
      <c r="L2445" s="8"/>
      <c r="M2445" s="117"/>
      <c r="N2445" s="117"/>
      <c r="O2445" s="110"/>
      <c r="P2445" s="110"/>
      <c r="Q2445" s="148"/>
      <c r="R2445" s="170"/>
      <c r="S2445" s="110"/>
      <c r="T2445" s="92"/>
      <c r="U2445" s="180"/>
      <c r="V2445" s="120"/>
      <c r="W2445" s="118"/>
      <c r="X2445" s="118"/>
      <c r="Y2445" s="117"/>
      <c r="Z2445" s="110"/>
      <c r="AA2445" s="110"/>
      <c r="AB2445" s="121"/>
      <c r="AC2445" s="115"/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109"/>
      <c r="B2446" s="110"/>
      <c r="C2446" s="110"/>
      <c r="D2446" s="111"/>
      <c r="E2446" s="111"/>
      <c r="F2446" s="161"/>
      <c r="G2446" s="114"/>
      <c r="H2446" s="115"/>
      <c r="I2446" s="115"/>
      <c r="J2446" s="116"/>
      <c r="K2446" s="116"/>
      <c r="L2446" s="8"/>
      <c r="M2446" s="117"/>
      <c r="N2446" s="117"/>
      <c r="O2446" s="110"/>
      <c r="P2446" s="110"/>
      <c r="Q2446" s="148"/>
      <c r="R2446" s="170"/>
      <c r="S2446" s="110"/>
      <c r="T2446" s="92"/>
      <c r="U2446" s="180"/>
      <c r="V2446" s="120"/>
      <c r="W2446" s="118"/>
      <c r="X2446" s="118"/>
      <c r="Y2446" s="117"/>
      <c r="Z2446" s="110"/>
      <c r="AA2446" s="110"/>
      <c r="AB2446" s="121"/>
      <c r="AC2446" s="115"/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109"/>
      <c r="B2447" s="110"/>
      <c r="C2447" s="110"/>
      <c r="D2447" s="111"/>
      <c r="E2447" s="111"/>
      <c r="F2447" s="161"/>
      <c r="G2447" s="114"/>
      <c r="H2447" s="115"/>
      <c r="I2447" s="115"/>
      <c r="J2447" s="116"/>
      <c r="K2447" s="116"/>
      <c r="L2447" s="8"/>
      <c r="M2447" s="117"/>
      <c r="N2447" s="117"/>
      <c r="O2447" s="110"/>
      <c r="P2447" s="110"/>
      <c r="Q2447" s="148"/>
      <c r="R2447" s="170"/>
      <c r="S2447" s="110"/>
      <c r="T2447" s="92"/>
      <c r="U2447" s="180"/>
      <c r="V2447" s="120"/>
      <c r="W2447" s="118"/>
      <c r="X2447" s="118"/>
      <c r="Y2447" s="117"/>
      <c r="Z2447" s="110"/>
      <c r="AA2447" s="110"/>
      <c r="AB2447" s="121"/>
      <c r="AC2447" s="115"/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109"/>
      <c r="B2448" s="110"/>
      <c r="C2448" s="110"/>
      <c r="D2448" s="111"/>
      <c r="E2448" s="111"/>
      <c r="F2448" s="161"/>
      <c r="G2448" s="114"/>
      <c r="H2448" s="115"/>
      <c r="I2448" s="115"/>
      <c r="J2448" s="116"/>
      <c r="K2448" s="116"/>
      <c r="L2448" s="8"/>
      <c r="M2448" s="117"/>
      <c r="N2448" s="117"/>
      <c r="O2448" s="110"/>
      <c r="P2448" s="110"/>
      <c r="Q2448" s="148"/>
      <c r="R2448" s="170"/>
      <c r="S2448" s="110"/>
      <c r="T2448" s="92"/>
      <c r="U2448" s="180"/>
      <c r="V2448" s="120"/>
      <c r="W2448" s="118"/>
      <c r="X2448" s="118"/>
      <c r="Y2448" s="117"/>
      <c r="Z2448" s="110"/>
      <c r="AA2448" s="110"/>
      <c r="AB2448" s="121"/>
      <c r="AC2448" s="115"/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109"/>
      <c r="B2449" s="110"/>
      <c r="C2449" s="110"/>
      <c r="D2449" s="111"/>
      <c r="E2449" s="111"/>
      <c r="F2449" s="161"/>
      <c r="G2449" s="114"/>
      <c r="H2449" s="115"/>
      <c r="I2449" s="115"/>
      <c r="J2449" s="116"/>
      <c r="K2449" s="116"/>
      <c r="L2449" s="8"/>
      <c r="M2449" s="117"/>
      <c r="N2449" s="117"/>
      <c r="O2449" s="110"/>
      <c r="P2449" s="110"/>
      <c r="Q2449" s="148"/>
      <c r="R2449" s="170"/>
      <c r="S2449" s="110"/>
      <c r="T2449" s="92"/>
      <c r="U2449" s="180"/>
      <c r="V2449" s="120"/>
      <c r="W2449" s="118"/>
      <c r="X2449" s="118"/>
      <c r="Y2449" s="117"/>
      <c r="Z2449" s="110"/>
      <c r="AA2449" s="110"/>
      <c r="AB2449" s="121"/>
      <c r="AC2449" s="115"/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109"/>
      <c r="B2450" s="110"/>
      <c r="C2450" s="110"/>
      <c r="D2450" s="111"/>
      <c r="E2450" s="111"/>
      <c r="F2450" s="161"/>
      <c r="G2450" s="114"/>
      <c r="H2450" s="115"/>
      <c r="I2450" s="115"/>
      <c r="J2450" s="116"/>
      <c r="K2450" s="116"/>
      <c r="L2450" s="8"/>
      <c r="M2450" s="117"/>
      <c r="N2450" s="117"/>
      <c r="O2450" s="110"/>
      <c r="P2450" s="110"/>
      <c r="Q2450" s="148"/>
      <c r="R2450" s="170"/>
      <c r="S2450" s="110"/>
      <c r="T2450" s="92"/>
      <c r="U2450" s="180"/>
      <c r="V2450" s="120"/>
      <c r="W2450" s="118"/>
      <c r="X2450" s="118"/>
      <c r="Y2450" s="117"/>
      <c r="Z2450" s="110"/>
      <c r="AA2450" s="110"/>
      <c r="AB2450" s="121"/>
      <c r="AC2450" s="115"/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109"/>
      <c r="B2451" s="110"/>
      <c r="C2451" s="110"/>
      <c r="D2451" s="111"/>
      <c r="E2451" s="111"/>
      <c r="F2451" s="161"/>
      <c r="G2451" s="114"/>
      <c r="H2451" s="115"/>
      <c r="I2451" s="115"/>
      <c r="J2451" s="116"/>
      <c r="K2451" s="116"/>
      <c r="L2451" s="8"/>
      <c r="M2451" s="117"/>
      <c r="N2451" s="117"/>
      <c r="O2451" s="110"/>
      <c r="P2451" s="110"/>
      <c r="Q2451" s="148"/>
      <c r="R2451" s="170"/>
      <c r="S2451" s="110"/>
      <c r="T2451" s="92"/>
      <c r="U2451" s="180"/>
      <c r="V2451" s="120"/>
      <c r="W2451" s="118"/>
      <c r="X2451" s="118"/>
      <c r="Y2451" s="117"/>
      <c r="Z2451" s="110"/>
      <c r="AA2451" s="110"/>
      <c r="AB2451" s="121"/>
      <c r="AC2451" s="115"/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109"/>
      <c r="B2452" s="110"/>
      <c r="C2452" s="110"/>
      <c r="D2452" s="111"/>
      <c r="E2452" s="111"/>
      <c r="F2452" s="161"/>
      <c r="G2452" s="114"/>
      <c r="H2452" s="115"/>
      <c r="I2452" s="115"/>
      <c r="J2452" s="116"/>
      <c r="K2452" s="116"/>
      <c r="L2452" s="8"/>
      <c r="M2452" s="117"/>
      <c r="N2452" s="117"/>
      <c r="O2452" s="110"/>
      <c r="P2452" s="110"/>
      <c r="Q2452" s="148"/>
      <c r="R2452" s="170"/>
      <c r="S2452" s="110"/>
      <c r="T2452" s="92"/>
      <c r="U2452" s="180"/>
      <c r="V2452" s="120"/>
      <c r="W2452" s="118"/>
      <c r="X2452" s="118"/>
      <c r="Y2452" s="117"/>
      <c r="Z2452" s="110"/>
      <c r="AA2452" s="110"/>
      <c r="AB2452" s="121"/>
      <c r="AC2452" s="115"/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109"/>
      <c r="B2453" s="110"/>
      <c r="C2453" s="110"/>
      <c r="D2453" s="111"/>
      <c r="E2453" s="111"/>
      <c r="F2453" s="161"/>
      <c r="G2453" s="114"/>
      <c r="H2453" s="115"/>
      <c r="I2453" s="115"/>
      <c r="J2453" s="116"/>
      <c r="K2453" s="116"/>
      <c r="L2453" s="8"/>
      <c r="M2453" s="117"/>
      <c r="N2453" s="117"/>
      <c r="O2453" s="110"/>
      <c r="P2453" s="110"/>
      <c r="Q2453" s="148"/>
      <c r="R2453" s="170"/>
      <c r="S2453" s="110"/>
      <c r="T2453" s="92"/>
      <c r="U2453" s="180"/>
      <c r="V2453" s="120"/>
      <c r="W2453" s="118"/>
      <c r="X2453" s="118"/>
      <c r="Y2453" s="117"/>
      <c r="Z2453" s="110"/>
      <c r="AA2453" s="110"/>
      <c r="AB2453" s="121"/>
      <c r="AC2453" s="115"/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109"/>
      <c r="B2454" s="110"/>
      <c r="C2454" s="110"/>
      <c r="D2454" s="111"/>
      <c r="E2454" s="111"/>
      <c r="F2454" s="161"/>
      <c r="G2454" s="114"/>
      <c r="H2454" s="115"/>
      <c r="I2454" s="115"/>
      <c r="J2454" s="116"/>
      <c r="K2454" s="116"/>
      <c r="L2454" s="8"/>
      <c r="M2454" s="117"/>
      <c r="N2454" s="117"/>
      <c r="O2454" s="110"/>
      <c r="P2454" s="110"/>
      <c r="Q2454" s="148"/>
      <c r="R2454" s="170"/>
      <c r="S2454" s="110"/>
      <c r="T2454" s="92"/>
      <c r="U2454" s="180"/>
      <c r="V2454" s="120"/>
      <c r="W2454" s="118"/>
      <c r="X2454" s="118"/>
      <c r="Y2454" s="117"/>
      <c r="Z2454" s="110"/>
      <c r="AA2454" s="110"/>
      <c r="AB2454" s="121"/>
      <c r="AC2454" s="115"/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109"/>
      <c r="B2455" s="110"/>
      <c r="C2455" s="110"/>
      <c r="D2455" s="111"/>
      <c r="E2455" s="111"/>
      <c r="F2455" s="161"/>
      <c r="G2455" s="114"/>
      <c r="H2455" s="115"/>
      <c r="I2455" s="115"/>
      <c r="J2455" s="116"/>
      <c r="K2455" s="116"/>
      <c r="L2455" s="8"/>
      <c r="M2455" s="117"/>
      <c r="N2455" s="117"/>
      <c r="O2455" s="110"/>
      <c r="P2455" s="110"/>
      <c r="Q2455" s="148"/>
      <c r="R2455" s="170"/>
      <c r="S2455" s="110"/>
      <c r="T2455" s="92"/>
      <c r="U2455" s="180"/>
      <c r="V2455" s="120"/>
      <c r="W2455" s="118"/>
      <c r="X2455" s="118"/>
      <c r="Y2455" s="117"/>
      <c r="Z2455" s="110"/>
      <c r="AA2455" s="110"/>
      <c r="AB2455" s="121"/>
      <c r="AC2455" s="115"/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109"/>
      <c r="B2456" s="110"/>
      <c r="C2456" s="110"/>
      <c r="D2456" s="111"/>
      <c r="E2456" s="111"/>
      <c r="F2456" s="161"/>
      <c r="G2456" s="114"/>
      <c r="H2456" s="115"/>
      <c r="I2456" s="115"/>
      <c r="J2456" s="116"/>
      <c r="K2456" s="116"/>
      <c r="L2456" s="8"/>
      <c r="M2456" s="117"/>
      <c r="N2456" s="117"/>
      <c r="O2456" s="110"/>
      <c r="P2456" s="110"/>
      <c r="Q2456" s="148"/>
      <c r="R2456" s="170"/>
      <c r="S2456" s="110"/>
      <c r="T2456" s="92"/>
      <c r="U2456" s="180"/>
      <c r="V2456" s="120"/>
      <c r="W2456" s="118"/>
      <c r="X2456" s="118"/>
      <c r="Y2456" s="117"/>
      <c r="Z2456" s="110"/>
      <c r="AA2456" s="110"/>
      <c r="AB2456" s="121"/>
      <c r="AC2456" s="115"/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109"/>
      <c r="B2457" s="110"/>
      <c r="C2457" s="110"/>
      <c r="D2457" s="111"/>
      <c r="E2457" s="111"/>
      <c r="F2457" s="161"/>
      <c r="G2457" s="114"/>
      <c r="H2457" s="115"/>
      <c r="I2457" s="115"/>
      <c r="J2457" s="116"/>
      <c r="K2457" s="116"/>
      <c r="L2457" s="8"/>
      <c r="M2457" s="117"/>
      <c r="N2457" s="117"/>
      <c r="O2457" s="110"/>
      <c r="P2457" s="110"/>
      <c r="Q2457" s="148"/>
      <c r="R2457" s="170"/>
      <c r="S2457" s="110"/>
      <c r="T2457" s="92"/>
      <c r="U2457" s="180"/>
      <c r="V2457" s="120"/>
      <c r="W2457" s="118"/>
      <c r="X2457" s="118"/>
      <c r="Y2457" s="117"/>
      <c r="Z2457" s="110"/>
      <c r="AA2457" s="110"/>
      <c r="AB2457" s="121"/>
      <c r="AC2457" s="115"/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109"/>
      <c r="B2458" s="110"/>
      <c r="C2458" s="110"/>
      <c r="D2458" s="111"/>
      <c r="E2458" s="111"/>
      <c r="F2458" s="161"/>
      <c r="G2458" s="114"/>
      <c r="H2458" s="115"/>
      <c r="I2458" s="115"/>
      <c r="J2458" s="116"/>
      <c r="K2458" s="116"/>
      <c r="L2458" s="8"/>
      <c r="M2458" s="117"/>
      <c r="N2458" s="117"/>
      <c r="O2458" s="110"/>
      <c r="P2458" s="110"/>
      <c r="Q2458" s="148"/>
      <c r="R2458" s="170"/>
      <c r="S2458" s="110"/>
      <c r="T2458" s="92"/>
      <c r="U2458" s="180"/>
      <c r="V2458" s="120"/>
      <c r="W2458" s="118"/>
      <c r="X2458" s="118"/>
      <c r="Y2458" s="117"/>
      <c r="Z2458" s="110"/>
      <c r="AA2458" s="110"/>
      <c r="AB2458" s="121"/>
      <c r="AC2458" s="115"/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109"/>
      <c r="B2459" s="110"/>
      <c r="C2459" s="110"/>
      <c r="D2459" s="111"/>
      <c r="E2459" s="111"/>
      <c r="F2459" s="161"/>
      <c r="G2459" s="114"/>
      <c r="H2459" s="115"/>
      <c r="I2459" s="115"/>
      <c r="J2459" s="116"/>
      <c r="K2459" s="116"/>
      <c r="L2459" s="8"/>
      <c r="M2459" s="117"/>
      <c r="N2459" s="117"/>
      <c r="O2459" s="110"/>
      <c r="P2459" s="110"/>
      <c r="Q2459" s="148"/>
      <c r="R2459" s="170"/>
      <c r="S2459" s="110"/>
      <c r="T2459" s="92"/>
      <c r="U2459" s="180"/>
      <c r="V2459" s="120"/>
      <c r="W2459" s="118"/>
      <c r="X2459" s="118"/>
      <c r="Y2459" s="117"/>
      <c r="Z2459" s="110"/>
      <c r="AA2459" s="110"/>
      <c r="AB2459" s="121"/>
      <c r="AC2459" s="115"/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109"/>
      <c r="B2460" s="110"/>
      <c r="C2460" s="110"/>
      <c r="D2460" s="111"/>
      <c r="E2460" s="111"/>
      <c r="F2460" s="161"/>
      <c r="G2460" s="114"/>
      <c r="H2460" s="115"/>
      <c r="I2460" s="115"/>
      <c r="J2460" s="116"/>
      <c r="K2460" s="116"/>
      <c r="L2460" s="8"/>
      <c r="M2460" s="117"/>
      <c r="N2460" s="117"/>
      <c r="O2460" s="110"/>
      <c r="P2460" s="110"/>
      <c r="Q2460" s="148"/>
      <c r="R2460" s="170"/>
      <c r="S2460" s="110"/>
      <c r="T2460" s="92"/>
      <c r="U2460" s="180"/>
      <c r="V2460" s="120"/>
      <c r="W2460" s="118"/>
      <c r="X2460" s="118"/>
      <c r="Y2460" s="117"/>
      <c r="Z2460" s="110"/>
      <c r="AA2460" s="110"/>
      <c r="AB2460" s="121"/>
      <c r="AC2460" s="115"/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109"/>
      <c r="B2461" s="110"/>
      <c r="C2461" s="110"/>
      <c r="D2461" s="111"/>
      <c r="E2461" s="111"/>
      <c r="F2461" s="161"/>
      <c r="G2461" s="114"/>
      <c r="H2461" s="115"/>
      <c r="I2461" s="115"/>
      <c r="J2461" s="116"/>
      <c r="K2461" s="116"/>
      <c r="L2461" s="8"/>
      <c r="M2461" s="117"/>
      <c r="N2461" s="117"/>
      <c r="O2461" s="110"/>
      <c r="P2461" s="110"/>
      <c r="Q2461" s="148"/>
      <c r="R2461" s="170"/>
      <c r="S2461" s="110"/>
      <c r="T2461" s="92"/>
      <c r="U2461" s="180"/>
      <c r="V2461" s="120"/>
      <c r="W2461" s="118"/>
      <c r="X2461" s="118"/>
      <c r="Y2461" s="117"/>
      <c r="Z2461" s="110"/>
      <c r="AA2461" s="110"/>
      <c r="AB2461" s="121"/>
      <c r="AC2461" s="115"/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109"/>
      <c r="B2462" s="110"/>
      <c r="C2462" s="110"/>
      <c r="D2462" s="111"/>
      <c r="E2462" s="111"/>
      <c r="F2462" s="161"/>
      <c r="G2462" s="114"/>
      <c r="H2462" s="115"/>
      <c r="I2462" s="115"/>
      <c r="J2462" s="116"/>
      <c r="K2462" s="116"/>
      <c r="L2462" s="8"/>
      <c r="M2462" s="117"/>
      <c r="N2462" s="117"/>
      <c r="O2462" s="110"/>
      <c r="P2462" s="110"/>
      <c r="Q2462" s="148"/>
      <c r="R2462" s="170"/>
      <c r="S2462" s="110"/>
      <c r="T2462" s="92"/>
      <c r="U2462" s="180"/>
      <c r="V2462" s="120"/>
      <c r="W2462" s="118"/>
      <c r="X2462" s="118"/>
      <c r="Y2462" s="117"/>
      <c r="Z2462" s="110"/>
      <c r="AA2462" s="110"/>
      <c r="AB2462" s="121"/>
      <c r="AC2462" s="115"/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109"/>
      <c r="B2463" s="110"/>
      <c r="C2463" s="110"/>
      <c r="D2463" s="111"/>
      <c r="E2463" s="111"/>
      <c r="F2463" s="161"/>
      <c r="G2463" s="114"/>
      <c r="H2463" s="115"/>
      <c r="I2463" s="115"/>
      <c r="J2463" s="116"/>
      <c r="K2463" s="116"/>
      <c r="L2463" s="8"/>
      <c r="M2463" s="117"/>
      <c r="N2463" s="117"/>
      <c r="O2463" s="110"/>
      <c r="P2463" s="110"/>
      <c r="Q2463" s="148"/>
      <c r="R2463" s="170"/>
      <c r="S2463" s="110"/>
      <c r="T2463" s="92"/>
      <c r="U2463" s="180"/>
      <c r="V2463" s="120"/>
      <c r="W2463" s="118"/>
      <c r="X2463" s="118"/>
      <c r="Y2463" s="117"/>
      <c r="Z2463" s="110"/>
      <c r="AA2463" s="110"/>
      <c r="AB2463" s="121"/>
      <c r="AC2463" s="115"/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109"/>
      <c r="B2464" s="110"/>
      <c r="C2464" s="110"/>
      <c r="D2464" s="111"/>
      <c r="E2464" s="111"/>
      <c r="F2464" s="161"/>
      <c r="G2464" s="114"/>
      <c r="H2464" s="115"/>
      <c r="I2464" s="115"/>
      <c r="J2464" s="116"/>
      <c r="K2464" s="116"/>
      <c r="L2464" s="8"/>
      <c r="M2464" s="117"/>
      <c r="N2464" s="117"/>
      <c r="O2464" s="110"/>
      <c r="P2464" s="110"/>
      <c r="Q2464" s="148"/>
      <c r="R2464" s="170"/>
      <c r="S2464" s="110"/>
      <c r="T2464" s="92"/>
      <c r="U2464" s="180"/>
      <c r="V2464" s="120"/>
      <c r="W2464" s="118"/>
      <c r="X2464" s="118"/>
      <c r="Y2464" s="117"/>
      <c r="Z2464" s="110"/>
      <c r="AA2464" s="110"/>
      <c r="AB2464" s="121"/>
      <c r="AC2464" s="115"/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109"/>
      <c r="B2465" s="110"/>
      <c r="C2465" s="110"/>
      <c r="D2465" s="111"/>
      <c r="E2465" s="111"/>
      <c r="F2465" s="161"/>
      <c r="G2465" s="114"/>
      <c r="H2465" s="115"/>
      <c r="I2465" s="115"/>
      <c r="J2465" s="116"/>
      <c r="K2465" s="116"/>
      <c r="L2465" s="8"/>
      <c r="M2465" s="117"/>
      <c r="N2465" s="117"/>
      <c r="O2465" s="110"/>
      <c r="P2465" s="110"/>
      <c r="Q2465" s="148"/>
      <c r="R2465" s="170"/>
      <c r="S2465" s="110"/>
      <c r="T2465" s="92"/>
      <c r="U2465" s="180"/>
      <c r="V2465" s="120"/>
      <c r="W2465" s="118"/>
      <c r="X2465" s="118"/>
      <c r="Y2465" s="117"/>
      <c r="Z2465" s="110"/>
      <c r="AA2465" s="110"/>
      <c r="AB2465" s="121"/>
      <c r="AC2465" s="115"/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109"/>
      <c r="B2466" s="110"/>
      <c r="C2466" s="110"/>
      <c r="D2466" s="111"/>
      <c r="E2466" s="111"/>
      <c r="F2466" s="161"/>
      <c r="G2466" s="114"/>
      <c r="H2466" s="115"/>
      <c r="I2466" s="115"/>
      <c r="J2466" s="116"/>
      <c r="K2466" s="116"/>
      <c r="L2466" s="8"/>
      <c r="M2466" s="117"/>
      <c r="N2466" s="117"/>
      <c r="O2466" s="110"/>
      <c r="P2466" s="110"/>
      <c r="Q2466" s="148"/>
      <c r="R2466" s="170"/>
      <c r="S2466" s="110"/>
      <c r="T2466" s="92"/>
      <c r="U2466" s="180"/>
      <c r="V2466" s="120"/>
      <c r="W2466" s="118"/>
      <c r="X2466" s="118"/>
      <c r="Y2466" s="117"/>
      <c r="Z2466" s="110"/>
      <c r="AA2466" s="110"/>
      <c r="AB2466" s="121"/>
      <c r="AC2466" s="115"/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109"/>
      <c r="B2467" s="110"/>
      <c r="C2467" s="110"/>
      <c r="D2467" s="111"/>
      <c r="E2467" s="111"/>
      <c r="F2467" s="161"/>
      <c r="G2467" s="114"/>
      <c r="H2467" s="115"/>
      <c r="I2467" s="115"/>
      <c r="J2467" s="116"/>
      <c r="K2467" s="116"/>
      <c r="L2467" s="8"/>
      <c r="M2467" s="117"/>
      <c r="N2467" s="117"/>
      <c r="O2467" s="110"/>
      <c r="P2467" s="110"/>
      <c r="Q2467" s="148"/>
      <c r="R2467" s="170"/>
      <c r="S2467" s="110"/>
      <c r="T2467" s="92"/>
      <c r="U2467" s="180"/>
      <c r="V2467" s="120"/>
      <c r="W2467" s="118"/>
      <c r="X2467" s="118"/>
      <c r="Y2467" s="117"/>
      <c r="Z2467" s="110"/>
      <c r="AA2467" s="110"/>
      <c r="AB2467" s="121"/>
      <c r="AC2467" s="115"/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109"/>
      <c r="B2468" s="110"/>
      <c r="C2468" s="110"/>
      <c r="D2468" s="111"/>
      <c r="E2468" s="111"/>
      <c r="F2468" s="161"/>
      <c r="G2468" s="114"/>
      <c r="H2468" s="115"/>
      <c r="I2468" s="115"/>
      <c r="J2468" s="116"/>
      <c r="K2468" s="116"/>
      <c r="L2468" s="8"/>
      <c r="M2468" s="117"/>
      <c r="N2468" s="117"/>
      <c r="O2468" s="110"/>
      <c r="P2468" s="110"/>
      <c r="Q2468" s="148"/>
      <c r="R2468" s="170"/>
      <c r="S2468" s="110"/>
      <c r="T2468" s="92"/>
      <c r="U2468" s="180"/>
      <c r="V2468" s="120"/>
      <c r="W2468" s="118"/>
      <c r="X2468" s="118"/>
      <c r="Y2468" s="117"/>
      <c r="Z2468" s="110"/>
      <c r="AA2468" s="110"/>
      <c r="AB2468" s="121"/>
      <c r="AC2468" s="115"/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109"/>
      <c r="B2469" s="110"/>
      <c r="C2469" s="110"/>
      <c r="D2469" s="111"/>
      <c r="E2469" s="111"/>
      <c r="F2469" s="161"/>
      <c r="G2469" s="114"/>
      <c r="H2469" s="115"/>
      <c r="I2469" s="115"/>
      <c r="J2469" s="116"/>
      <c r="K2469" s="116"/>
      <c r="L2469" s="8"/>
      <c r="M2469" s="117"/>
      <c r="N2469" s="117"/>
      <c r="O2469" s="110"/>
      <c r="P2469" s="110"/>
      <c r="Q2469" s="148"/>
      <c r="R2469" s="170"/>
      <c r="S2469" s="110"/>
      <c r="T2469" s="92"/>
      <c r="U2469" s="180"/>
      <c r="V2469" s="120"/>
      <c r="W2469" s="118"/>
      <c r="X2469" s="118"/>
      <c r="Y2469" s="117"/>
      <c r="Z2469" s="110"/>
      <c r="AA2469" s="110"/>
      <c r="AB2469" s="121"/>
      <c r="AC2469" s="115"/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109"/>
      <c r="B2470" s="110"/>
      <c r="C2470" s="110"/>
      <c r="D2470" s="111"/>
      <c r="E2470" s="111"/>
      <c r="F2470" s="161"/>
      <c r="G2470" s="114"/>
      <c r="H2470" s="115"/>
      <c r="I2470" s="115"/>
      <c r="J2470" s="116"/>
      <c r="K2470" s="116"/>
      <c r="L2470" s="8"/>
      <c r="M2470" s="117"/>
      <c r="N2470" s="117"/>
      <c r="O2470" s="110"/>
      <c r="P2470" s="110"/>
      <c r="Q2470" s="148"/>
      <c r="R2470" s="170"/>
      <c r="S2470" s="110"/>
      <c r="T2470" s="92"/>
      <c r="U2470" s="180"/>
      <c r="V2470" s="120"/>
      <c r="W2470" s="118"/>
      <c r="X2470" s="118"/>
      <c r="Y2470" s="117"/>
      <c r="Z2470" s="110"/>
      <c r="AA2470" s="110"/>
      <c r="AB2470" s="121"/>
      <c r="AC2470" s="115"/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109"/>
      <c r="B2471" s="110"/>
      <c r="C2471" s="110"/>
      <c r="D2471" s="111"/>
      <c r="E2471" s="111"/>
      <c r="F2471" s="161"/>
      <c r="G2471" s="114"/>
      <c r="H2471" s="115"/>
      <c r="I2471" s="115"/>
      <c r="J2471" s="116"/>
      <c r="K2471" s="116"/>
      <c r="L2471" s="8"/>
      <c r="M2471" s="117"/>
      <c r="N2471" s="117"/>
      <c r="O2471" s="110"/>
      <c r="P2471" s="110"/>
      <c r="Q2471" s="148"/>
      <c r="R2471" s="170"/>
      <c r="S2471" s="110"/>
      <c r="T2471" s="92"/>
      <c r="U2471" s="180"/>
      <c r="V2471" s="120"/>
      <c r="W2471" s="118"/>
      <c r="X2471" s="118"/>
      <c r="Y2471" s="117"/>
      <c r="Z2471" s="110"/>
      <c r="AA2471" s="110"/>
      <c r="AB2471" s="121"/>
      <c r="AC2471" s="115"/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109"/>
      <c r="B2472" s="110"/>
      <c r="C2472" s="110"/>
      <c r="D2472" s="111"/>
      <c r="E2472" s="111"/>
      <c r="F2472" s="161"/>
      <c r="G2472" s="114"/>
      <c r="H2472" s="115"/>
      <c r="I2472" s="115"/>
      <c r="J2472" s="116"/>
      <c r="K2472" s="116"/>
      <c r="L2472" s="8"/>
      <c r="M2472" s="117"/>
      <c r="N2472" s="117"/>
      <c r="O2472" s="110"/>
      <c r="P2472" s="110"/>
      <c r="Q2472" s="148"/>
      <c r="R2472" s="170"/>
      <c r="S2472" s="110"/>
      <c r="T2472" s="92"/>
      <c r="U2472" s="180"/>
      <c r="V2472" s="120"/>
      <c r="W2472" s="118"/>
      <c r="X2472" s="118"/>
      <c r="Y2472" s="117"/>
      <c r="Z2472" s="110"/>
      <c r="AA2472" s="110"/>
      <c r="AB2472" s="121"/>
      <c r="AC2472" s="115"/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109"/>
      <c r="B2473" s="110"/>
      <c r="C2473" s="110"/>
      <c r="D2473" s="111"/>
      <c r="E2473" s="111"/>
      <c r="F2473" s="161"/>
      <c r="G2473" s="114"/>
      <c r="H2473" s="115"/>
      <c r="I2473" s="115"/>
      <c r="J2473" s="116"/>
      <c r="K2473" s="116"/>
      <c r="L2473" s="8"/>
      <c r="M2473" s="117"/>
      <c r="N2473" s="117"/>
      <c r="O2473" s="110"/>
      <c r="P2473" s="110"/>
      <c r="Q2473" s="148"/>
      <c r="R2473" s="170"/>
      <c r="S2473" s="110"/>
      <c r="T2473" s="92"/>
      <c r="U2473" s="180"/>
      <c r="V2473" s="120"/>
      <c r="W2473" s="118"/>
      <c r="X2473" s="118"/>
      <c r="Y2473" s="117"/>
      <c r="Z2473" s="110"/>
      <c r="AA2473" s="110"/>
      <c r="AB2473" s="121"/>
      <c r="AC2473" s="115"/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109"/>
      <c r="B2474" s="110"/>
      <c r="C2474" s="110"/>
      <c r="D2474" s="111"/>
      <c r="E2474" s="111"/>
      <c r="F2474" s="161"/>
      <c r="G2474" s="114"/>
      <c r="H2474" s="115"/>
      <c r="I2474" s="115"/>
      <c r="J2474" s="116"/>
      <c r="K2474" s="116"/>
      <c r="L2474" s="8"/>
      <c r="M2474" s="117"/>
      <c r="N2474" s="117"/>
      <c r="O2474" s="110"/>
      <c r="P2474" s="110"/>
      <c r="Q2474" s="148"/>
      <c r="R2474" s="170"/>
      <c r="S2474" s="110"/>
      <c r="T2474" s="92"/>
      <c r="U2474" s="180"/>
      <c r="V2474" s="120"/>
      <c r="W2474" s="118"/>
      <c r="X2474" s="118"/>
      <c r="Y2474" s="117"/>
      <c r="Z2474" s="110"/>
      <c r="AA2474" s="110"/>
      <c r="AB2474" s="121"/>
      <c r="AC2474" s="115"/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109"/>
      <c r="B2475" s="110"/>
      <c r="C2475" s="110"/>
      <c r="D2475" s="111"/>
      <c r="E2475" s="111"/>
      <c r="F2475" s="161"/>
      <c r="G2475" s="114"/>
      <c r="H2475" s="115"/>
      <c r="I2475" s="115"/>
      <c r="J2475" s="116"/>
      <c r="K2475" s="116"/>
      <c r="L2475" s="8"/>
      <c r="M2475" s="117"/>
      <c r="N2475" s="117"/>
      <c r="O2475" s="110"/>
      <c r="P2475" s="110"/>
      <c r="Q2475" s="148"/>
      <c r="R2475" s="170"/>
      <c r="S2475" s="110"/>
      <c r="T2475" s="92"/>
      <c r="U2475" s="180"/>
      <c r="V2475" s="120"/>
      <c r="W2475" s="118"/>
      <c r="X2475" s="118"/>
      <c r="Y2475" s="117"/>
      <c r="Z2475" s="110"/>
      <c r="AA2475" s="110"/>
      <c r="AB2475" s="121"/>
      <c r="AC2475" s="115"/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109"/>
      <c r="B2476" s="110"/>
      <c r="C2476" s="110"/>
      <c r="D2476" s="111"/>
      <c r="E2476" s="111"/>
      <c r="F2476" s="161"/>
      <c r="G2476" s="114"/>
      <c r="H2476" s="115"/>
      <c r="I2476" s="115"/>
      <c r="J2476" s="116"/>
      <c r="K2476" s="116"/>
      <c r="L2476" s="8"/>
      <c r="M2476" s="117"/>
      <c r="N2476" s="117"/>
      <c r="O2476" s="110"/>
      <c r="P2476" s="110"/>
      <c r="Q2476" s="148"/>
      <c r="R2476" s="170"/>
      <c r="S2476" s="110"/>
      <c r="T2476" s="92"/>
      <c r="U2476" s="180"/>
      <c r="V2476" s="120"/>
      <c r="W2476" s="118"/>
      <c r="X2476" s="118"/>
      <c r="Y2476" s="117"/>
      <c r="Z2476" s="110"/>
      <c r="AA2476" s="110"/>
      <c r="AB2476" s="121"/>
      <c r="AC2476" s="115"/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109"/>
      <c r="B2477" s="110"/>
      <c r="C2477" s="110"/>
      <c r="D2477" s="111"/>
      <c r="E2477" s="111"/>
      <c r="F2477" s="161"/>
      <c r="G2477" s="114"/>
      <c r="H2477" s="115"/>
      <c r="I2477" s="115"/>
      <c r="J2477" s="116"/>
      <c r="K2477" s="116"/>
      <c r="L2477" s="8"/>
      <c r="M2477" s="117"/>
      <c r="N2477" s="117"/>
      <c r="O2477" s="110"/>
      <c r="P2477" s="110"/>
      <c r="Q2477" s="148"/>
      <c r="R2477" s="170"/>
      <c r="S2477" s="110"/>
      <c r="T2477" s="92"/>
      <c r="U2477" s="180"/>
      <c r="V2477" s="120"/>
      <c r="W2477" s="118"/>
      <c r="X2477" s="118"/>
      <c r="Y2477" s="117"/>
      <c r="Z2477" s="110"/>
      <c r="AA2477" s="110"/>
      <c r="AB2477" s="121"/>
      <c r="AC2477" s="115"/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109"/>
      <c r="B2478" s="110"/>
      <c r="C2478" s="110"/>
      <c r="D2478" s="111"/>
      <c r="E2478" s="111"/>
      <c r="F2478" s="161"/>
      <c r="G2478" s="114"/>
      <c r="H2478" s="115"/>
      <c r="I2478" s="115"/>
      <c r="J2478" s="116"/>
      <c r="K2478" s="116"/>
      <c r="L2478" s="8"/>
      <c r="M2478" s="117"/>
      <c r="N2478" s="117"/>
      <c r="O2478" s="110"/>
      <c r="P2478" s="110"/>
      <c r="Q2478" s="148"/>
      <c r="R2478" s="170"/>
      <c r="S2478" s="110"/>
      <c r="T2478" s="92"/>
      <c r="U2478" s="180"/>
      <c r="V2478" s="120"/>
      <c r="W2478" s="118"/>
      <c r="X2478" s="118"/>
      <c r="Y2478" s="117"/>
      <c r="Z2478" s="110"/>
      <c r="AA2478" s="110"/>
      <c r="AB2478" s="121"/>
      <c r="AC2478" s="115"/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109"/>
      <c r="B2479" s="110"/>
      <c r="C2479" s="110"/>
      <c r="D2479" s="111"/>
      <c r="E2479" s="111"/>
      <c r="F2479" s="161"/>
      <c r="G2479" s="114"/>
      <c r="H2479" s="115"/>
      <c r="I2479" s="115"/>
      <c r="J2479" s="116"/>
      <c r="K2479" s="116"/>
      <c r="L2479" s="8"/>
      <c r="M2479" s="117"/>
      <c r="N2479" s="117"/>
      <c r="O2479" s="110"/>
      <c r="P2479" s="110"/>
      <c r="Q2479" s="148"/>
      <c r="R2479" s="170"/>
      <c r="S2479" s="110"/>
      <c r="T2479" s="92"/>
      <c r="U2479" s="180"/>
      <c r="V2479" s="120"/>
      <c r="W2479" s="118"/>
      <c r="X2479" s="118"/>
      <c r="Y2479" s="117"/>
      <c r="Z2479" s="110"/>
      <c r="AA2479" s="110"/>
      <c r="AB2479" s="121"/>
      <c r="AC2479" s="115"/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109"/>
      <c r="B2480" s="110"/>
      <c r="C2480" s="110"/>
      <c r="D2480" s="111"/>
      <c r="E2480" s="111"/>
      <c r="F2480" s="161"/>
      <c r="G2480" s="114"/>
      <c r="H2480" s="115"/>
      <c r="I2480" s="115"/>
      <c r="J2480" s="116"/>
      <c r="K2480" s="116"/>
      <c r="L2480" s="8"/>
      <c r="M2480" s="117"/>
      <c r="N2480" s="117"/>
      <c r="O2480" s="110"/>
      <c r="P2480" s="110"/>
      <c r="Q2480" s="148"/>
      <c r="R2480" s="170"/>
      <c r="S2480" s="110"/>
      <c r="T2480" s="92"/>
      <c r="U2480" s="180"/>
      <c r="V2480" s="120"/>
      <c r="W2480" s="118"/>
      <c r="X2480" s="118"/>
      <c r="Y2480" s="117"/>
      <c r="Z2480" s="110"/>
      <c r="AA2480" s="110"/>
      <c r="AB2480" s="121"/>
      <c r="AC2480" s="115"/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109"/>
      <c r="B2481" s="110"/>
      <c r="C2481" s="110"/>
      <c r="D2481" s="111"/>
      <c r="E2481" s="111"/>
      <c r="F2481" s="161"/>
      <c r="G2481" s="114"/>
      <c r="H2481" s="115"/>
      <c r="I2481" s="115"/>
      <c r="J2481" s="116"/>
      <c r="K2481" s="116"/>
      <c r="L2481" s="8"/>
      <c r="M2481" s="117"/>
      <c r="N2481" s="117"/>
      <c r="O2481" s="110"/>
      <c r="P2481" s="110"/>
      <c r="Q2481" s="148"/>
      <c r="R2481" s="170"/>
      <c r="S2481" s="110"/>
      <c r="T2481" s="92"/>
      <c r="U2481" s="180"/>
      <c r="V2481" s="120"/>
      <c r="W2481" s="118"/>
      <c r="X2481" s="118"/>
      <c r="Y2481" s="117"/>
      <c r="Z2481" s="110"/>
      <c r="AA2481" s="110"/>
      <c r="AB2481" s="121"/>
      <c r="AC2481" s="115"/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109"/>
      <c r="B2482" s="110"/>
      <c r="C2482" s="110"/>
      <c r="D2482" s="111"/>
      <c r="E2482" s="111"/>
      <c r="F2482" s="161"/>
      <c r="G2482" s="114"/>
      <c r="H2482" s="115"/>
      <c r="I2482" s="115"/>
      <c r="J2482" s="116"/>
      <c r="K2482" s="116"/>
      <c r="L2482" s="8"/>
      <c r="M2482" s="117"/>
      <c r="N2482" s="117"/>
      <c r="O2482" s="110"/>
      <c r="P2482" s="110"/>
      <c r="Q2482" s="148"/>
      <c r="R2482" s="170"/>
      <c r="S2482" s="110"/>
      <c r="T2482" s="92"/>
      <c r="U2482" s="180"/>
      <c r="V2482" s="120"/>
      <c r="W2482" s="118"/>
      <c r="X2482" s="118"/>
      <c r="Y2482" s="117"/>
      <c r="Z2482" s="110"/>
      <c r="AA2482" s="110"/>
      <c r="AB2482" s="121"/>
      <c r="AC2482" s="115"/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109"/>
      <c r="B2483" s="110"/>
      <c r="C2483" s="110"/>
      <c r="D2483" s="111"/>
      <c r="E2483" s="111"/>
      <c r="F2483" s="161"/>
      <c r="G2483" s="114"/>
      <c r="H2483" s="115"/>
      <c r="I2483" s="115"/>
      <c r="J2483" s="116"/>
      <c r="K2483" s="116"/>
      <c r="L2483" s="8"/>
      <c r="M2483" s="117"/>
      <c r="N2483" s="117"/>
      <c r="O2483" s="110"/>
      <c r="P2483" s="110"/>
      <c r="Q2483" s="148"/>
      <c r="R2483" s="170"/>
      <c r="S2483" s="110"/>
      <c r="T2483" s="92"/>
      <c r="U2483" s="180"/>
      <c r="V2483" s="120"/>
      <c r="W2483" s="118"/>
      <c r="X2483" s="118"/>
      <c r="Y2483" s="117"/>
      <c r="Z2483" s="110"/>
      <c r="AA2483" s="110"/>
      <c r="AB2483" s="121"/>
      <c r="AC2483" s="115"/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109"/>
      <c r="B2484" s="110"/>
      <c r="C2484" s="110"/>
      <c r="D2484" s="111"/>
      <c r="E2484" s="111"/>
      <c r="F2484" s="161"/>
      <c r="G2484" s="114"/>
      <c r="H2484" s="115"/>
      <c r="I2484" s="115"/>
      <c r="J2484" s="116"/>
      <c r="K2484" s="116"/>
      <c r="L2484" s="8"/>
      <c r="M2484" s="117"/>
      <c r="N2484" s="117"/>
      <c r="O2484" s="110"/>
      <c r="P2484" s="110"/>
      <c r="Q2484" s="148"/>
      <c r="R2484" s="170"/>
      <c r="S2484" s="110"/>
      <c r="T2484" s="92"/>
      <c r="U2484" s="180"/>
      <c r="V2484" s="120"/>
      <c r="W2484" s="118"/>
      <c r="X2484" s="118"/>
      <c r="Y2484" s="117"/>
      <c r="Z2484" s="110"/>
      <c r="AA2484" s="110"/>
      <c r="AB2484" s="121"/>
      <c r="AC2484" s="115"/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109"/>
      <c r="B2485" s="110"/>
      <c r="C2485" s="110"/>
      <c r="D2485" s="111"/>
      <c r="E2485" s="111"/>
      <c r="F2485" s="161"/>
      <c r="G2485" s="114"/>
      <c r="H2485" s="115"/>
      <c r="I2485" s="115"/>
      <c r="J2485" s="116"/>
      <c r="K2485" s="116"/>
      <c r="L2485" s="8"/>
      <c r="M2485" s="117"/>
      <c r="N2485" s="117"/>
      <c r="O2485" s="110"/>
      <c r="P2485" s="110"/>
      <c r="Q2485" s="148"/>
      <c r="R2485" s="170"/>
      <c r="S2485" s="110"/>
      <c r="T2485" s="92"/>
      <c r="U2485" s="180"/>
      <c r="V2485" s="120"/>
      <c r="W2485" s="118"/>
      <c r="X2485" s="118"/>
      <c r="Y2485" s="117"/>
      <c r="Z2485" s="110"/>
      <c r="AA2485" s="110"/>
      <c r="AB2485" s="121"/>
      <c r="AC2485" s="115"/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109"/>
      <c r="B2486" s="110"/>
      <c r="C2486" s="110"/>
      <c r="D2486" s="111"/>
      <c r="E2486" s="111"/>
      <c r="F2486" s="161"/>
      <c r="G2486" s="114"/>
      <c r="H2486" s="115"/>
      <c r="I2486" s="115"/>
      <c r="J2486" s="116"/>
      <c r="K2486" s="116"/>
      <c r="L2486" s="8"/>
      <c r="M2486" s="117"/>
      <c r="N2486" s="117"/>
      <c r="O2486" s="110"/>
      <c r="P2486" s="110"/>
      <c r="Q2486" s="148"/>
      <c r="R2486" s="170"/>
      <c r="S2486" s="110"/>
      <c r="T2486" s="92"/>
      <c r="U2486" s="180"/>
      <c r="V2486" s="120"/>
      <c r="W2486" s="118"/>
      <c r="X2486" s="118"/>
      <c r="Y2486" s="117"/>
      <c r="Z2486" s="110"/>
      <c r="AA2486" s="110"/>
      <c r="AB2486" s="121"/>
      <c r="AC2486" s="115"/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109"/>
      <c r="B2487" s="110"/>
      <c r="C2487" s="110"/>
      <c r="D2487" s="111"/>
      <c r="E2487" s="111"/>
      <c r="F2487" s="161"/>
      <c r="G2487" s="114"/>
      <c r="H2487" s="115"/>
      <c r="I2487" s="115"/>
      <c r="J2487" s="116"/>
      <c r="K2487" s="116"/>
      <c r="L2487" s="8"/>
      <c r="M2487" s="117"/>
      <c r="N2487" s="117"/>
      <c r="O2487" s="110"/>
      <c r="P2487" s="110"/>
      <c r="Q2487" s="148"/>
      <c r="R2487" s="170"/>
      <c r="S2487" s="110"/>
      <c r="T2487" s="92"/>
      <c r="U2487" s="180"/>
      <c r="V2487" s="120"/>
      <c r="W2487" s="118"/>
      <c r="X2487" s="118"/>
      <c r="Y2487" s="117"/>
      <c r="Z2487" s="110"/>
      <c r="AA2487" s="110"/>
      <c r="AB2487" s="121"/>
      <c r="AC2487" s="115"/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109"/>
      <c r="B2488" s="110"/>
      <c r="C2488" s="110"/>
      <c r="D2488" s="111"/>
      <c r="E2488" s="111"/>
      <c r="F2488" s="161"/>
      <c r="G2488" s="114"/>
      <c r="H2488" s="115"/>
      <c r="I2488" s="115"/>
      <c r="J2488" s="116"/>
      <c r="K2488" s="116"/>
      <c r="L2488" s="8"/>
      <c r="M2488" s="117"/>
      <c r="N2488" s="117"/>
      <c r="O2488" s="110"/>
      <c r="P2488" s="110"/>
      <c r="Q2488" s="148"/>
      <c r="R2488" s="170"/>
      <c r="S2488" s="110"/>
      <c r="T2488" s="92"/>
      <c r="U2488" s="180"/>
      <c r="V2488" s="120"/>
      <c r="W2488" s="118"/>
      <c r="X2488" s="118"/>
      <c r="Y2488" s="117"/>
      <c r="Z2488" s="110"/>
      <c r="AA2488" s="110"/>
      <c r="AB2488" s="121"/>
      <c r="AC2488" s="115"/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109"/>
      <c r="B2489" s="110"/>
      <c r="C2489" s="110"/>
      <c r="D2489" s="111"/>
      <c r="E2489" s="111"/>
      <c r="F2489" s="161"/>
      <c r="G2489" s="114"/>
      <c r="H2489" s="115"/>
      <c r="I2489" s="115"/>
      <c r="J2489" s="116"/>
      <c r="K2489" s="116"/>
      <c r="L2489" s="8"/>
      <c r="M2489" s="117"/>
      <c r="N2489" s="117"/>
      <c r="O2489" s="110"/>
      <c r="P2489" s="110"/>
      <c r="Q2489" s="148"/>
      <c r="R2489" s="170"/>
      <c r="S2489" s="110"/>
      <c r="T2489" s="92"/>
      <c r="U2489" s="180"/>
      <c r="V2489" s="120"/>
      <c r="W2489" s="118"/>
      <c r="X2489" s="118"/>
      <c r="Y2489" s="117"/>
      <c r="Z2489" s="110"/>
      <c r="AA2489" s="110"/>
      <c r="AB2489" s="121"/>
      <c r="AC2489" s="115"/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109"/>
      <c r="B2490" s="110"/>
      <c r="C2490" s="110"/>
      <c r="D2490" s="111"/>
      <c r="E2490" s="111"/>
      <c r="F2490" s="161"/>
      <c r="G2490" s="114"/>
      <c r="H2490" s="115"/>
      <c r="I2490" s="115"/>
      <c r="J2490" s="116"/>
      <c r="K2490" s="116"/>
      <c r="L2490" s="8"/>
      <c r="M2490" s="117"/>
      <c r="N2490" s="117"/>
      <c r="O2490" s="110"/>
      <c r="P2490" s="110"/>
      <c r="Q2490" s="148"/>
      <c r="R2490" s="170"/>
      <c r="S2490" s="110"/>
      <c r="T2490" s="92"/>
      <c r="U2490" s="180"/>
      <c r="V2490" s="120"/>
      <c r="W2490" s="118"/>
      <c r="X2490" s="118"/>
      <c r="Y2490" s="117"/>
      <c r="Z2490" s="110"/>
      <c r="AA2490" s="110"/>
      <c r="AB2490" s="121"/>
      <c r="AC2490" s="115"/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109"/>
      <c r="B2491" s="110"/>
      <c r="C2491" s="110"/>
      <c r="D2491" s="111"/>
      <c r="E2491" s="111"/>
      <c r="F2491" s="161"/>
      <c r="G2491" s="114"/>
      <c r="H2491" s="115"/>
      <c r="I2491" s="115"/>
      <c r="J2491" s="116"/>
      <c r="K2491" s="116"/>
      <c r="L2491" s="8"/>
      <c r="M2491" s="117"/>
      <c r="N2491" s="117"/>
      <c r="O2491" s="110"/>
      <c r="P2491" s="110"/>
      <c r="Q2491" s="148"/>
      <c r="R2491" s="170"/>
      <c r="S2491" s="110"/>
      <c r="T2491" s="92"/>
      <c r="U2491" s="180"/>
      <c r="V2491" s="120"/>
      <c r="W2491" s="118"/>
      <c r="X2491" s="118"/>
      <c r="Y2491" s="117"/>
      <c r="Z2491" s="110"/>
      <c r="AA2491" s="110"/>
      <c r="AB2491" s="121"/>
      <c r="AC2491" s="115"/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109"/>
      <c r="B2492" s="110"/>
      <c r="C2492" s="110"/>
      <c r="D2492" s="111"/>
      <c r="E2492" s="111"/>
      <c r="F2492" s="161"/>
      <c r="G2492" s="114"/>
      <c r="H2492" s="115"/>
      <c r="I2492" s="115"/>
      <c r="J2492" s="116"/>
      <c r="K2492" s="116"/>
      <c r="L2492" s="8"/>
      <c r="M2492" s="117"/>
      <c r="N2492" s="117"/>
      <c r="O2492" s="110"/>
      <c r="P2492" s="110"/>
      <c r="Q2492" s="148"/>
      <c r="R2492" s="170"/>
      <c r="S2492" s="110"/>
      <c r="T2492" s="92"/>
      <c r="U2492" s="180"/>
      <c r="V2492" s="120"/>
      <c r="W2492" s="118"/>
      <c r="X2492" s="118"/>
      <c r="Y2492" s="117"/>
      <c r="Z2492" s="110"/>
      <c r="AA2492" s="110"/>
      <c r="AB2492" s="121"/>
      <c r="AC2492" s="115"/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109"/>
      <c r="B2493" s="110"/>
      <c r="C2493" s="110"/>
      <c r="D2493" s="111"/>
      <c r="E2493" s="111"/>
      <c r="F2493" s="161"/>
      <c r="G2493" s="114"/>
      <c r="H2493" s="115"/>
      <c r="I2493" s="115"/>
      <c r="J2493" s="116"/>
      <c r="K2493" s="116"/>
      <c r="L2493" s="8"/>
      <c r="M2493" s="117"/>
      <c r="N2493" s="117"/>
      <c r="O2493" s="110"/>
      <c r="P2493" s="110"/>
      <c r="Q2493" s="148"/>
      <c r="R2493" s="170"/>
      <c r="S2493" s="110"/>
      <c r="T2493" s="92"/>
      <c r="U2493" s="180"/>
      <c r="V2493" s="120"/>
      <c r="W2493" s="118"/>
      <c r="X2493" s="118"/>
      <c r="Y2493" s="117"/>
      <c r="Z2493" s="110"/>
      <c r="AA2493" s="110"/>
      <c r="AB2493" s="121"/>
      <c r="AC2493" s="115"/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109"/>
      <c r="B2494" s="110"/>
      <c r="C2494" s="110"/>
      <c r="D2494" s="111"/>
      <c r="E2494" s="111"/>
      <c r="F2494" s="161"/>
      <c r="G2494" s="114"/>
      <c r="H2494" s="115"/>
      <c r="I2494" s="115"/>
      <c r="J2494" s="116"/>
      <c r="K2494" s="116"/>
      <c r="L2494" s="8"/>
      <c r="M2494" s="117"/>
      <c r="N2494" s="117"/>
      <c r="O2494" s="110"/>
      <c r="P2494" s="110"/>
      <c r="Q2494" s="148"/>
      <c r="R2494" s="170"/>
      <c r="S2494" s="110"/>
      <c r="T2494" s="92"/>
      <c r="U2494" s="180"/>
      <c r="V2494" s="120"/>
      <c r="W2494" s="118"/>
      <c r="X2494" s="118"/>
      <c r="Y2494" s="117"/>
      <c r="Z2494" s="110"/>
      <c r="AA2494" s="110"/>
      <c r="AB2494" s="121"/>
      <c r="AC2494" s="115"/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109"/>
      <c r="B2495" s="110"/>
      <c r="C2495" s="110"/>
      <c r="D2495" s="111"/>
      <c r="E2495" s="111"/>
      <c r="F2495" s="161"/>
      <c r="G2495" s="114"/>
      <c r="H2495" s="115"/>
      <c r="I2495" s="115"/>
      <c r="J2495" s="116"/>
      <c r="K2495" s="116"/>
      <c r="L2495" s="8"/>
      <c r="M2495" s="117"/>
      <c r="N2495" s="117"/>
      <c r="O2495" s="110"/>
      <c r="P2495" s="110"/>
      <c r="Q2495" s="148"/>
      <c r="R2495" s="170"/>
      <c r="S2495" s="110"/>
      <c r="T2495" s="92"/>
      <c r="U2495" s="180"/>
      <c r="V2495" s="120"/>
      <c r="W2495" s="118"/>
      <c r="X2495" s="118"/>
      <c r="Y2495" s="117"/>
      <c r="Z2495" s="110"/>
      <c r="AA2495" s="110"/>
      <c r="AB2495" s="121"/>
      <c r="AC2495" s="115"/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109"/>
      <c r="B2496" s="110"/>
      <c r="C2496" s="110"/>
      <c r="D2496" s="111"/>
      <c r="E2496" s="111"/>
      <c r="F2496" s="161"/>
      <c r="G2496" s="114"/>
      <c r="H2496" s="115"/>
      <c r="I2496" s="115"/>
      <c r="J2496" s="116"/>
      <c r="K2496" s="116"/>
      <c r="L2496" s="8"/>
      <c r="M2496" s="117"/>
      <c r="N2496" s="117"/>
      <c r="O2496" s="110"/>
      <c r="P2496" s="110"/>
      <c r="Q2496" s="148"/>
      <c r="R2496" s="170"/>
      <c r="S2496" s="110"/>
      <c r="T2496" s="92"/>
      <c r="U2496" s="180"/>
      <c r="V2496" s="120"/>
      <c r="W2496" s="118"/>
      <c r="X2496" s="118"/>
      <c r="Y2496" s="117"/>
      <c r="Z2496" s="110"/>
      <c r="AA2496" s="110"/>
      <c r="AB2496" s="121"/>
      <c r="AC2496" s="115"/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109"/>
      <c r="B2497" s="110"/>
      <c r="C2497" s="110"/>
      <c r="D2497" s="111"/>
      <c r="E2497" s="111"/>
      <c r="F2497" s="161"/>
      <c r="G2497" s="114"/>
      <c r="H2497" s="115"/>
      <c r="I2497" s="115"/>
      <c r="J2497" s="116"/>
      <c r="K2497" s="116"/>
      <c r="L2497" s="8"/>
      <c r="M2497" s="117"/>
      <c r="N2497" s="117"/>
      <c r="O2497" s="110"/>
      <c r="P2497" s="110"/>
      <c r="Q2497" s="148"/>
      <c r="R2497" s="170"/>
      <c r="S2497" s="110"/>
      <c r="T2497" s="92"/>
      <c r="U2497" s="180"/>
      <c r="V2497" s="120"/>
      <c r="W2497" s="118"/>
      <c r="X2497" s="118"/>
      <c r="Y2497" s="117"/>
      <c r="Z2497" s="110"/>
      <c r="AA2497" s="110"/>
      <c r="AB2497" s="121"/>
      <c r="AC2497" s="115"/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109"/>
      <c r="B2498" s="110"/>
      <c r="C2498" s="110"/>
      <c r="D2498" s="111"/>
      <c r="E2498" s="111"/>
      <c r="F2498" s="161"/>
      <c r="G2498" s="114"/>
      <c r="H2498" s="115"/>
      <c r="I2498" s="115"/>
      <c r="J2498" s="116"/>
      <c r="K2498" s="116"/>
      <c r="L2498" s="8"/>
      <c r="M2498" s="117"/>
      <c r="N2498" s="117"/>
      <c r="O2498" s="110"/>
      <c r="P2498" s="110"/>
      <c r="Q2498" s="148"/>
      <c r="R2498" s="170"/>
      <c r="S2498" s="110"/>
      <c r="T2498" s="92"/>
      <c r="U2498" s="180"/>
      <c r="V2498" s="120"/>
      <c r="W2498" s="118"/>
      <c r="X2498" s="118"/>
      <c r="Y2498" s="117"/>
      <c r="Z2498" s="110"/>
      <c r="AA2498" s="110"/>
      <c r="AB2498" s="121"/>
      <c r="AC2498" s="115"/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109"/>
      <c r="B2499" s="110"/>
      <c r="C2499" s="110"/>
      <c r="D2499" s="111"/>
      <c r="E2499" s="111"/>
      <c r="F2499" s="161"/>
      <c r="G2499" s="114"/>
      <c r="H2499" s="115"/>
      <c r="I2499" s="115"/>
      <c r="J2499" s="116"/>
      <c r="K2499" s="116"/>
      <c r="L2499" s="8"/>
      <c r="M2499" s="117"/>
      <c r="N2499" s="117"/>
      <c r="O2499" s="110"/>
      <c r="P2499" s="110"/>
      <c r="Q2499" s="148"/>
      <c r="R2499" s="170"/>
      <c r="S2499" s="110"/>
      <c r="T2499" s="92"/>
      <c r="U2499" s="180"/>
      <c r="V2499" s="120"/>
      <c r="W2499" s="118"/>
      <c r="X2499" s="118"/>
      <c r="Y2499" s="117"/>
      <c r="Z2499" s="110"/>
      <c r="AA2499" s="110"/>
      <c r="AB2499" s="121"/>
      <c r="AC2499" s="115"/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109"/>
      <c r="B2500" s="110"/>
      <c r="C2500" s="110"/>
      <c r="D2500" s="111"/>
      <c r="E2500" s="111"/>
      <c r="F2500" s="161"/>
      <c r="G2500" s="114"/>
      <c r="H2500" s="115"/>
      <c r="I2500" s="115"/>
      <c r="J2500" s="116"/>
      <c r="K2500" s="116"/>
      <c r="L2500" s="8"/>
      <c r="M2500" s="117"/>
      <c r="N2500" s="117"/>
      <c r="O2500" s="110"/>
      <c r="P2500" s="110"/>
      <c r="Q2500" s="148"/>
      <c r="R2500" s="170"/>
      <c r="S2500" s="110"/>
      <c r="T2500" s="92"/>
      <c r="U2500" s="180"/>
      <c r="V2500" s="120"/>
      <c r="W2500" s="118"/>
      <c r="X2500" s="118"/>
      <c r="Y2500" s="117"/>
      <c r="Z2500" s="110"/>
      <c r="AA2500" s="110"/>
      <c r="AB2500" s="121"/>
      <c r="AC2500" s="115"/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109"/>
      <c r="B2501" s="110"/>
      <c r="C2501" s="110"/>
      <c r="D2501" s="111"/>
      <c r="E2501" s="111"/>
      <c r="F2501" s="161"/>
      <c r="G2501" s="114"/>
      <c r="H2501" s="115"/>
      <c r="I2501" s="115"/>
      <c r="J2501" s="116"/>
      <c r="K2501" s="116"/>
      <c r="L2501" s="8"/>
      <c r="M2501" s="117"/>
      <c r="N2501" s="117"/>
      <c r="O2501" s="110"/>
      <c r="P2501" s="110"/>
      <c r="Q2501" s="148"/>
      <c r="R2501" s="170"/>
      <c r="S2501" s="110"/>
      <c r="T2501" s="92"/>
      <c r="U2501" s="180"/>
      <c r="V2501" s="120"/>
      <c r="W2501" s="118"/>
      <c r="X2501" s="118"/>
      <c r="Y2501" s="117"/>
      <c r="Z2501" s="110"/>
      <c r="AA2501" s="110"/>
      <c r="AB2501" s="121"/>
      <c r="AC2501" s="115"/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109"/>
      <c r="B2502" s="110"/>
      <c r="C2502" s="110"/>
      <c r="D2502" s="111"/>
      <c r="E2502" s="111"/>
      <c r="F2502" s="161"/>
      <c r="G2502" s="114"/>
      <c r="H2502" s="115"/>
      <c r="I2502" s="115"/>
      <c r="J2502" s="116"/>
      <c r="K2502" s="116"/>
      <c r="L2502" s="8"/>
      <c r="M2502" s="117"/>
      <c r="N2502" s="117"/>
      <c r="O2502" s="110"/>
      <c r="P2502" s="110"/>
      <c r="Q2502" s="148"/>
      <c r="R2502" s="170"/>
      <c r="S2502" s="110"/>
      <c r="T2502" s="92"/>
      <c r="U2502" s="180"/>
      <c r="V2502" s="120"/>
      <c r="W2502" s="118"/>
      <c r="X2502" s="118"/>
      <c r="Y2502" s="117"/>
      <c r="Z2502" s="110"/>
      <c r="AA2502" s="110"/>
      <c r="AB2502" s="121"/>
      <c r="AC2502" s="115"/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109"/>
      <c r="B2503" s="110"/>
      <c r="C2503" s="110"/>
      <c r="D2503" s="111"/>
      <c r="E2503" s="111"/>
      <c r="F2503" s="161"/>
      <c r="G2503" s="114"/>
      <c r="H2503" s="115"/>
      <c r="I2503" s="115"/>
      <c r="J2503" s="116"/>
      <c r="K2503" s="116"/>
      <c r="L2503" s="8"/>
      <c r="M2503" s="117"/>
      <c r="N2503" s="117"/>
      <c r="O2503" s="110"/>
      <c r="P2503" s="110"/>
      <c r="Q2503" s="148"/>
      <c r="R2503" s="170"/>
      <c r="S2503" s="110"/>
      <c r="T2503" s="92"/>
      <c r="U2503" s="180"/>
      <c r="V2503" s="120"/>
      <c r="W2503" s="118"/>
      <c r="X2503" s="118"/>
      <c r="Y2503" s="117"/>
      <c r="Z2503" s="110"/>
      <c r="AA2503" s="110"/>
      <c r="AB2503" s="121"/>
      <c r="AC2503" s="115"/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109"/>
      <c r="B2504" s="110"/>
      <c r="C2504" s="110"/>
      <c r="D2504" s="111"/>
      <c r="E2504" s="111"/>
      <c r="F2504" s="161"/>
      <c r="G2504" s="114"/>
      <c r="H2504" s="115"/>
      <c r="I2504" s="115"/>
      <c r="J2504" s="116"/>
      <c r="K2504" s="116"/>
      <c r="L2504" s="8"/>
      <c r="M2504" s="117"/>
      <c r="N2504" s="117"/>
      <c r="O2504" s="110"/>
      <c r="P2504" s="110"/>
      <c r="Q2504" s="148"/>
      <c r="R2504" s="170"/>
      <c r="S2504" s="110"/>
      <c r="T2504" s="92"/>
      <c r="U2504" s="180"/>
      <c r="V2504" s="120"/>
      <c r="W2504" s="118"/>
      <c r="X2504" s="118"/>
      <c r="Y2504" s="117"/>
      <c r="Z2504" s="110"/>
      <c r="AA2504" s="110"/>
      <c r="AB2504" s="121"/>
      <c r="AC2504" s="115"/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109"/>
      <c r="B2505" s="110"/>
      <c r="C2505" s="110"/>
      <c r="D2505" s="111"/>
      <c r="E2505" s="111"/>
      <c r="F2505" s="161"/>
      <c r="G2505" s="114"/>
      <c r="H2505" s="115"/>
      <c r="I2505" s="115"/>
      <c r="J2505" s="116"/>
      <c r="K2505" s="116"/>
      <c r="L2505" s="8"/>
      <c r="M2505" s="117"/>
      <c r="N2505" s="117"/>
      <c r="O2505" s="110"/>
      <c r="P2505" s="110"/>
      <c r="Q2505" s="148"/>
      <c r="R2505" s="170"/>
      <c r="S2505" s="110"/>
      <c r="T2505" s="92"/>
      <c r="U2505" s="180"/>
      <c r="V2505" s="120"/>
      <c r="W2505" s="118"/>
      <c r="X2505" s="118"/>
      <c r="Y2505" s="117"/>
      <c r="Z2505" s="110"/>
      <c r="AA2505" s="110"/>
      <c r="AB2505" s="121"/>
      <c r="AC2505" s="115"/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109"/>
      <c r="B2506" s="110"/>
      <c r="C2506" s="110"/>
      <c r="D2506" s="111"/>
      <c r="E2506" s="111"/>
      <c r="F2506" s="161"/>
      <c r="G2506" s="114"/>
      <c r="H2506" s="115"/>
      <c r="I2506" s="115"/>
      <c r="J2506" s="116"/>
      <c r="K2506" s="116"/>
      <c r="L2506" s="8"/>
      <c r="M2506" s="117"/>
      <c r="N2506" s="117"/>
      <c r="O2506" s="110"/>
      <c r="P2506" s="110"/>
      <c r="Q2506" s="148"/>
      <c r="R2506" s="170"/>
      <c r="S2506" s="110"/>
      <c r="T2506" s="92"/>
      <c r="U2506" s="180"/>
      <c r="V2506" s="120"/>
      <c r="W2506" s="118"/>
      <c r="X2506" s="118"/>
      <c r="Y2506" s="117"/>
      <c r="Z2506" s="110"/>
      <c r="AA2506" s="110"/>
      <c r="AB2506" s="121"/>
      <c r="AC2506" s="115"/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109"/>
      <c r="B2507" s="110"/>
      <c r="C2507" s="110"/>
      <c r="D2507" s="111"/>
      <c r="E2507" s="111"/>
      <c r="F2507" s="161"/>
      <c r="G2507" s="114"/>
      <c r="H2507" s="115"/>
      <c r="I2507" s="115"/>
      <c r="J2507" s="116"/>
      <c r="K2507" s="116"/>
      <c r="L2507" s="8"/>
      <c r="M2507" s="117"/>
      <c r="N2507" s="117"/>
      <c r="O2507" s="110"/>
      <c r="P2507" s="110"/>
      <c r="Q2507" s="148"/>
      <c r="R2507" s="170"/>
      <c r="S2507" s="110"/>
      <c r="T2507" s="92"/>
      <c r="U2507" s="180"/>
      <c r="V2507" s="120"/>
      <c r="W2507" s="118"/>
      <c r="X2507" s="118"/>
      <c r="Y2507" s="117"/>
      <c r="Z2507" s="110"/>
      <c r="AA2507" s="110"/>
      <c r="AB2507" s="121"/>
      <c r="AC2507" s="115"/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109"/>
      <c r="B2508" s="110"/>
      <c r="C2508" s="110"/>
      <c r="D2508" s="111"/>
      <c r="E2508" s="111"/>
      <c r="F2508" s="161"/>
      <c r="G2508" s="114"/>
      <c r="H2508" s="115"/>
      <c r="I2508" s="115"/>
      <c r="J2508" s="116"/>
      <c r="K2508" s="116"/>
      <c r="L2508" s="8"/>
      <c r="M2508" s="117"/>
      <c r="N2508" s="117"/>
      <c r="O2508" s="110"/>
      <c r="P2508" s="110"/>
      <c r="Q2508" s="148"/>
      <c r="R2508" s="170"/>
      <c r="S2508" s="110"/>
      <c r="T2508" s="92"/>
      <c r="U2508" s="180"/>
      <c r="V2508" s="120"/>
      <c r="W2508" s="118"/>
      <c r="X2508" s="118"/>
      <c r="Y2508" s="117"/>
      <c r="Z2508" s="110"/>
      <c r="AA2508" s="110"/>
      <c r="AB2508" s="121"/>
      <c r="AC2508" s="115"/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109"/>
      <c r="B2509" s="110"/>
      <c r="C2509" s="110"/>
      <c r="D2509" s="111"/>
      <c r="E2509" s="111"/>
      <c r="F2509" s="161"/>
      <c r="G2509" s="114"/>
      <c r="H2509" s="115"/>
      <c r="I2509" s="115"/>
      <c r="J2509" s="116"/>
      <c r="K2509" s="116"/>
      <c r="L2509" s="8"/>
      <c r="M2509" s="117"/>
      <c r="N2509" s="117"/>
      <c r="O2509" s="110"/>
      <c r="P2509" s="110"/>
      <c r="Q2509" s="148"/>
      <c r="R2509" s="170"/>
      <c r="S2509" s="110"/>
      <c r="T2509" s="92"/>
      <c r="U2509" s="180"/>
      <c r="V2509" s="120"/>
      <c r="W2509" s="118"/>
      <c r="X2509" s="118"/>
      <c r="Y2509" s="117"/>
      <c r="Z2509" s="110"/>
      <c r="AA2509" s="110"/>
      <c r="AB2509" s="121"/>
      <c r="AC2509" s="115"/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109"/>
      <c r="B2510" s="110"/>
      <c r="C2510" s="110"/>
      <c r="D2510" s="111"/>
      <c r="E2510" s="111"/>
      <c r="F2510" s="161"/>
      <c r="G2510" s="114"/>
      <c r="H2510" s="115"/>
      <c r="I2510" s="115"/>
      <c r="J2510" s="116"/>
      <c r="K2510" s="116"/>
      <c r="L2510" s="8"/>
      <c r="M2510" s="117"/>
      <c r="N2510" s="117"/>
      <c r="O2510" s="110"/>
      <c r="P2510" s="110"/>
      <c r="Q2510" s="148"/>
      <c r="R2510" s="170"/>
      <c r="S2510" s="110"/>
      <c r="T2510" s="92"/>
      <c r="U2510" s="180"/>
      <c r="V2510" s="120"/>
      <c r="W2510" s="118"/>
      <c r="X2510" s="118"/>
      <c r="Y2510" s="117"/>
      <c r="Z2510" s="110"/>
      <c r="AA2510" s="110"/>
      <c r="AB2510" s="121"/>
      <c r="AC2510" s="115"/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109"/>
      <c r="B2511" s="110"/>
      <c r="C2511" s="110"/>
      <c r="D2511" s="111"/>
      <c r="E2511" s="111"/>
      <c r="F2511" s="161"/>
      <c r="G2511" s="114"/>
      <c r="H2511" s="115"/>
      <c r="I2511" s="115"/>
      <c r="J2511" s="116"/>
      <c r="K2511" s="116"/>
      <c r="L2511" s="8"/>
      <c r="M2511" s="117"/>
      <c r="N2511" s="117"/>
      <c r="O2511" s="110"/>
      <c r="P2511" s="110"/>
      <c r="Q2511" s="148"/>
      <c r="R2511" s="170"/>
      <c r="S2511" s="110"/>
      <c r="T2511" s="92"/>
      <c r="U2511" s="180"/>
      <c r="V2511" s="120"/>
      <c r="W2511" s="118"/>
      <c r="X2511" s="118"/>
      <c r="Y2511" s="117"/>
      <c r="Z2511" s="110"/>
      <c r="AA2511" s="110"/>
      <c r="AB2511" s="121"/>
      <c r="AC2511" s="115"/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109"/>
      <c r="B2512" s="110"/>
      <c r="C2512" s="110"/>
      <c r="D2512" s="111"/>
      <c r="E2512" s="111"/>
      <c r="F2512" s="161"/>
      <c r="G2512" s="114"/>
      <c r="H2512" s="115"/>
      <c r="I2512" s="115"/>
      <c r="J2512" s="116"/>
      <c r="K2512" s="116"/>
      <c r="L2512" s="8"/>
      <c r="M2512" s="117"/>
      <c r="N2512" s="117"/>
      <c r="O2512" s="110"/>
      <c r="P2512" s="110"/>
      <c r="Q2512" s="148"/>
      <c r="R2512" s="170"/>
      <c r="S2512" s="110"/>
      <c r="T2512" s="92"/>
      <c r="U2512" s="180"/>
      <c r="V2512" s="120"/>
      <c r="W2512" s="118"/>
      <c r="X2512" s="118"/>
      <c r="Y2512" s="117"/>
      <c r="Z2512" s="110"/>
      <c r="AA2512" s="110"/>
      <c r="AB2512" s="121"/>
      <c r="AC2512" s="115"/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109"/>
      <c r="B2513" s="110"/>
      <c r="C2513" s="110"/>
      <c r="D2513" s="111"/>
      <c r="E2513" s="111"/>
      <c r="F2513" s="161"/>
      <c r="G2513" s="114"/>
      <c r="H2513" s="115"/>
      <c r="I2513" s="115"/>
      <c r="J2513" s="116"/>
      <c r="K2513" s="116"/>
      <c r="L2513" s="8"/>
      <c r="M2513" s="117"/>
      <c r="N2513" s="117"/>
      <c r="O2513" s="110"/>
      <c r="P2513" s="110"/>
      <c r="Q2513" s="148"/>
      <c r="R2513" s="170"/>
      <c r="S2513" s="110"/>
      <c r="T2513" s="92"/>
      <c r="U2513" s="180"/>
      <c r="V2513" s="120"/>
      <c r="W2513" s="118"/>
      <c r="X2513" s="118"/>
      <c r="Y2513" s="117"/>
      <c r="Z2513" s="110"/>
      <c r="AA2513" s="110"/>
      <c r="AB2513" s="121"/>
      <c r="AC2513" s="115"/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109"/>
      <c r="B2514" s="110"/>
      <c r="C2514" s="110"/>
      <c r="D2514" s="111"/>
      <c r="E2514" s="111"/>
      <c r="F2514" s="161"/>
      <c r="G2514" s="114"/>
      <c r="H2514" s="115"/>
      <c r="I2514" s="115"/>
      <c r="J2514" s="116"/>
      <c r="K2514" s="116"/>
      <c r="L2514" s="8"/>
      <c r="M2514" s="117"/>
      <c r="N2514" s="117"/>
      <c r="O2514" s="110"/>
      <c r="P2514" s="110"/>
      <c r="Q2514" s="148"/>
      <c r="R2514" s="170"/>
      <c r="S2514" s="110"/>
      <c r="T2514" s="92"/>
      <c r="U2514" s="180"/>
      <c r="V2514" s="120"/>
      <c r="W2514" s="118"/>
      <c r="X2514" s="118"/>
      <c r="Y2514" s="117"/>
      <c r="Z2514" s="110"/>
      <c r="AA2514" s="110"/>
      <c r="AB2514" s="121"/>
      <c r="AC2514" s="115"/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109"/>
      <c r="B2515" s="110"/>
      <c r="C2515" s="110"/>
      <c r="D2515" s="111"/>
      <c r="E2515" s="111"/>
      <c r="F2515" s="161"/>
      <c r="G2515" s="114"/>
      <c r="H2515" s="115"/>
      <c r="I2515" s="115"/>
      <c r="J2515" s="116"/>
      <c r="K2515" s="116"/>
      <c r="L2515" s="8"/>
      <c r="M2515" s="117"/>
      <c r="N2515" s="117"/>
      <c r="O2515" s="110"/>
      <c r="P2515" s="110"/>
      <c r="Q2515" s="148"/>
      <c r="R2515" s="170"/>
      <c r="S2515" s="110"/>
      <c r="T2515" s="92"/>
      <c r="U2515" s="180"/>
      <c r="V2515" s="120"/>
      <c r="W2515" s="118"/>
      <c r="X2515" s="118"/>
      <c r="Y2515" s="117"/>
      <c r="Z2515" s="110"/>
      <c r="AA2515" s="110"/>
      <c r="AB2515" s="121"/>
      <c r="AC2515" s="115"/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109"/>
      <c r="B2516" s="110"/>
      <c r="C2516" s="110"/>
      <c r="D2516" s="111"/>
      <c r="E2516" s="111"/>
      <c r="F2516" s="161"/>
      <c r="G2516" s="114"/>
      <c r="H2516" s="115"/>
      <c r="I2516" s="115"/>
      <c r="J2516" s="116"/>
      <c r="K2516" s="116"/>
      <c r="L2516" s="8"/>
      <c r="M2516" s="117"/>
      <c r="N2516" s="117"/>
      <c r="O2516" s="110"/>
      <c r="P2516" s="110"/>
      <c r="Q2516" s="148"/>
      <c r="R2516" s="170"/>
      <c r="S2516" s="110"/>
      <c r="T2516" s="92"/>
      <c r="U2516" s="180"/>
      <c r="V2516" s="120"/>
      <c r="W2516" s="118"/>
      <c r="X2516" s="118"/>
      <c r="Y2516" s="117"/>
      <c r="Z2516" s="110"/>
      <c r="AA2516" s="110"/>
      <c r="AB2516" s="121"/>
      <c r="AC2516" s="115"/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109"/>
      <c r="B2517" s="110"/>
      <c r="C2517" s="110"/>
      <c r="D2517" s="111"/>
      <c r="E2517" s="111"/>
      <c r="F2517" s="161"/>
      <c r="G2517" s="114"/>
      <c r="H2517" s="115"/>
      <c r="I2517" s="115"/>
      <c r="J2517" s="116"/>
      <c r="K2517" s="116"/>
      <c r="L2517" s="8"/>
      <c r="M2517" s="117"/>
      <c r="N2517" s="117"/>
      <c r="O2517" s="110"/>
      <c r="P2517" s="110"/>
      <c r="Q2517" s="148"/>
      <c r="R2517" s="170"/>
      <c r="S2517" s="110"/>
      <c r="T2517" s="92"/>
      <c r="U2517" s="180"/>
      <c r="V2517" s="120"/>
      <c r="W2517" s="118"/>
      <c r="X2517" s="118"/>
      <c r="Y2517" s="117"/>
      <c r="Z2517" s="110"/>
      <c r="AA2517" s="110"/>
      <c r="AB2517" s="121"/>
      <c r="AC2517" s="115"/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109"/>
      <c r="B2518" s="110"/>
      <c r="C2518" s="110"/>
      <c r="D2518" s="111"/>
      <c r="E2518" s="111"/>
      <c r="F2518" s="161"/>
      <c r="G2518" s="114"/>
      <c r="H2518" s="115"/>
      <c r="I2518" s="115"/>
      <c r="J2518" s="116"/>
      <c r="K2518" s="116"/>
      <c r="L2518" s="8"/>
      <c r="M2518" s="117"/>
      <c r="N2518" s="117"/>
      <c r="O2518" s="110"/>
      <c r="P2518" s="110"/>
      <c r="Q2518" s="148"/>
      <c r="R2518" s="170"/>
      <c r="S2518" s="110"/>
      <c r="T2518" s="92"/>
      <c r="U2518" s="180"/>
      <c r="V2518" s="120"/>
      <c r="W2518" s="118"/>
      <c r="X2518" s="118"/>
      <c r="Y2518" s="117"/>
      <c r="Z2518" s="110"/>
      <c r="AA2518" s="110"/>
      <c r="AB2518" s="121"/>
      <c r="AC2518" s="115"/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109"/>
      <c r="B2519" s="110"/>
      <c r="C2519" s="110"/>
      <c r="D2519" s="111"/>
      <c r="E2519" s="111"/>
      <c r="F2519" s="161"/>
      <c r="G2519" s="114"/>
      <c r="H2519" s="115"/>
      <c r="I2519" s="115"/>
      <c r="J2519" s="116"/>
      <c r="K2519" s="116"/>
      <c r="L2519" s="8"/>
      <c r="M2519" s="117"/>
      <c r="N2519" s="117"/>
      <c r="O2519" s="110"/>
      <c r="P2519" s="110"/>
      <c r="Q2519" s="148"/>
      <c r="R2519" s="170"/>
      <c r="S2519" s="110"/>
      <c r="T2519" s="92"/>
      <c r="U2519" s="180"/>
      <c r="V2519" s="120"/>
      <c r="W2519" s="118"/>
      <c r="X2519" s="118"/>
      <c r="Y2519" s="117"/>
      <c r="Z2519" s="110"/>
      <c r="AA2519" s="110"/>
      <c r="AB2519" s="121"/>
      <c r="AC2519" s="115"/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109"/>
      <c r="B2520" s="110"/>
      <c r="C2520" s="110"/>
      <c r="D2520" s="111"/>
      <c r="E2520" s="111"/>
      <c r="F2520" s="161"/>
      <c r="G2520" s="114"/>
      <c r="H2520" s="115"/>
      <c r="I2520" s="115"/>
      <c r="J2520" s="116"/>
      <c r="K2520" s="116"/>
      <c r="L2520" s="8"/>
      <c r="M2520" s="117"/>
      <c r="N2520" s="117"/>
      <c r="O2520" s="110"/>
      <c r="P2520" s="110"/>
      <c r="Q2520" s="148"/>
      <c r="R2520" s="170"/>
      <c r="S2520" s="110"/>
      <c r="T2520" s="92"/>
      <c r="U2520" s="180"/>
      <c r="V2520" s="120"/>
      <c r="W2520" s="118"/>
      <c r="X2520" s="118"/>
      <c r="Y2520" s="117"/>
      <c r="Z2520" s="110"/>
      <c r="AA2520" s="110"/>
      <c r="AB2520" s="121"/>
      <c r="AC2520" s="115"/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109"/>
      <c r="B2521" s="110"/>
      <c r="C2521" s="110"/>
      <c r="D2521" s="111"/>
      <c r="E2521" s="111"/>
      <c r="F2521" s="161"/>
      <c r="G2521" s="114"/>
      <c r="H2521" s="115"/>
      <c r="I2521" s="115"/>
      <c r="J2521" s="116"/>
      <c r="K2521" s="116"/>
      <c r="L2521" s="8"/>
      <c r="M2521" s="117"/>
      <c r="N2521" s="117"/>
      <c r="O2521" s="110"/>
      <c r="P2521" s="110"/>
      <c r="Q2521" s="148"/>
      <c r="R2521" s="170"/>
      <c r="S2521" s="110"/>
      <c r="T2521" s="92"/>
      <c r="U2521" s="180"/>
      <c r="V2521" s="120"/>
      <c r="W2521" s="118"/>
      <c r="X2521" s="118"/>
      <c r="Y2521" s="117"/>
      <c r="Z2521" s="110"/>
      <c r="AA2521" s="110"/>
      <c r="AB2521" s="121"/>
      <c r="AC2521" s="115"/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109"/>
      <c r="B2522" s="110"/>
      <c r="C2522" s="110"/>
      <c r="D2522" s="111"/>
      <c r="E2522" s="111"/>
      <c r="F2522" s="161"/>
      <c r="G2522" s="114"/>
      <c r="H2522" s="115"/>
      <c r="I2522" s="115"/>
      <c r="J2522" s="116"/>
      <c r="K2522" s="116"/>
      <c r="L2522" s="8"/>
      <c r="M2522" s="117"/>
      <c r="N2522" s="117"/>
      <c r="O2522" s="110"/>
      <c r="P2522" s="110"/>
      <c r="Q2522" s="148"/>
      <c r="R2522" s="170"/>
      <c r="S2522" s="110"/>
      <c r="T2522" s="92"/>
      <c r="U2522" s="180"/>
      <c r="V2522" s="120"/>
      <c r="W2522" s="118"/>
      <c r="X2522" s="118"/>
      <c r="Y2522" s="117"/>
      <c r="Z2522" s="110"/>
      <c r="AA2522" s="110"/>
      <c r="AB2522" s="121"/>
      <c r="AC2522" s="115"/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109"/>
      <c r="B2523" s="110"/>
      <c r="C2523" s="110"/>
      <c r="D2523" s="111"/>
      <c r="E2523" s="111"/>
      <c r="F2523" s="161"/>
      <c r="G2523" s="114"/>
      <c r="H2523" s="115"/>
      <c r="I2523" s="115"/>
      <c r="J2523" s="116"/>
      <c r="K2523" s="116"/>
      <c r="L2523" s="8"/>
      <c r="M2523" s="117"/>
      <c r="N2523" s="117"/>
      <c r="O2523" s="110"/>
      <c r="P2523" s="110"/>
      <c r="Q2523" s="148"/>
      <c r="R2523" s="170"/>
      <c r="S2523" s="110"/>
      <c r="T2523" s="92"/>
      <c r="U2523" s="180"/>
      <c r="V2523" s="120"/>
      <c r="W2523" s="118"/>
      <c r="X2523" s="118"/>
      <c r="Y2523" s="117"/>
      <c r="Z2523" s="110"/>
      <c r="AA2523" s="110"/>
      <c r="AB2523" s="121"/>
      <c r="AC2523" s="115"/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109"/>
      <c r="B2524" s="110"/>
      <c r="C2524" s="110"/>
      <c r="D2524" s="111"/>
      <c r="E2524" s="111"/>
      <c r="F2524" s="161"/>
      <c r="G2524" s="114"/>
      <c r="H2524" s="115"/>
      <c r="I2524" s="115"/>
      <c r="J2524" s="116"/>
      <c r="K2524" s="116"/>
      <c r="L2524" s="8"/>
      <c r="M2524" s="117"/>
      <c r="N2524" s="117"/>
      <c r="O2524" s="110"/>
      <c r="P2524" s="110"/>
      <c r="Q2524" s="148"/>
      <c r="R2524" s="170"/>
      <c r="S2524" s="110"/>
      <c r="T2524" s="92"/>
      <c r="U2524" s="180"/>
      <c r="V2524" s="120"/>
      <c r="W2524" s="118"/>
      <c r="X2524" s="118"/>
      <c r="Y2524" s="117"/>
      <c r="Z2524" s="110"/>
      <c r="AA2524" s="110"/>
      <c r="AB2524" s="121"/>
      <c r="AC2524" s="115"/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109"/>
      <c r="B2525" s="110"/>
      <c r="C2525" s="110"/>
      <c r="D2525" s="111"/>
      <c r="E2525" s="111"/>
      <c r="F2525" s="161"/>
      <c r="G2525" s="114"/>
      <c r="H2525" s="115"/>
      <c r="I2525" s="115"/>
      <c r="J2525" s="116"/>
      <c r="K2525" s="116"/>
      <c r="L2525" s="8"/>
      <c r="M2525" s="117"/>
      <c r="N2525" s="117"/>
      <c r="O2525" s="110"/>
      <c r="P2525" s="110"/>
      <c r="Q2525" s="148"/>
      <c r="R2525" s="170"/>
      <c r="S2525" s="110"/>
      <c r="T2525" s="92"/>
      <c r="U2525" s="180"/>
      <c r="V2525" s="120"/>
      <c r="W2525" s="118"/>
      <c r="X2525" s="118"/>
      <c r="Y2525" s="117"/>
      <c r="Z2525" s="110"/>
      <c r="AA2525" s="110"/>
      <c r="AB2525" s="121"/>
      <c r="AC2525" s="115"/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109"/>
      <c r="B2526" s="110"/>
      <c r="C2526" s="110"/>
      <c r="D2526" s="111"/>
      <c r="E2526" s="111"/>
      <c r="F2526" s="161"/>
      <c r="G2526" s="114"/>
      <c r="H2526" s="115"/>
      <c r="I2526" s="115"/>
      <c r="J2526" s="116"/>
      <c r="K2526" s="116"/>
      <c r="L2526" s="8"/>
      <c r="M2526" s="117"/>
      <c r="N2526" s="117"/>
      <c r="O2526" s="110"/>
      <c r="P2526" s="110"/>
      <c r="Q2526" s="148"/>
      <c r="R2526" s="170"/>
      <c r="S2526" s="110"/>
      <c r="T2526" s="92"/>
      <c r="U2526" s="180"/>
      <c r="V2526" s="120"/>
      <c r="W2526" s="118"/>
      <c r="X2526" s="118"/>
      <c r="Y2526" s="117"/>
      <c r="Z2526" s="110"/>
      <c r="AA2526" s="110"/>
      <c r="AB2526" s="121"/>
      <c r="AC2526" s="115"/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109"/>
      <c r="B2527" s="110"/>
      <c r="C2527" s="110"/>
      <c r="D2527" s="111"/>
      <c r="E2527" s="111"/>
      <c r="F2527" s="161"/>
      <c r="G2527" s="114"/>
      <c r="H2527" s="115"/>
      <c r="I2527" s="115"/>
      <c r="J2527" s="116"/>
      <c r="K2527" s="116"/>
      <c r="L2527" s="8"/>
      <c r="M2527" s="117"/>
      <c r="N2527" s="117"/>
      <c r="O2527" s="110"/>
      <c r="P2527" s="110"/>
      <c r="Q2527" s="148"/>
      <c r="R2527" s="170"/>
      <c r="S2527" s="110"/>
      <c r="T2527" s="92"/>
      <c r="U2527" s="180"/>
      <c r="V2527" s="120"/>
      <c r="W2527" s="118"/>
      <c r="X2527" s="118"/>
      <c r="Y2527" s="117"/>
      <c r="Z2527" s="110"/>
      <c r="AA2527" s="110"/>
      <c r="AB2527" s="121"/>
      <c r="AC2527" s="115"/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109"/>
      <c r="B2528" s="110"/>
      <c r="C2528" s="110"/>
      <c r="D2528" s="111"/>
      <c r="E2528" s="111"/>
      <c r="F2528" s="161"/>
      <c r="G2528" s="114"/>
      <c r="H2528" s="115"/>
      <c r="I2528" s="115"/>
      <c r="J2528" s="116"/>
      <c r="K2528" s="116"/>
      <c r="L2528" s="8"/>
      <c r="M2528" s="117"/>
      <c r="N2528" s="117"/>
      <c r="O2528" s="110"/>
      <c r="P2528" s="110"/>
      <c r="Q2528" s="148"/>
      <c r="R2528" s="170"/>
      <c r="S2528" s="110"/>
      <c r="T2528" s="92"/>
      <c r="U2528" s="180"/>
      <c r="V2528" s="120"/>
      <c r="W2528" s="118"/>
      <c r="X2528" s="118"/>
      <c r="Y2528" s="117"/>
      <c r="Z2528" s="110"/>
      <c r="AA2528" s="110"/>
      <c r="AB2528" s="121"/>
      <c r="AC2528" s="115"/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109"/>
      <c r="B2529" s="110"/>
      <c r="C2529" s="110"/>
      <c r="D2529" s="111"/>
      <c r="E2529" s="111"/>
      <c r="F2529" s="161"/>
      <c r="G2529" s="114"/>
      <c r="H2529" s="115"/>
      <c r="I2529" s="115"/>
      <c r="J2529" s="116"/>
      <c r="K2529" s="116"/>
      <c r="L2529" s="8"/>
      <c r="M2529" s="117"/>
      <c r="N2529" s="117"/>
      <c r="O2529" s="110"/>
      <c r="P2529" s="110"/>
      <c r="Q2529" s="148"/>
      <c r="R2529" s="170"/>
      <c r="S2529" s="110"/>
      <c r="T2529" s="92"/>
      <c r="U2529" s="180"/>
      <c r="V2529" s="120"/>
      <c r="W2529" s="118"/>
      <c r="X2529" s="118"/>
      <c r="Y2529" s="117"/>
      <c r="Z2529" s="110"/>
      <c r="AA2529" s="110"/>
      <c r="AB2529" s="121"/>
      <c r="AC2529" s="115"/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109"/>
      <c r="B2530" s="110"/>
      <c r="C2530" s="110"/>
      <c r="D2530" s="111"/>
      <c r="E2530" s="111"/>
      <c r="F2530" s="161"/>
      <c r="G2530" s="114"/>
      <c r="H2530" s="115"/>
      <c r="I2530" s="115"/>
      <c r="J2530" s="116"/>
      <c r="K2530" s="116"/>
      <c r="L2530" s="8"/>
      <c r="M2530" s="117"/>
      <c r="N2530" s="117"/>
      <c r="O2530" s="110"/>
      <c r="P2530" s="110"/>
      <c r="Q2530" s="148"/>
      <c r="R2530" s="170"/>
      <c r="S2530" s="110"/>
      <c r="T2530" s="92"/>
      <c r="U2530" s="180"/>
      <c r="V2530" s="120"/>
      <c r="W2530" s="118"/>
      <c r="X2530" s="118"/>
      <c r="Y2530" s="117"/>
      <c r="Z2530" s="110"/>
      <c r="AA2530" s="110"/>
      <c r="AB2530" s="121"/>
      <c r="AC2530" s="115"/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109"/>
      <c r="B2531" s="110"/>
      <c r="C2531" s="110"/>
      <c r="D2531" s="111"/>
      <c r="E2531" s="111"/>
      <c r="F2531" s="161"/>
      <c r="G2531" s="114"/>
      <c r="H2531" s="115"/>
      <c r="I2531" s="115"/>
      <c r="J2531" s="116"/>
      <c r="K2531" s="116"/>
      <c r="L2531" s="8"/>
      <c r="M2531" s="117"/>
      <c r="N2531" s="117"/>
      <c r="O2531" s="110"/>
      <c r="P2531" s="110"/>
      <c r="Q2531" s="148"/>
      <c r="R2531" s="170"/>
      <c r="S2531" s="110"/>
      <c r="T2531" s="92"/>
      <c r="U2531" s="180"/>
      <c r="V2531" s="120"/>
      <c r="W2531" s="118"/>
      <c r="X2531" s="118"/>
      <c r="Y2531" s="117"/>
      <c r="Z2531" s="110"/>
      <c r="AA2531" s="110"/>
      <c r="AB2531" s="121"/>
      <c r="AC2531" s="115"/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109"/>
      <c r="B2532" s="110"/>
      <c r="C2532" s="110"/>
      <c r="D2532" s="111"/>
      <c r="E2532" s="111"/>
      <c r="F2532" s="161"/>
      <c r="G2532" s="114"/>
      <c r="H2532" s="115"/>
      <c r="I2532" s="115"/>
      <c r="J2532" s="116"/>
      <c r="K2532" s="116"/>
      <c r="L2532" s="8"/>
      <c r="M2532" s="117"/>
      <c r="N2532" s="117"/>
      <c r="O2532" s="110"/>
      <c r="P2532" s="110"/>
      <c r="Q2532" s="148"/>
      <c r="R2532" s="170"/>
      <c r="S2532" s="110"/>
      <c r="T2532" s="92"/>
      <c r="U2532" s="180"/>
      <c r="V2532" s="120"/>
      <c r="W2532" s="118"/>
      <c r="X2532" s="118"/>
      <c r="Y2532" s="117"/>
      <c r="Z2532" s="110"/>
      <c r="AA2532" s="110"/>
      <c r="AB2532" s="121"/>
      <c r="AC2532" s="115"/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109"/>
      <c r="B2533" s="110"/>
      <c r="C2533" s="110"/>
      <c r="D2533" s="111"/>
      <c r="E2533" s="111"/>
      <c r="F2533" s="161"/>
      <c r="G2533" s="114"/>
      <c r="H2533" s="115"/>
      <c r="I2533" s="115"/>
      <c r="J2533" s="116"/>
      <c r="K2533" s="116"/>
      <c r="L2533" s="8"/>
      <c r="M2533" s="117"/>
      <c r="N2533" s="117"/>
      <c r="O2533" s="110"/>
      <c r="P2533" s="110"/>
      <c r="Q2533" s="148"/>
      <c r="R2533" s="170"/>
      <c r="S2533" s="110"/>
      <c r="T2533" s="92"/>
      <c r="U2533" s="180"/>
      <c r="V2533" s="120"/>
      <c r="W2533" s="118"/>
      <c r="X2533" s="118"/>
      <c r="Y2533" s="117"/>
      <c r="Z2533" s="110"/>
      <c r="AA2533" s="110"/>
      <c r="AB2533" s="121"/>
      <c r="AC2533" s="115"/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109"/>
      <c r="B2534" s="110"/>
      <c r="C2534" s="110"/>
      <c r="D2534" s="111"/>
      <c r="E2534" s="111"/>
      <c r="F2534" s="161"/>
      <c r="G2534" s="114"/>
      <c r="H2534" s="115"/>
      <c r="I2534" s="115"/>
      <c r="J2534" s="116"/>
      <c r="K2534" s="116"/>
      <c r="L2534" s="8"/>
      <c r="M2534" s="117"/>
      <c r="N2534" s="117"/>
      <c r="O2534" s="110"/>
      <c r="P2534" s="110"/>
      <c r="Q2534" s="148"/>
      <c r="R2534" s="170"/>
      <c r="S2534" s="110"/>
      <c r="T2534" s="92"/>
      <c r="U2534" s="180"/>
      <c r="V2534" s="120"/>
      <c r="W2534" s="118"/>
      <c r="X2534" s="118"/>
      <c r="Y2534" s="117"/>
      <c r="Z2534" s="110"/>
      <c r="AA2534" s="110"/>
      <c r="AB2534" s="121"/>
      <c r="AC2534" s="115"/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109"/>
      <c r="B2535" s="110"/>
      <c r="C2535" s="110"/>
      <c r="D2535" s="111"/>
      <c r="E2535" s="111"/>
      <c r="F2535" s="161"/>
      <c r="G2535" s="114"/>
      <c r="H2535" s="115"/>
      <c r="I2535" s="115"/>
      <c r="J2535" s="116"/>
      <c r="K2535" s="116"/>
      <c r="L2535" s="8"/>
      <c r="M2535" s="117"/>
      <c r="N2535" s="117"/>
      <c r="O2535" s="110"/>
      <c r="P2535" s="110"/>
      <c r="Q2535" s="148"/>
      <c r="R2535" s="170"/>
      <c r="S2535" s="110"/>
      <c r="T2535" s="92"/>
      <c r="U2535" s="180"/>
      <c r="V2535" s="120"/>
      <c r="W2535" s="118"/>
      <c r="X2535" s="118"/>
      <c r="Y2535" s="117"/>
      <c r="Z2535" s="110"/>
      <c r="AA2535" s="110"/>
      <c r="AB2535" s="121"/>
      <c r="AC2535" s="115"/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109"/>
      <c r="B2536" s="110"/>
      <c r="C2536" s="110"/>
      <c r="D2536" s="111"/>
      <c r="E2536" s="111"/>
      <c r="F2536" s="161"/>
      <c r="G2536" s="114"/>
      <c r="H2536" s="115"/>
      <c r="I2536" s="115"/>
      <c r="J2536" s="116"/>
      <c r="K2536" s="116"/>
      <c r="L2536" s="8"/>
      <c r="M2536" s="117"/>
      <c r="N2536" s="117"/>
      <c r="O2536" s="110"/>
      <c r="P2536" s="110"/>
      <c r="Q2536" s="148"/>
      <c r="R2536" s="170"/>
      <c r="S2536" s="110"/>
      <c r="T2536" s="92"/>
      <c r="U2536" s="180"/>
      <c r="V2536" s="120"/>
      <c r="W2536" s="118"/>
      <c r="X2536" s="118"/>
      <c r="Y2536" s="117"/>
      <c r="Z2536" s="110"/>
      <c r="AA2536" s="110"/>
      <c r="AB2536" s="121"/>
      <c r="AC2536" s="115"/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109"/>
      <c r="B2537" s="110"/>
      <c r="C2537" s="110"/>
      <c r="D2537" s="111"/>
      <c r="E2537" s="111"/>
      <c r="F2537" s="161"/>
      <c r="G2537" s="114"/>
      <c r="H2537" s="115"/>
      <c r="I2537" s="115"/>
      <c r="J2537" s="116"/>
      <c r="K2537" s="116"/>
      <c r="L2537" s="8"/>
      <c r="M2537" s="117"/>
      <c r="N2537" s="117"/>
      <c r="O2537" s="110"/>
      <c r="P2537" s="110"/>
      <c r="Q2537" s="148"/>
      <c r="R2537" s="170"/>
      <c r="S2537" s="110"/>
      <c r="T2537" s="92"/>
      <c r="U2537" s="180"/>
      <c r="V2537" s="120"/>
      <c r="W2537" s="118"/>
      <c r="X2537" s="118"/>
      <c r="Y2537" s="117"/>
      <c r="Z2537" s="110"/>
      <c r="AA2537" s="110"/>
      <c r="AB2537" s="121"/>
      <c r="AC2537" s="115"/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109"/>
      <c r="B2538" s="110"/>
      <c r="C2538" s="110"/>
      <c r="D2538" s="111"/>
      <c r="E2538" s="111"/>
      <c r="F2538" s="161"/>
      <c r="G2538" s="114"/>
      <c r="H2538" s="115"/>
      <c r="I2538" s="115"/>
      <c r="J2538" s="116"/>
      <c r="K2538" s="116"/>
      <c r="L2538" s="8"/>
      <c r="M2538" s="117"/>
      <c r="N2538" s="117"/>
      <c r="O2538" s="110"/>
      <c r="P2538" s="110"/>
      <c r="Q2538" s="148"/>
      <c r="R2538" s="170"/>
      <c r="S2538" s="110"/>
      <c r="T2538" s="92"/>
      <c r="U2538" s="180"/>
      <c r="V2538" s="120"/>
      <c r="W2538" s="118"/>
      <c r="X2538" s="118"/>
      <c r="Y2538" s="117"/>
      <c r="Z2538" s="110"/>
      <c r="AA2538" s="110"/>
      <c r="AB2538" s="121"/>
      <c r="AC2538" s="115"/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109"/>
      <c r="B2539" s="110"/>
      <c r="C2539" s="110"/>
      <c r="D2539" s="111"/>
      <c r="E2539" s="111"/>
      <c r="F2539" s="161"/>
      <c r="G2539" s="114"/>
      <c r="H2539" s="115"/>
      <c r="I2539" s="115"/>
      <c r="J2539" s="116"/>
      <c r="K2539" s="116"/>
      <c r="L2539" s="8"/>
      <c r="M2539" s="117"/>
      <c r="N2539" s="117"/>
      <c r="O2539" s="110"/>
      <c r="P2539" s="110"/>
      <c r="Q2539" s="148"/>
      <c r="R2539" s="170"/>
      <c r="S2539" s="110"/>
      <c r="T2539" s="92"/>
      <c r="U2539" s="180"/>
      <c r="V2539" s="120"/>
      <c r="W2539" s="118"/>
      <c r="X2539" s="118"/>
      <c r="Y2539" s="117"/>
      <c r="Z2539" s="110"/>
      <c r="AA2539" s="110"/>
      <c r="AB2539" s="121"/>
      <c r="AC2539" s="115"/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109"/>
      <c r="B2540" s="110"/>
      <c r="C2540" s="110"/>
      <c r="D2540" s="111"/>
      <c r="E2540" s="111"/>
      <c r="F2540" s="161"/>
      <c r="G2540" s="114"/>
      <c r="H2540" s="115"/>
      <c r="I2540" s="115"/>
      <c r="J2540" s="116"/>
      <c r="K2540" s="116"/>
      <c r="L2540" s="8"/>
      <c r="M2540" s="117"/>
      <c r="N2540" s="117"/>
      <c r="O2540" s="110"/>
      <c r="P2540" s="110"/>
      <c r="Q2540" s="148"/>
      <c r="R2540" s="170"/>
      <c r="S2540" s="110"/>
      <c r="T2540" s="92"/>
      <c r="U2540" s="180"/>
      <c r="V2540" s="120"/>
      <c r="W2540" s="118"/>
      <c r="X2540" s="118"/>
      <c r="Y2540" s="117"/>
      <c r="Z2540" s="110"/>
      <c r="AA2540" s="110"/>
      <c r="AB2540" s="121"/>
      <c r="AC2540" s="115"/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109"/>
      <c r="B2541" s="110"/>
      <c r="C2541" s="110"/>
      <c r="D2541" s="111"/>
      <c r="E2541" s="111"/>
      <c r="F2541" s="161"/>
      <c r="G2541" s="114"/>
      <c r="H2541" s="115"/>
      <c r="I2541" s="115"/>
      <c r="J2541" s="116"/>
      <c r="K2541" s="116"/>
      <c r="L2541" s="8"/>
      <c r="M2541" s="117"/>
      <c r="N2541" s="117"/>
      <c r="O2541" s="110"/>
      <c r="P2541" s="110"/>
      <c r="Q2541" s="148"/>
      <c r="R2541" s="170"/>
      <c r="S2541" s="110"/>
      <c r="T2541" s="92"/>
      <c r="U2541" s="180"/>
      <c r="V2541" s="120"/>
      <c r="W2541" s="118"/>
      <c r="X2541" s="118"/>
      <c r="Y2541" s="117"/>
      <c r="Z2541" s="110"/>
      <c r="AA2541" s="110"/>
      <c r="AB2541" s="121"/>
      <c r="AC2541" s="115"/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109"/>
      <c r="B2542" s="110"/>
      <c r="C2542" s="110"/>
      <c r="D2542" s="111"/>
      <c r="E2542" s="111"/>
      <c r="F2542" s="161"/>
      <c r="G2542" s="114"/>
      <c r="H2542" s="115"/>
      <c r="I2542" s="115"/>
      <c r="J2542" s="116"/>
      <c r="K2542" s="116"/>
      <c r="L2542" s="8"/>
      <c r="M2542" s="117"/>
      <c r="N2542" s="117"/>
      <c r="O2542" s="110"/>
      <c r="P2542" s="110"/>
      <c r="Q2542" s="148"/>
      <c r="R2542" s="170"/>
      <c r="S2542" s="110"/>
      <c r="T2542" s="92"/>
      <c r="U2542" s="180"/>
      <c r="V2542" s="120"/>
      <c r="W2542" s="118"/>
      <c r="X2542" s="118"/>
      <c r="Y2542" s="117"/>
      <c r="Z2542" s="110"/>
      <c r="AA2542" s="110"/>
      <c r="AB2542" s="121"/>
      <c r="AC2542" s="115"/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109"/>
      <c r="B2543" s="110"/>
      <c r="C2543" s="110"/>
      <c r="D2543" s="111"/>
      <c r="E2543" s="111"/>
      <c r="F2543" s="161"/>
      <c r="G2543" s="114"/>
      <c r="H2543" s="115"/>
      <c r="I2543" s="115"/>
      <c r="J2543" s="116"/>
      <c r="K2543" s="116"/>
      <c r="L2543" s="8"/>
      <c r="M2543" s="117"/>
      <c r="N2543" s="117"/>
      <c r="O2543" s="110"/>
      <c r="P2543" s="110"/>
      <c r="Q2543" s="148"/>
      <c r="R2543" s="170"/>
      <c r="S2543" s="110"/>
      <c r="T2543" s="92"/>
      <c r="U2543" s="180"/>
      <c r="V2543" s="120"/>
      <c r="W2543" s="118"/>
      <c r="X2543" s="118"/>
      <c r="Y2543" s="117"/>
      <c r="Z2543" s="110"/>
      <c r="AA2543" s="110"/>
      <c r="AB2543" s="121"/>
      <c r="AC2543" s="115"/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109"/>
      <c r="B2544" s="110"/>
      <c r="C2544" s="110"/>
      <c r="D2544" s="111"/>
      <c r="E2544" s="111"/>
      <c r="F2544" s="161"/>
      <c r="G2544" s="114"/>
      <c r="H2544" s="115"/>
      <c r="I2544" s="115"/>
      <c r="J2544" s="116"/>
      <c r="K2544" s="116"/>
      <c r="L2544" s="8"/>
      <c r="M2544" s="117"/>
      <c r="N2544" s="117"/>
      <c r="O2544" s="110"/>
      <c r="P2544" s="110"/>
      <c r="Q2544" s="148"/>
      <c r="R2544" s="170"/>
      <c r="S2544" s="110"/>
      <c r="T2544" s="92"/>
      <c r="U2544" s="180"/>
      <c r="V2544" s="120"/>
      <c r="W2544" s="118"/>
      <c r="X2544" s="118"/>
      <c r="Y2544" s="117"/>
      <c r="Z2544" s="110"/>
      <c r="AA2544" s="110"/>
      <c r="AB2544" s="121"/>
      <c r="AC2544" s="115"/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109"/>
      <c r="B2545" s="110"/>
      <c r="C2545" s="110"/>
      <c r="D2545" s="111"/>
      <c r="E2545" s="111"/>
      <c r="F2545" s="161"/>
      <c r="G2545" s="114"/>
      <c r="H2545" s="115"/>
      <c r="I2545" s="115"/>
      <c r="J2545" s="116"/>
      <c r="K2545" s="116"/>
      <c r="L2545" s="8"/>
      <c r="M2545" s="117"/>
      <c r="N2545" s="117"/>
      <c r="O2545" s="110"/>
      <c r="P2545" s="110"/>
      <c r="Q2545" s="148"/>
      <c r="R2545" s="170"/>
      <c r="S2545" s="110"/>
      <c r="T2545" s="92"/>
      <c r="U2545" s="180"/>
      <c r="V2545" s="120"/>
      <c r="W2545" s="118"/>
      <c r="X2545" s="118"/>
      <c r="Y2545" s="117"/>
      <c r="Z2545" s="110"/>
      <c r="AA2545" s="110"/>
      <c r="AB2545" s="121"/>
      <c r="AC2545" s="115"/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109"/>
      <c r="B2546" s="110"/>
      <c r="C2546" s="110"/>
      <c r="D2546" s="111"/>
      <c r="E2546" s="111"/>
      <c r="F2546" s="161"/>
      <c r="G2546" s="114"/>
      <c r="H2546" s="115"/>
      <c r="I2546" s="115"/>
      <c r="J2546" s="116"/>
      <c r="K2546" s="116"/>
      <c r="L2546" s="8"/>
      <c r="M2546" s="117"/>
      <c r="N2546" s="117"/>
      <c r="O2546" s="110"/>
      <c r="P2546" s="110"/>
      <c r="Q2546" s="148"/>
      <c r="R2546" s="170"/>
      <c r="S2546" s="110"/>
      <c r="T2546" s="92"/>
      <c r="U2546" s="180"/>
      <c r="V2546" s="120"/>
      <c r="W2546" s="118"/>
      <c r="X2546" s="118"/>
      <c r="Y2546" s="117"/>
      <c r="Z2546" s="110"/>
      <c r="AA2546" s="110"/>
      <c r="AB2546" s="121"/>
      <c r="AC2546" s="115"/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109"/>
      <c r="B2547" s="110"/>
      <c r="C2547" s="110"/>
      <c r="D2547" s="111"/>
      <c r="E2547" s="111"/>
      <c r="F2547" s="161"/>
      <c r="G2547" s="114"/>
      <c r="H2547" s="115"/>
      <c r="I2547" s="115"/>
      <c r="J2547" s="116"/>
      <c r="K2547" s="116"/>
      <c r="L2547" s="8"/>
      <c r="M2547" s="117"/>
      <c r="N2547" s="117"/>
      <c r="O2547" s="110"/>
      <c r="P2547" s="110"/>
      <c r="Q2547" s="148"/>
      <c r="R2547" s="170"/>
      <c r="S2547" s="110"/>
      <c r="T2547" s="92"/>
      <c r="U2547" s="180"/>
      <c r="V2547" s="120"/>
      <c r="W2547" s="118"/>
      <c r="X2547" s="118"/>
      <c r="Y2547" s="117"/>
      <c r="Z2547" s="110"/>
      <c r="AA2547" s="110"/>
      <c r="AB2547" s="121"/>
      <c r="AC2547" s="115"/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109"/>
      <c r="B2548" s="110"/>
      <c r="C2548" s="110"/>
      <c r="D2548" s="111"/>
      <c r="E2548" s="111"/>
      <c r="F2548" s="161"/>
      <c r="G2548" s="114"/>
      <c r="H2548" s="115"/>
      <c r="I2548" s="115"/>
      <c r="J2548" s="116"/>
      <c r="K2548" s="116"/>
      <c r="L2548" s="8"/>
      <c r="M2548" s="117"/>
      <c r="N2548" s="117"/>
      <c r="O2548" s="110"/>
      <c r="P2548" s="110"/>
      <c r="Q2548" s="148"/>
      <c r="R2548" s="170"/>
      <c r="S2548" s="110"/>
      <c r="T2548" s="92"/>
      <c r="U2548" s="180"/>
      <c r="V2548" s="120"/>
      <c r="W2548" s="118"/>
      <c r="X2548" s="118"/>
      <c r="Y2548" s="117"/>
      <c r="Z2548" s="110"/>
      <c r="AA2548" s="110"/>
      <c r="AB2548" s="121"/>
      <c r="AC2548" s="115"/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109"/>
      <c r="B2549" s="110"/>
      <c r="C2549" s="110"/>
      <c r="D2549" s="111"/>
      <c r="E2549" s="111"/>
      <c r="F2549" s="161"/>
      <c r="G2549" s="114"/>
      <c r="H2549" s="115"/>
      <c r="I2549" s="115"/>
      <c r="J2549" s="116"/>
      <c r="K2549" s="116"/>
      <c r="L2549" s="8"/>
      <c r="M2549" s="117"/>
      <c r="N2549" s="117"/>
      <c r="O2549" s="110"/>
      <c r="P2549" s="110"/>
      <c r="Q2549" s="148"/>
      <c r="R2549" s="170"/>
      <c r="S2549" s="110"/>
      <c r="T2549" s="92"/>
      <c r="U2549" s="180"/>
      <c r="V2549" s="120"/>
      <c r="W2549" s="118"/>
      <c r="X2549" s="118"/>
      <c r="Y2549" s="117"/>
      <c r="Z2549" s="110"/>
      <c r="AA2549" s="110"/>
      <c r="AB2549" s="121"/>
      <c r="AC2549" s="115"/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109"/>
      <c r="B2550" s="110"/>
      <c r="C2550" s="110"/>
      <c r="D2550" s="111"/>
      <c r="E2550" s="111"/>
      <c r="F2550" s="161"/>
      <c r="G2550" s="114"/>
      <c r="H2550" s="115"/>
      <c r="I2550" s="115"/>
      <c r="J2550" s="116"/>
      <c r="K2550" s="116"/>
      <c r="L2550" s="8"/>
      <c r="M2550" s="117"/>
      <c r="N2550" s="117"/>
      <c r="O2550" s="110"/>
      <c r="P2550" s="110"/>
      <c r="Q2550" s="148"/>
      <c r="R2550" s="170"/>
      <c r="S2550" s="110"/>
      <c r="T2550" s="92"/>
      <c r="U2550" s="180"/>
      <c r="V2550" s="120"/>
      <c r="W2550" s="118"/>
      <c r="X2550" s="118"/>
      <c r="Y2550" s="117"/>
      <c r="Z2550" s="110"/>
      <c r="AA2550" s="110"/>
      <c r="AB2550" s="121"/>
      <c r="AC2550" s="115"/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109"/>
      <c r="B2551" s="110"/>
      <c r="C2551" s="110"/>
      <c r="D2551" s="111"/>
      <c r="E2551" s="111"/>
      <c r="F2551" s="161"/>
      <c r="G2551" s="114"/>
      <c r="H2551" s="115"/>
      <c r="I2551" s="115"/>
      <c r="J2551" s="116"/>
      <c r="K2551" s="116"/>
      <c r="L2551" s="8"/>
      <c r="M2551" s="117"/>
      <c r="N2551" s="117"/>
      <c r="O2551" s="110"/>
      <c r="P2551" s="110"/>
      <c r="Q2551" s="148"/>
      <c r="R2551" s="170"/>
      <c r="S2551" s="110"/>
      <c r="T2551" s="92"/>
      <c r="U2551" s="180"/>
      <c r="V2551" s="120"/>
      <c r="W2551" s="118"/>
      <c r="X2551" s="118"/>
      <c r="Y2551" s="117"/>
      <c r="Z2551" s="110"/>
      <c r="AA2551" s="110"/>
      <c r="AB2551" s="121"/>
      <c r="AC2551" s="115"/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109"/>
      <c r="B2552" s="110"/>
      <c r="C2552" s="110"/>
      <c r="D2552" s="111"/>
      <c r="E2552" s="111"/>
      <c r="F2552" s="161"/>
      <c r="G2552" s="114"/>
      <c r="H2552" s="115"/>
      <c r="I2552" s="115"/>
      <c r="J2552" s="116"/>
      <c r="K2552" s="116"/>
      <c r="L2552" s="8"/>
      <c r="M2552" s="117"/>
      <c r="N2552" s="117"/>
      <c r="O2552" s="110"/>
      <c r="P2552" s="110"/>
      <c r="Q2552" s="148"/>
      <c r="R2552" s="170"/>
      <c r="S2552" s="110"/>
      <c r="T2552" s="92"/>
      <c r="U2552" s="180"/>
      <c r="V2552" s="120"/>
      <c r="W2552" s="118"/>
      <c r="X2552" s="118"/>
      <c r="Y2552" s="117"/>
      <c r="Z2552" s="110"/>
      <c r="AA2552" s="110"/>
      <c r="AB2552" s="121"/>
      <c r="AC2552" s="115"/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109"/>
      <c r="B2553" s="110"/>
      <c r="C2553" s="110"/>
      <c r="D2553" s="111"/>
      <c r="E2553" s="111"/>
      <c r="F2553" s="161"/>
      <c r="G2553" s="114"/>
      <c r="H2553" s="115"/>
      <c r="I2553" s="115"/>
      <c r="J2553" s="116"/>
      <c r="K2553" s="116"/>
      <c r="L2553" s="8"/>
      <c r="M2553" s="117"/>
      <c r="N2553" s="117"/>
      <c r="O2553" s="110"/>
      <c r="P2553" s="110"/>
      <c r="Q2553" s="148"/>
      <c r="R2553" s="170"/>
      <c r="S2553" s="110"/>
      <c r="T2553" s="92"/>
      <c r="U2553" s="180"/>
      <c r="V2553" s="120"/>
      <c r="W2553" s="118"/>
      <c r="X2553" s="118"/>
      <c r="Y2553" s="117"/>
      <c r="Z2553" s="110"/>
      <c r="AA2553" s="110"/>
      <c r="AB2553" s="121"/>
      <c r="AC2553" s="115"/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109"/>
      <c r="B2554" s="110"/>
      <c r="C2554" s="110"/>
      <c r="D2554" s="111"/>
      <c r="E2554" s="111"/>
      <c r="F2554" s="161"/>
      <c r="G2554" s="114"/>
      <c r="H2554" s="115"/>
      <c r="I2554" s="115"/>
      <c r="J2554" s="116"/>
      <c r="K2554" s="116"/>
      <c r="L2554" s="8"/>
      <c r="M2554" s="117"/>
      <c r="N2554" s="117"/>
      <c r="O2554" s="110"/>
      <c r="P2554" s="110"/>
      <c r="Q2554" s="148"/>
      <c r="R2554" s="170"/>
      <c r="S2554" s="110"/>
      <c r="T2554" s="92"/>
      <c r="U2554" s="180"/>
      <c r="V2554" s="120"/>
      <c r="W2554" s="118"/>
      <c r="X2554" s="118"/>
      <c r="Y2554" s="117"/>
      <c r="Z2554" s="110"/>
      <c r="AA2554" s="110"/>
      <c r="AB2554" s="121"/>
      <c r="AC2554" s="115"/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109"/>
      <c r="B2555" s="110"/>
      <c r="C2555" s="110"/>
      <c r="D2555" s="111"/>
      <c r="E2555" s="111"/>
      <c r="F2555" s="161"/>
      <c r="G2555" s="114"/>
      <c r="H2555" s="115"/>
      <c r="I2555" s="115"/>
      <c r="J2555" s="116"/>
      <c r="K2555" s="116"/>
      <c r="L2555" s="8"/>
      <c r="M2555" s="117"/>
      <c r="N2555" s="117"/>
      <c r="O2555" s="110"/>
      <c r="P2555" s="110"/>
      <c r="Q2555" s="148"/>
      <c r="R2555" s="170"/>
      <c r="S2555" s="110"/>
      <c r="T2555" s="92"/>
      <c r="U2555" s="180"/>
      <c r="V2555" s="120"/>
      <c r="W2555" s="118"/>
      <c r="X2555" s="118"/>
      <c r="Y2555" s="117"/>
      <c r="Z2555" s="110"/>
      <c r="AA2555" s="110"/>
      <c r="AB2555" s="121"/>
      <c r="AC2555" s="115"/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109"/>
      <c r="B2556" s="110"/>
      <c r="C2556" s="110"/>
      <c r="D2556" s="111"/>
      <c r="E2556" s="111"/>
      <c r="F2556" s="161"/>
      <c r="G2556" s="114"/>
      <c r="H2556" s="115"/>
      <c r="I2556" s="115"/>
      <c r="J2556" s="116"/>
      <c r="K2556" s="116"/>
      <c r="L2556" s="8"/>
      <c r="M2556" s="117"/>
      <c r="N2556" s="117"/>
      <c r="O2556" s="110"/>
      <c r="P2556" s="110"/>
      <c r="Q2556" s="148"/>
      <c r="R2556" s="170"/>
      <c r="S2556" s="110"/>
      <c r="T2556" s="92"/>
      <c r="U2556" s="180"/>
      <c r="V2556" s="120"/>
      <c r="W2556" s="118"/>
      <c r="X2556" s="118"/>
      <c r="Y2556" s="117"/>
      <c r="Z2556" s="110"/>
      <c r="AA2556" s="110"/>
      <c r="AB2556" s="121"/>
      <c r="AC2556" s="115"/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109"/>
      <c r="B2557" s="110"/>
      <c r="C2557" s="110"/>
      <c r="D2557" s="111"/>
      <c r="E2557" s="111"/>
      <c r="F2557" s="161"/>
      <c r="G2557" s="114"/>
      <c r="H2557" s="115"/>
      <c r="I2557" s="115"/>
      <c r="J2557" s="116"/>
      <c r="K2557" s="116"/>
      <c r="L2557" s="8"/>
      <c r="M2557" s="117"/>
      <c r="N2557" s="117"/>
      <c r="O2557" s="110"/>
      <c r="P2557" s="110"/>
      <c r="Q2557" s="148"/>
      <c r="R2557" s="170"/>
      <c r="S2557" s="110"/>
      <c r="T2557" s="92"/>
      <c r="U2557" s="180"/>
      <c r="V2557" s="120"/>
      <c r="W2557" s="118"/>
      <c r="X2557" s="118"/>
      <c r="Y2557" s="117"/>
      <c r="Z2557" s="110"/>
      <c r="AA2557" s="110"/>
      <c r="AB2557" s="121"/>
      <c r="AC2557" s="115"/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109"/>
      <c r="B2558" s="110"/>
      <c r="C2558" s="110"/>
      <c r="D2558" s="111"/>
      <c r="E2558" s="111"/>
      <c r="F2558" s="161"/>
      <c r="G2558" s="114"/>
      <c r="H2558" s="115"/>
      <c r="I2558" s="115"/>
      <c r="J2558" s="116"/>
      <c r="K2558" s="116"/>
      <c r="L2558" s="8"/>
      <c r="M2558" s="117"/>
      <c r="N2558" s="117"/>
      <c r="O2558" s="110"/>
      <c r="P2558" s="110"/>
      <c r="Q2558" s="148"/>
      <c r="R2558" s="170"/>
      <c r="S2558" s="110"/>
      <c r="T2558" s="92"/>
      <c r="U2558" s="180"/>
      <c r="V2558" s="120"/>
      <c r="W2558" s="118"/>
      <c r="X2558" s="118"/>
      <c r="Y2558" s="117"/>
      <c r="Z2558" s="110"/>
      <c r="AA2558" s="110"/>
      <c r="AB2558" s="121"/>
      <c r="AC2558" s="115"/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109"/>
      <c r="B2559" s="110"/>
      <c r="C2559" s="110"/>
      <c r="D2559" s="111"/>
      <c r="E2559" s="111"/>
      <c r="F2559" s="161"/>
      <c r="G2559" s="114"/>
      <c r="H2559" s="115"/>
      <c r="I2559" s="115"/>
      <c r="J2559" s="116"/>
      <c r="K2559" s="116"/>
      <c r="L2559" s="8"/>
      <c r="M2559" s="117"/>
      <c r="N2559" s="117"/>
      <c r="O2559" s="110"/>
      <c r="P2559" s="110"/>
      <c r="Q2559" s="148"/>
      <c r="R2559" s="170"/>
      <c r="S2559" s="110"/>
      <c r="T2559" s="92"/>
      <c r="U2559" s="180"/>
      <c r="V2559" s="120"/>
      <c r="W2559" s="118"/>
      <c r="X2559" s="118"/>
      <c r="Y2559" s="117"/>
      <c r="Z2559" s="110"/>
      <c r="AA2559" s="110"/>
      <c r="AB2559" s="121"/>
      <c r="AC2559" s="115"/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109"/>
      <c r="B2560" s="110"/>
      <c r="C2560" s="110"/>
      <c r="D2560" s="111"/>
      <c r="E2560" s="111"/>
      <c r="F2560" s="161"/>
      <c r="G2560" s="114"/>
      <c r="H2560" s="115"/>
      <c r="I2560" s="115"/>
      <c r="J2560" s="116"/>
      <c r="K2560" s="116"/>
      <c r="L2560" s="8"/>
      <c r="M2560" s="117"/>
      <c r="N2560" s="117"/>
      <c r="O2560" s="110"/>
      <c r="P2560" s="110"/>
      <c r="Q2560" s="148"/>
      <c r="R2560" s="170"/>
      <c r="S2560" s="110"/>
      <c r="T2560" s="92"/>
      <c r="U2560" s="180"/>
      <c r="V2560" s="120"/>
      <c r="W2560" s="118"/>
      <c r="X2560" s="118"/>
      <c r="Y2560" s="117"/>
      <c r="Z2560" s="110"/>
      <c r="AA2560" s="110"/>
      <c r="AB2560" s="121"/>
      <c r="AC2560" s="115"/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109"/>
      <c r="B2561" s="110"/>
      <c r="C2561" s="110"/>
      <c r="D2561" s="111"/>
      <c r="E2561" s="111"/>
      <c r="F2561" s="161"/>
      <c r="G2561" s="114"/>
      <c r="H2561" s="115"/>
      <c r="I2561" s="115"/>
      <c r="J2561" s="116"/>
      <c r="K2561" s="116"/>
      <c r="L2561" s="8"/>
      <c r="M2561" s="117"/>
      <c r="N2561" s="117"/>
      <c r="O2561" s="110"/>
      <c r="P2561" s="110"/>
      <c r="Q2561" s="148"/>
      <c r="R2561" s="170"/>
      <c r="S2561" s="110"/>
      <c r="T2561" s="92"/>
      <c r="U2561" s="180"/>
      <c r="V2561" s="120"/>
      <c r="W2561" s="118"/>
      <c r="X2561" s="118"/>
      <c r="Y2561" s="117"/>
      <c r="Z2561" s="110"/>
      <c r="AA2561" s="110"/>
      <c r="AB2561" s="121"/>
      <c r="AC2561" s="115"/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109"/>
      <c r="B2562" s="110"/>
      <c r="C2562" s="110"/>
      <c r="D2562" s="111"/>
      <c r="E2562" s="111"/>
      <c r="F2562" s="161"/>
      <c r="G2562" s="114"/>
      <c r="H2562" s="115"/>
      <c r="I2562" s="115"/>
      <c r="J2562" s="116"/>
      <c r="K2562" s="116"/>
      <c r="L2562" s="8"/>
      <c r="M2562" s="117"/>
      <c r="N2562" s="117"/>
      <c r="O2562" s="110"/>
      <c r="P2562" s="110"/>
      <c r="Q2562" s="148"/>
      <c r="R2562" s="170"/>
      <c r="S2562" s="110"/>
      <c r="T2562" s="92"/>
      <c r="U2562" s="180"/>
      <c r="V2562" s="120"/>
      <c r="W2562" s="118"/>
      <c r="X2562" s="118"/>
      <c r="Y2562" s="117"/>
      <c r="Z2562" s="110"/>
      <c r="AA2562" s="110"/>
      <c r="AB2562" s="121"/>
      <c r="AC2562" s="115"/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109"/>
      <c r="B2563" s="110"/>
      <c r="C2563" s="110"/>
      <c r="D2563" s="111"/>
      <c r="E2563" s="111"/>
      <c r="F2563" s="161"/>
      <c r="G2563" s="114"/>
      <c r="H2563" s="115"/>
      <c r="I2563" s="115"/>
      <c r="J2563" s="116"/>
      <c r="K2563" s="116"/>
      <c r="L2563" s="8"/>
      <c r="M2563" s="117"/>
      <c r="N2563" s="117"/>
      <c r="O2563" s="110"/>
      <c r="P2563" s="110"/>
      <c r="Q2563" s="148"/>
      <c r="R2563" s="170"/>
      <c r="S2563" s="110"/>
      <c r="T2563" s="92"/>
      <c r="U2563" s="180"/>
      <c r="V2563" s="120"/>
      <c r="W2563" s="118"/>
      <c r="X2563" s="118"/>
      <c r="Y2563" s="117"/>
      <c r="Z2563" s="110"/>
      <c r="AA2563" s="110"/>
      <c r="AB2563" s="121"/>
      <c r="AC2563" s="115"/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109"/>
      <c r="B2564" s="110"/>
      <c r="C2564" s="110"/>
      <c r="D2564" s="111"/>
      <c r="E2564" s="111"/>
      <c r="F2564" s="161"/>
      <c r="G2564" s="114"/>
      <c r="H2564" s="115"/>
      <c r="I2564" s="115"/>
      <c r="J2564" s="116"/>
      <c r="K2564" s="116"/>
      <c r="L2564" s="8"/>
      <c r="M2564" s="117"/>
      <c r="N2564" s="117"/>
      <c r="O2564" s="110"/>
      <c r="P2564" s="110"/>
      <c r="Q2564" s="148"/>
      <c r="R2564" s="170"/>
      <c r="S2564" s="110"/>
      <c r="T2564" s="92"/>
      <c r="U2564" s="180"/>
      <c r="V2564" s="120"/>
      <c r="W2564" s="118"/>
      <c r="X2564" s="118"/>
      <c r="Y2564" s="117"/>
      <c r="Z2564" s="110"/>
      <c r="AA2564" s="110"/>
      <c r="AB2564" s="121"/>
      <c r="AC2564" s="115"/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109"/>
      <c r="B2565" s="110"/>
      <c r="C2565" s="110"/>
      <c r="D2565" s="111"/>
      <c r="E2565" s="111"/>
      <c r="F2565" s="161"/>
      <c r="G2565" s="114"/>
      <c r="H2565" s="115"/>
      <c r="I2565" s="115"/>
      <c r="J2565" s="116"/>
      <c r="K2565" s="116"/>
      <c r="L2565" s="8"/>
      <c r="M2565" s="117"/>
      <c r="N2565" s="117"/>
      <c r="O2565" s="110"/>
      <c r="P2565" s="110"/>
      <c r="Q2565" s="148"/>
      <c r="R2565" s="170"/>
      <c r="S2565" s="110"/>
      <c r="T2565" s="92"/>
      <c r="U2565" s="180"/>
      <c r="V2565" s="120"/>
      <c r="W2565" s="118"/>
      <c r="X2565" s="118"/>
      <c r="Y2565" s="117"/>
      <c r="Z2565" s="110"/>
      <c r="AA2565" s="110"/>
      <c r="AB2565" s="121"/>
      <c r="AC2565" s="115"/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109"/>
      <c r="B2566" s="110"/>
      <c r="C2566" s="110"/>
      <c r="D2566" s="111"/>
      <c r="E2566" s="111"/>
      <c r="F2566" s="161"/>
      <c r="G2566" s="114"/>
      <c r="H2566" s="115"/>
      <c r="I2566" s="115"/>
      <c r="J2566" s="116"/>
      <c r="K2566" s="116"/>
      <c r="L2566" s="8"/>
      <c r="M2566" s="117"/>
      <c r="N2566" s="117"/>
      <c r="O2566" s="110"/>
      <c r="P2566" s="110"/>
      <c r="Q2566" s="148"/>
      <c r="R2566" s="170"/>
      <c r="S2566" s="110"/>
      <c r="T2566" s="92"/>
      <c r="U2566" s="180"/>
      <c r="V2566" s="120"/>
      <c r="W2566" s="118"/>
      <c r="X2566" s="118"/>
      <c r="Y2566" s="117"/>
      <c r="Z2566" s="110"/>
      <c r="AA2566" s="110"/>
      <c r="AB2566" s="121"/>
      <c r="AC2566" s="115"/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109"/>
      <c r="B2567" s="110"/>
      <c r="C2567" s="110"/>
      <c r="D2567" s="111"/>
      <c r="E2567" s="111"/>
      <c r="F2567" s="161"/>
      <c r="G2567" s="114"/>
      <c r="H2567" s="115"/>
      <c r="I2567" s="115"/>
      <c r="J2567" s="116"/>
      <c r="K2567" s="116"/>
      <c r="L2567" s="8"/>
      <c r="M2567" s="117"/>
      <c r="N2567" s="117"/>
      <c r="O2567" s="110"/>
      <c r="P2567" s="110"/>
      <c r="Q2567" s="148"/>
      <c r="R2567" s="170"/>
      <c r="S2567" s="110"/>
      <c r="T2567" s="92"/>
      <c r="U2567" s="180"/>
      <c r="V2567" s="120"/>
      <c r="W2567" s="118"/>
      <c r="X2567" s="118"/>
      <c r="Y2567" s="117"/>
      <c r="Z2567" s="110"/>
      <c r="AA2567" s="110"/>
      <c r="AB2567" s="121"/>
      <c r="AC2567" s="115"/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109"/>
      <c r="B2568" s="110"/>
      <c r="C2568" s="110"/>
      <c r="D2568" s="111"/>
      <c r="E2568" s="111"/>
      <c r="F2568" s="161"/>
      <c r="G2568" s="114"/>
      <c r="H2568" s="115"/>
      <c r="I2568" s="115"/>
      <c r="J2568" s="116"/>
      <c r="K2568" s="116"/>
      <c r="L2568" s="8"/>
      <c r="M2568" s="117"/>
      <c r="N2568" s="117"/>
      <c r="O2568" s="110"/>
      <c r="P2568" s="110"/>
      <c r="Q2568" s="148"/>
      <c r="R2568" s="170"/>
      <c r="S2568" s="110"/>
      <c r="T2568" s="92"/>
      <c r="U2568" s="180"/>
      <c r="V2568" s="120"/>
      <c r="W2568" s="118"/>
      <c r="X2568" s="118"/>
      <c r="Y2568" s="117"/>
      <c r="Z2568" s="110"/>
      <c r="AA2568" s="110"/>
      <c r="AB2568" s="121"/>
      <c r="AC2568" s="115"/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109"/>
      <c r="B2569" s="110"/>
      <c r="C2569" s="110"/>
      <c r="D2569" s="111"/>
      <c r="E2569" s="111"/>
      <c r="F2569" s="161"/>
      <c r="G2569" s="114"/>
      <c r="H2569" s="115"/>
      <c r="I2569" s="115"/>
      <c r="J2569" s="116"/>
      <c r="K2569" s="116"/>
      <c r="L2569" s="8"/>
      <c r="M2569" s="117"/>
      <c r="N2569" s="117"/>
      <c r="O2569" s="110"/>
      <c r="P2569" s="110"/>
      <c r="Q2569" s="148"/>
      <c r="R2569" s="170"/>
      <c r="S2569" s="110"/>
      <c r="T2569" s="92"/>
      <c r="U2569" s="180"/>
      <c r="V2569" s="120"/>
      <c r="W2569" s="118"/>
      <c r="X2569" s="118"/>
      <c r="Y2569" s="117"/>
      <c r="Z2569" s="110"/>
      <c r="AA2569" s="110"/>
      <c r="AB2569" s="121"/>
      <c r="AC2569" s="115"/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109"/>
      <c r="B2570" s="110"/>
      <c r="C2570" s="110"/>
      <c r="D2570" s="111"/>
      <c r="E2570" s="111"/>
      <c r="F2570" s="161"/>
      <c r="G2570" s="114"/>
      <c r="H2570" s="115"/>
      <c r="I2570" s="115"/>
      <c r="J2570" s="116"/>
      <c r="K2570" s="116"/>
      <c r="L2570" s="8"/>
      <c r="M2570" s="117"/>
      <c r="N2570" s="117"/>
      <c r="O2570" s="110"/>
      <c r="P2570" s="110"/>
      <c r="Q2570" s="148"/>
      <c r="R2570" s="170"/>
      <c r="S2570" s="110"/>
      <c r="T2570" s="92"/>
      <c r="U2570" s="180"/>
      <c r="V2570" s="120"/>
      <c r="W2570" s="118"/>
      <c r="X2570" s="118"/>
      <c r="Y2570" s="117"/>
      <c r="Z2570" s="110"/>
      <c r="AA2570" s="110"/>
      <c r="AB2570" s="121"/>
      <c r="AC2570" s="115"/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109"/>
      <c r="B2571" s="110"/>
      <c r="C2571" s="110"/>
      <c r="D2571" s="111"/>
      <c r="E2571" s="111"/>
      <c r="F2571" s="161"/>
      <c r="G2571" s="114"/>
      <c r="H2571" s="115"/>
      <c r="I2571" s="115"/>
      <c r="J2571" s="116"/>
      <c r="K2571" s="116"/>
      <c r="L2571" s="8"/>
      <c r="M2571" s="117"/>
      <c r="N2571" s="117"/>
      <c r="O2571" s="110"/>
      <c r="P2571" s="110"/>
      <c r="Q2571" s="148"/>
      <c r="R2571" s="170"/>
      <c r="S2571" s="110"/>
      <c r="T2571" s="92"/>
      <c r="U2571" s="180"/>
      <c r="V2571" s="120"/>
      <c r="W2571" s="118"/>
      <c r="X2571" s="118"/>
      <c r="Y2571" s="117"/>
      <c r="Z2571" s="110"/>
      <c r="AA2571" s="110"/>
      <c r="AB2571" s="121"/>
      <c r="AC2571" s="115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109"/>
      <c r="B2572" s="110"/>
      <c r="C2572" s="110"/>
      <c r="D2572" s="111"/>
      <c r="E2572" s="111"/>
      <c r="F2572" s="161"/>
      <c r="G2572" s="114"/>
      <c r="H2572" s="115"/>
      <c r="I2572" s="115"/>
      <c r="J2572" s="116"/>
      <c r="K2572" s="116"/>
      <c r="L2572" s="8"/>
      <c r="M2572" s="117"/>
      <c r="N2572" s="117"/>
      <c r="O2572" s="110"/>
      <c r="P2572" s="110"/>
      <c r="Q2572" s="148"/>
      <c r="R2572" s="170"/>
      <c r="S2572" s="110"/>
      <c r="T2572" s="92"/>
      <c r="U2572" s="180"/>
      <c r="V2572" s="120"/>
      <c r="W2572" s="118"/>
      <c r="X2572" s="118"/>
      <c r="Y2572" s="117"/>
      <c r="Z2572" s="110"/>
      <c r="AA2572" s="110"/>
      <c r="AB2572" s="121"/>
      <c r="AC2572" s="115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109"/>
      <c r="B2573" s="110"/>
      <c r="C2573" s="110"/>
      <c r="D2573" s="111"/>
      <c r="E2573" s="111"/>
      <c r="F2573" s="161"/>
      <c r="G2573" s="114"/>
      <c r="H2573" s="115"/>
      <c r="I2573" s="115"/>
      <c r="J2573" s="116"/>
      <c r="K2573" s="116"/>
      <c r="L2573" s="8"/>
      <c r="M2573" s="117"/>
      <c r="N2573" s="117"/>
      <c r="O2573" s="110"/>
      <c r="P2573" s="110"/>
      <c r="Q2573" s="148"/>
      <c r="R2573" s="170"/>
      <c r="S2573" s="110"/>
      <c r="T2573" s="92"/>
      <c r="U2573" s="180"/>
      <c r="V2573" s="120"/>
      <c r="W2573" s="118"/>
      <c r="X2573" s="118"/>
      <c r="Y2573" s="117"/>
      <c r="Z2573" s="110"/>
      <c r="AA2573" s="110"/>
      <c r="AB2573" s="121"/>
      <c r="AC2573" s="115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109"/>
      <c r="B2574" s="110"/>
      <c r="C2574" s="110"/>
      <c r="D2574" s="111"/>
      <c r="E2574" s="111"/>
      <c r="F2574" s="161"/>
      <c r="G2574" s="114"/>
      <c r="H2574" s="115"/>
      <c r="I2574" s="115"/>
      <c r="J2574" s="116"/>
      <c r="K2574" s="116"/>
      <c r="L2574" s="8"/>
      <c r="M2574" s="117"/>
      <c r="N2574" s="117"/>
      <c r="O2574" s="110"/>
      <c r="P2574" s="110"/>
      <c r="Q2574" s="148"/>
      <c r="R2574" s="170"/>
      <c r="S2574" s="110"/>
      <c r="T2574" s="92"/>
      <c r="U2574" s="180"/>
      <c r="V2574" s="120"/>
      <c r="W2574" s="118"/>
      <c r="X2574" s="118"/>
      <c r="Y2574" s="117"/>
      <c r="Z2574" s="110"/>
      <c r="AA2574" s="110"/>
      <c r="AB2574" s="121"/>
      <c r="AC2574" s="115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109"/>
      <c r="B2575" s="110"/>
      <c r="C2575" s="110"/>
      <c r="D2575" s="111"/>
      <c r="E2575" s="111"/>
      <c r="F2575" s="161"/>
      <c r="G2575" s="114"/>
      <c r="H2575" s="115"/>
      <c r="I2575" s="115"/>
      <c r="J2575" s="116"/>
      <c r="K2575" s="116"/>
      <c r="L2575" s="8"/>
      <c r="M2575" s="117"/>
      <c r="N2575" s="117"/>
      <c r="O2575" s="110"/>
      <c r="P2575" s="110"/>
      <c r="Q2575" s="148"/>
      <c r="R2575" s="170"/>
      <c r="S2575" s="110"/>
      <c r="T2575" s="92"/>
      <c r="U2575" s="180"/>
      <c r="V2575" s="120"/>
      <c r="W2575" s="118"/>
      <c r="X2575" s="118"/>
      <c r="Y2575" s="117"/>
      <c r="Z2575" s="110"/>
      <c r="AA2575" s="110"/>
      <c r="AB2575" s="121"/>
      <c r="AC2575" s="115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109"/>
      <c r="B2576" s="110"/>
      <c r="C2576" s="110"/>
      <c r="D2576" s="111"/>
      <c r="E2576" s="111"/>
      <c r="F2576" s="161"/>
      <c r="G2576" s="114"/>
      <c r="H2576" s="115"/>
      <c r="I2576" s="115"/>
      <c r="J2576" s="116"/>
      <c r="K2576" s="116"/>
      <c r="L2576" s="8"/>
      <c r="M2576" s="117"/>
      <c r="N2576" s="117"/>
      <c r="O2576" s="110"/>
      <c r="P2576" s="110"/>
      <c r="Q2576" s="148"/>
      <c r="R2576" s="170"/>
      <c r="S2576" s="110"/>
      <c r="T2576" s="92"/>
      <c r="U2576" s="180"/>
      <c r="V2576" s="120"/>
      <c r="W2576" s="118"/>
      <c r="X2576" s="118"/>
      <c r="Y2576" s="117"/>
      <c r="Z2576" s="110"/>
      <c r="AA2576" s="110"/>
      <c r="AB2576" s="121"/>
      <c r="AC2576" s="115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109"/>
      <c r="B2577" s="110"/>
      <c r="C2577" s="110"/>
      <c r="D2577" s="111"/>
      <c r="E2577" s="111"/>
      <c r="F2577" s="161"/>
      <c r="G2577" s="114"/>
      <c r="H2577" s="115"/>
      <c r="I2577" s="115"/>
      <c r="J2577" s="116"/>
      <c r="K2577" s="116"/>
      <c r="L2577" s="8"/>
      <c r="M2577" s="117"/>
      <c r="N2577" s="117"/>
      <c r="O2577" s="110"/>
      <c r="P2577" s="110"/>
      <c r="Q2577" s="148"/>
      <c r="R2577" s="170"/>
      <c r="S2577" s="110"/>
      <c r="T2577" s="92"/>
      <c r="U2577" s="180"/>
      <c r="V2577" s="120"/>
      <c r="W2577" s="118"/>
      <c r="X2577" s="118"/>
      <c r="Y2577" s="117"/>
      <c r="Z2577" s="110"/>
      <c r="AA2577" s="110"/>
      <c r="AB2577" s="121"/>
      <c r="AC2577" s="115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109"/>
      <c r="B2578" s="110"/>
      <c r="C2578" s="110"/>
      <c r="D2578" s="111"/>
      <c r="E2578" s="111"/>
      <c r="F2578" s="161"/>
      <c r="G2578" s="114"/>
      <c r="H2578" s="115"/>
      <c r="I2578" s="115"/>
      <c r="J2578" s="116"/>
      <c r="K2578" s="116"/>
      <c r="L2578" s="8"/>
      <c r="M2578" s="117"/>
      <c r="N2578" s="117"/>
      <c r="O2578" s="110"/>
      <c r="P2578" s="110"/>
      <c r="Q2578" s="148"/>
      <c r="R2578" s="170"/>
      <c r="S2578" s="110"/>
      <c r="T2578" s="92"/>
      <c r="U2578" s="180"/>
      <c r="V2578" s="120"/>
      <c r="W2578" s="118"/>
      <c r="X2578" s="118"/>
      <c r="Y2578" s="117"/>
      <c r="Z2578" s="110"/>
      <c r="AA2578" s="110"/>
      <c r="AB2578" s="121"/>
      <c r="AC2578" s="115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109"/>
      <c r="B2579" s="110"/>
      <c r="C2579" s="110"/>
      <c r="D2579" s="111"/>
      <c r="E2579" s="111"/>
      <c r="F2579" s="161"/>
      <c r="G2579" s="114"/>
      <c r="H2579" s="115"/>
      <c r="I2579" s="115"/>
      <c r="J2579" s="116"/>
      <c r="K2579" s="116"/>
      <c r="L2579" s="8"/>
      <c r="M2579" s="117"/>
      <c r="N2579" s="117"/>
      <c r="O2579" s="110"/>
      <c r="P2579" s="110"/>
      <c r="Q2579" s="148"/>
      <c r="R2579" s="170"/>
      <c r="S2579" s="110"/>
      <c r="T2579" s="92"/>
      <c r="U2579" s="180"/>
      <c r="V2579" s="120"/>
      <c r="W2579" s="118"/>
      <c r="X2579" s="118"/>
      <c r="Y2579" s="117"/>
      <c r="Z2579" s="110"/>
      <c r="AA2579" s="110"/>
      <c r="AB2579" s="121"/>
      <c r="AC2579" s="115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109"/>
      <c r="B2580" s="110"/>
      <c r="C2580" s="110"/>
      <c r="D2580" s="111"/>
      <c r="E2580" s="111"/>
      <c r="F2580" s="161"/>
      <c r="G2580" s="114"/>
      <c r="H2580" s="115"/>
      <c r="I2580" s="115"/>
      <c r="J2580" s="116"/>
      <c r="K2580" s="116"/>
      <c r="L2580" s="8"/>
      <c r="M2580" s="117"/>
      <c r="N2580" s="117"/>
      <c r="O2580" s="110"/>
      <c r="P2580" s="110"/>
      <c r="Q2580" s="148"/>
      <c r="R2580" s="170"/>
      <c r="S2580" s="110"/>
      <c r="T2580" s="92"/>
      <c r="U2580" s="180"/>
      <c r="V2580" s="120"/>
      <c r="W2580" s="118"/>
      <c r="X2580" s="118"/>
      <c r="Y2580" s="117"/>
      <c r="Z2580" s="110"/>
      <c r="AA2580" s="110"/>
      <c r="AB2580" s="121"/>
      <c r="AC2580" s="115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109"/>
      <c r="B2581" s="110"/>
      <c r="C2581" s="110"/>
      <c r="D2581" s="111"/>
      <c r="E2581" s="111"/>
      <c r="F2581" s="161"/>
      <c r="G2581" s="114"/>
      <c r="H2581" s="115"/>
      <c r="I2581" s="115"/>
      <c r="J2581" s="116"/>
      <c r="K2581" s="116"/>
      <c r="L2581" s="8"/>
      <c r="M2581" s="117"/>
      <c r="N2581" s="117"/>
      <c r="O2581" s="110"/>
      <c r="P2581" s="110"/>
      <c r="Q2581" s="148"/>
      <c r="R2581" s="170"/>
      <c r="S2581" s="110"/>
      <c r="T2581" s="92"/>
      <c r="U2581" s="180"/>
      <c r="V2581" s="120"/>
      <c r="W2581" s="118"/>
      <c r="X2581" s="118"/>
      <c r="Y2581" s="117"/>
      <c r="Z2581" s="110"/>
      <c r="AA2581" s="110"/>
      <c r="AB2581" s="121"/>
      <c r="AC2581" s="115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109"/>
      <c r="B2582" s="110"/>
      <c r="C2582" s="110"/>
      <c r="D2582" s="111"/>
      <c r="E2582" s="111"/>
      <c r="F2582" s="161"/>
      <c r="G2582" s="114"/>
      <c r="H2582" s="115"/>
      <c r="I2582" s="115"/>
      <c r="J2582" s="116"/>
      <c r="K2582" s="116"/>
      <c r="L2582" s="8"/>
      <c r="M2582" s="117"/>
      <c r="N2582" s="117"/>
      <c r="O2582" s="110"/>
      <c r="P2582" s="110"/>
      <c r="Q2582" s="148"/>
      <c r="R2582" s="170"/>
      <c r="S2582" s="110"/>
      <c r="T2582" s="92"/>
      <c r="U2582" s="180"/>
      <c r="V2582" s="120"/>
      <c r="W2582" s="118"/>
      <c r="X2582" s="118"/>
      <c r="Y2582" s="117"/>
      <c r="Z2582" s="110"/>
      <c r="AA2582" s="110"/>
      <c r="AB2582" s="121"/>
      <c r="AC2582" s="115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109"/>
      <c r="B2583" s="110"/>
      <c r="C2583" s="110"/>
      <c r="D2583" s="111"/>
      <c r="E2583" s="111"/>
      <c r="F2583" s="161"/>
      <c r="G2583" s="114"/>
      <c r="H2583" s="115"/>
      <c r="I2583" s="115"/>
      <c r="J2583" s="116"/>
      <c r="K2583" s="116"/>
      <c r="L2583" s="8"/>
      <c r="M2583" s="117"/>
      <c r="N2583" s="117"/>
      <c r="O2583" s="110"/>
      <c r="P2583" s="110"/>
      <c r="Q2583" s="148"/>
      <c r="R2583" s="170"/>
      <c r="S2583" s="110"/>
      <c r="T2583" s="92"/>
      <c r="U2583" s="180"/>
      <c r="V2583" s="120"/>
      <c r="W2583" s="118"/>
      <c r="X2583" s="118"/>
      <c r="Y2583" s="117"/>
      <c r="Z2583" s="110"/>
      <c r="AA2583" s="110"/>
      <c r="AB2583" s="121"/>
      <c r="AC2583" s="115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109"/>
      <c r="B2584" s="110"/>
      <c r="C2584" s="110"/>
      <c r="D2584" s="111"/>
      <c r="E2584" s="111"/>
      <c r="F2584" s="161"/>
      <c r="G2584" s="114"/>
      <c r="H2584" s="115"/>
      <c r="I2584" s="115"/>
      <c r="J2584" s="116"/>
      <c r="K2584" s="116"/>
      <c r="L2584" s="8"/>
      <c r="M2584" s="117"/>
      <c r="N2584" s="117"/>
      <c r="O2584" s="110"/>
      <c r="P2584" s="110"/>
      <c r="Q2584" s="148"/>
      <c r="R2584" s="170"/>
      <c r="S2584" s="110"/>
      <c r="T2584" s="92"/>
      <c r="U2584" s="180"/>
      <c r="V2584" s="120"/>
      <c r="W2584" s="118"/>
      <c r="X2584" s="118"/>
      <c r="Y2584" s="117"/>
      <c r="Z2584" s="110"/>
      <c r="AA2584" s="110"/>
      <c r="AB2584" s="121"/>
      <c r="AC2584" s="115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109"/>
      <c r="B2585" s="110"/>
      <c r="C2585" s="110"/>
      <c r="D2585" s="111"/>
      <c r="E2585" s="111"/>
      <c r="F2585" s="161"/>
      <c r="G2585" s="114"/>
      <c r="H2585" s="115"/>
      <c r="I2585" s="115"/>
      <c r="J2585" s="116"/>
      <c r="K2585" s="116"/>
      <c r="L2585" s="8"/>
      <c r="M2585" s="117"/>
      <c r="N2585" s="117"/>
      <c r="O2585" s="110"/>
      <c r="P2585" s="110"/>
      <c r="Q2585" s="148"/>
      <c r="R2585" s="170"/>
      <c r="S2585" s="110"/>
      <c r="T2585" s="92"/>
      <c r="U2585" s="180"/>
      <c r="V2585" s="120"/>
      <c r="W2585" s="118"/>
      <c r="X2585" s="118"/>
      <c r="Y2585" s="117"/>
      <c r="Z2585" s="110"/>
      <c r="AA2585" s="110"/>
      <c r="AB2585" s="121"/>
      <c r="AC2585" s="115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109"/>
      <c r="B2586" s="110"/>
      <c r="C2586" s="110"/>
      <c r="D2586" s="111"/>
      <c r="E2586" s="111"/>
      <c r="F2586" s="161"/>
      <c r="G2586" s="114"/>
      <c r="H2586" s="115"/>
      <c r="I2586" s="115"/>
      <c r="J2586" s="116"/>
      <c r="K2586" s="116"/>
      <c r="L2586" s="8"/>
      <c r="M2586" s="117"/>
      <c r="N2586" s="117"/>
      <c r="O2586" s="110"/>
      <c r="P2586" s="110"/>
      <c r="Q2586" s="148"/>
      <c r="R2586" s="170"/>
      <c r="S2586" s="110"/>
      <c r="T2586" s="92"/>
      <c r="U2586" s="180"/>
      <c r="V2586" s="120"/>
      <c r="W2586" s="118"/>
      <c r="X2586" s="118"/>
      <c r="Y2586" s="117"/>
      <c r="Z2586" s="110"/>
      <c r="AA2586" s="110"/>
      <c r="AB2586" s="121"/>
      <c r="AC2586" s="115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109"/>
      <c r="B2587" s="110"/>
      <c r="C2587" s="110"/>
      <c r="D2587" s="111"/>
      <c r="E2587" s="111"/>
      <c r="F2587" s="161"/>
      <c r="G2587" s="114"/>
      <c r="H2587" s="115"/>
      <c r="I2587" s="115"/>
      <c r="J2587" s="116"/>
      <c r="K2587" s="116"/>
      <c r="L2587" s="8"/>
      <c r="M2587" s="117"/>
      <c r="N2587" s="117"/>
      <c r="O2587" s="110"/>
      <c r="P2587" s="110"/>
      <c r="Q2587" s="148"/>
      <c r="R2587" s="170"/>
      <c r="S2587" s="110"/>
      <c r="T2587" s="92"/>
      <c r="U2587" s="180"/>
      <c r="V2587" s="120"/>
      <c r="W2587" s="118"/>
      <c r="X2587" s="118"/>
      <c r="Y2587" s="117"/>
      <c r="Z2587" s="110"/>
      <c r="AA2587" s="110"/>
      <c r="AB2587" s="121"/>
      <c r="AC2587" s="115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109"/>
      <c r="B2588" s="110"/>
      <c r="C2588" s="110"/>
      <c r="D2588" s="111"/>
      <c r="E2588" s="111"/>
      <c r="F2588" s="161"/>
      <c r="G2588" s="114"/>
      <c r="H2588" s="115"/>
      <c r="I2588" s="115"/>
      <c r="J2588" s="116"/>
      <c r="K2588" s="116"/>
      <c r="L2588" s="8"/>
      <c r="M2588" s="117"/>
      <c r="N2588" s="117"/>
      <c r="O2588" s="110"/>
      <c r="P2588" s="110"/>
      <c r="Q2588" s="148"/>
      <c r="R2588" s="170"/>
      <c r="S2588" s="110"/>
      <c r="T2588" s="92"/>
      <c r="U2588" s="180"/>
      <c r="V2588" s="120"/>
      <c r="W2588" s="118"/>
      <c r="X2588" s="118"/>
      <c r="Y2588" s="117"/>
      <c r="Z2588" s="110"/>
      <c r="AA2588" s="110"/>
      <c r="AB2588" s="121"/>
      <c r="AC2588" s="115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109"/>
      <c r="B2589" s="110"/>
      <c r="C2589" s="110"/>
      <c r="D2589" s="111"/>
      <c r="E2589" s="111"/>
      <c r="F2589" s="161"/>
      <c r="G2589" s="114"/>
      <c r="H2589" s="115"/>
      <c r="I2589" s="115"/>
      <c r="J2589" s="116"/>
      <c r="K2589" s="116"/>
      <c r="L2589" s="8"/>
      <c r="M2589" s="117"/>
      <c r="N2589" s="117"/>
      <c r="O2589" s="110"/>
      <c r="P2589" s="110"/>
      <c r="Q2589" s="148"/>
      <c r="R2589" s="170"/>
      <c r="S2589" s="110"/>
      <c r="T2589" s="92"/>
      <c r="U2589" s="180"/>
      <c r="V2589" s="120"/>
      <c r="W2589" s="118"/>
      <c r="X2589" s="118"/>
      <c r="Y2589" s="117"/>
      <c r="Z2589" s="110"/>
      <c r="AA2589" s="110"/>
      <c r="AB2589" s="121"/>
      <c r="AC2589" s="115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109"/>
      <c r="B2590" s="110"/>
      <c r="C2590" s="110"/>
      <c r="D2590" s="111"/>
      <c r="E2590" s="111"/>
      <c r="F2590" s="161"/>
      <c r="G2590" s="114"/>
      <c r="H2590" s="115"/>
      <c r="I2590" s="115"/>
      <c r="J2590" s="116"/>
      <c r="K2590" s="116"/>
      <c r="L2590" s="8"/>
      <c r="M2590" s="117"/>
      <c r="N2590" s="117"/>
      <c r="O2590" s="110"/>
      <c r="P2590" s="110"/>
      <c r="Q2590" s="148"/>
      <c r="R2590" s="170"/>
      <c r="S2590" s="110"/>
      <c r="T2590" s="92"/>
      <c r="U2590" s="180"/>
      <c r="V2590" s="120"/>
      <c r="W2590" s="118"/>
      <c r="X2590" s="118"/>
      <c r="Y2590" s="117"/>
      <c r="Z2590" s="110"/>
      <c r="AA2590" s="110"/>
      <c r="AB2590" s="121"/>
      <c r="AC2590" s="115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109"/>
      <c r="B2591" s="110"/>
      <c r="C2591" s="110"/>
      <c r="D2591" s="111"/>
      <c r="E2591" s="111"/>
      <c r="F2591" s="161"/>
      <c r="G2591" s="114"/>
      <c r="H2591" s="115"/>
      <c r="I2591" s="115"/>
      <c r="J2591" s="116"/>
      <c r="K2591" s="116"/>
      <c r="L2591" s="8"/>
      <c r="M2591" s="117"/>
      <c r="N2591" s="117"/>
      <c r="O2591" s="110"/>
      <c r="P2591" s="110"/>
      <c r="Q2591" s="148"/>
      <c r="R2591" s="170"/>
      <c r="S2591" s="110"/>
      <c r="T2591" s="92"/>
      <c r="U2591" s="180"/>
      <c r="V2591" s="120"/>
      <c r="W2591" s="118"/>
      <c r="X2591" s="118"/>
      <c r="Y2591" s="117"/>
      <c r="Z2591" s="110"/>
      <c r="AA2591" s="110"/>
      <c r="AB2591" s="121"/>
      <c r="AC2591" s="115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109"/>
      <c r="B2592" s="110"/>
      <c r="C2592" s="110"/>
      <c r="D2592" s="111"/>
      <c r="E2592" s="111"/>
      <c r="F2592" s="161"/>
      <c r="G2592" s="114"/>
      <c r="H2592" s="115"/>
      <c r="I2592" s="115"/>
      <c r="J2592" s="116"/>
      <c r="K2592" s="116"/>
      <c r="L2592" s="8"/>
      <c r="M2592" s="117"/>
      <c r="N2592" s="117"/>
      <c r="O2592" s="110"/>
      <c r="P2592" s="110"/>
      <c r="Q2592" s="148"/>
      <c r="R2592" s="170"/>
      <c r="S2592" s="110"/>
      <c r="T2592" s="92"/>
      <c r="U2592" s="180"/>
      <c r="V2592" s="120"/>
      <c r="W2592" s="118"/>
      <c r="X2592" s="118"/>
      <c r="Y2592" s="117"/>
      <c r="Z2592" s="110"/>
      <c r="AA2592" s="110"/>
      <c r="AB2592" s="121"/>
      <c r="AC2592" s="115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109"/>
      <c r="B2593" s="110"/>
      <c r="C2593" s="110"/>
      <c r="D2593" s="111"/>
      <c r="E2593" s="111"/>
      <c r="F2593" s="161"/>
      <c r="G2593" s="114"/>
      <c r="H2593" s="115"/>
      <c r="I2593" s="115"/>
      <c r="J2593" s="116"/>
      <c r="K2593" s="116"/>
      <c r="L2593" s="8"/>
      <c r="M2593" s="117"/>
      <c r="N2593" s="117"/>
      <c r="O2593" s="110"/>
      <c r="P2593" s="110"/>
      <c r="Q2593" s="148"/>
      <c r="R2593" s="170"/>
      <c r="S2593" s="110"/>
      <c r="T2593" s="92"/>
      <c r="U2593" s="180"/>
      <c r="V2593" s="120"/>
      <c r="W2593" s="118"/>
      <c r="X2593" s="118"/>
      <c r="Y2593" s="117"/>
      <c r="Z2593" s="110"/>
      <c r="AA2593" s="110"/>
      <c r="AB2593" s="121"/>
      <c r="AC2593" s="115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109"/>
      <c r="B2594" s="110"/>
      <c r="C2594" s="110"/>
      <c r="D2594" s="111"/>
      <c r="E2594" s="111"/>
      <c r="F2594" s="161"/>
      <c r="G2594" s="114"/>
      <c r="H2594" s="115"/>
      <c r="I2594" s="115"/>
      <c r="J2594" s="116"/>
      <c r="K2594" s="116"/>
      <c r="L2594" s="8"/>
      <c r="M2594" s="117"/>
      <c r="N2594" s="117"/>
      <c r="O2594" s="110"/>
      <c r="P2594" s="110"/>
      <c r="Q2594" s="148"/>
      <c r="R2594" s="170"/>
      <c r="S2594" s="110"/>
      <c r="T2594" s="92"/>
      <c r="U2594" s="180"/>
      <c r="V2594" s="120"/>
      <c r="W2594" s="118"/>
      <c r="X2594" s="118"/>
      <c r="Y2594" s="117"/>
      <c r="Z2594" s="110"/>
      <c r="AA2594" s="110"/>
      <c r="AB2594" s="121"/>
      <c r="AC2594" s="115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109"/>
      <c r="B2595" s="110"/>
      <c r="C2595" s="110"/>
      <c r="D2595" s="111"/>
      <c r="E2595" s="111"/>
      <c r="F2595" s="161"/>
      <c r="G2595" s="114"/>
      <c r="H2595" s="115"/>
      <c r="I2595" s="115"/>
      <c r="J2595" s="116"/>
      <c r="K2595" s="116"/>
      <c r="L2595" s="8"/>
      <c r="M2595" s="117"/>
      <c r="N2595" s="117"/>
      <c r="O2595" s="110"/>
      <c r="P2595" s="110"/>
      <c r="Q2595" s="148"/>
      <c r="R2595" s="170"/>
      <c r="S2595" s="110"/>
      <c r="T2595" s="92"/>
      <c r="U2595" s="180"/>
      <c r="V2595" s="120"/>
      <c r="W2595" s="118"/>
      <c r="X2595" s="118"/>
      <c r="Y2595" s="117"/>
      <c r="Z2595" s="110"/>
      <c r="AA2595" s="110"/>
      <c r="AB2595" s="121"/>
      <c r="AC2595" s="115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109"/>
      <c r="B2596" s="110"/>
      <c r="C2596" s="110"/>
      <c r="D2596" s="111"/>
      <c r="E2596" s="111"/>
      <c r="F2596" s="161"/>
      <c r="G2596" s="114"/>
      <c r="H2596" s="115"/>
      <c r="I2596" s="115"/>
      <c r="J2596" s="116"/>
      <c r="K2596" s="116"/>
      <c r="L2596" s="8"/>
      <c r="M2596" s="117"/>
      <c r="N2596" s="117"/>
      <c r="O2596" s="110"/>
      <c r="P2596" s="110"/>
      <c r="Q2596" s="148"/>
      <c r="R2596" s="170"/>
      <c r="S2596" s="110"/>
      <c r="T2596" s="92"/>
      <c r="U2596" s="180"/>
      <c r="V2596" s="120"/>
      <c r="W2596" s="118"/>
      <c r="X2596" s="118"/>
      <c r="Y2596" s="117"/>
      <c r="Z2596" s="110"/>
      <c r="AA2596" s="110"/>
      <c r="AB2596" s="121"/>
      <c r="AC2596" s="115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109"/>
      <c r="B2597" s="110"/>
      <c r="C2597" s="110"/>
      <c r="D2597" s="111"/>
      <c r="E2597" s="111"/>
      <c r="F2597" s="161"/>
      <c r="G2597" s="114"/>
      <c r="H2597" s="115"/>
      <c r="I2597" s="115"/>
      <c r="J2597" s="116"/>
      <c r="K2597" s="116"/>
      <c r="L2597" s="8"/>
      <c r="M2597" s="117"/>
      <c r="N2597" s="117"/>
      <c r="O2597" s="110"/>
      <c r="P2597" s="110"/>
      <c r="Q2597" s="148"/>
      <c r="R2597" s="170"/>
      <c r="S2597" s="110"/>
      <c r="T2597" s="92"/>
      <c r="U2597" s="180"/>
      <c r="V2597" s="120"/>
      <c r="W2597" s="118"/>
      <c r="X2597" s="118"/>
      <c r="Y2597" s="117"/>
      <c r="Z2597" s="110"/>
      <c r="AA2597" s="110"/>
      <c r="AB2597" s="121"/>
      <c r="AC2597" s="115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109"/>
      <c r="B2598" s="110"/>
      <c r="C2598" s="110"/>
      <c r="D2598" s="111"/>
      <c r="E2598" s="111"/>
      <c r="F2598" s="161"/>
      <c r="G2598" s="114"/>
      <c r="H2598" s="115"/>
      <c r="I2598" s="115"/>
      <c r="J2598" s="116"/>
      <c r="K2598" s="116"/>
      <c r="L2598" s="8"/>
      <c r="M2598" s="117"/>
      <c r="N2598" s="117"/>
      <c r="O2598" s="110"/>
      <c r="P2598" s="110"/>
      <c r="Q2598" s="148"/>
      <c r="R2598" s="170"/>
      <c r="S2598" s="110"/>
      <c r="T2598" s="92"/>
      <c r="U2598" s="180"/>
      <c r="V2598" s="120"/>
      <c r="W2598" s="118"/>
      <c r="X2598" s="118"/>
      <c r="Y2598" s="117"/>
      <c r="Z2598" s="110"/>
      <c r="AA2598" s="110"/>
      <c r="AB2598" s="121"/>
      <c r="AC2598" s="115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109"/>
      <c r="B2599" s="110"/>
      <c r="C2599" s="110"/>
      <c r="D2599" s="111"/>
      <c r="E2599" s="111"/>
      <c r="F2599" s="161"/>
      <c r="G2599" s="114"/>
      <c r="H2599" s="115"/>
      <c r="I2599" s="115"/>
      <c r="J2599" s="116"/>
      <c r="K2599" s="116"/>
      <c r="L2599" s="8"/>
      <c r="M2599" s="117"/>
      <c r="N2599" s="117"/>
      <c r="O2599" s="110"/>
      <c r="P2599" s="110"/>
      <c r="Q2599" s="148"/>
      <c r="R2599" s="170"/>
      <c r="S2599" s="110"/>
      <c r="T2599" s="92"/>
      <c r="U2599" s="180"/>
      <c r="V2599" s="120"/>
      <c r="W2599" s="118"/>
      <c r="X2599" s="118"/>
      <c r="Y2599" s="117"/>
      <c r="Z2599" s="110"/>
      <c r="AA2599" s="110"/>
      <c r="AB2599" s="121"/>
      <c r="AC2599" s="115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109"/>
      <c r="B2600" s="110"/>
      <c r="C2600" s="110"/>
      <c r="D2600" s="111"/>
      <c r="E2600" s="111"/>
      <c r="F2600" s="161"/>
      <c r="G2600" s="114"/>
      <c r="H2600" s="115"/>
      <c r="I2600" s="115"/>
      <c r="J2600" s="116"/>
      <c r="K2600" s="116"/>
      <c r="L2600" s="8"/>
      <c r="M2600" s="117"/>
      <c r="N2600" s="117"/>
      <c r="O2600" s="110"/>
      <c r="P2600" s="110"/>
      <c r="Q2600" s="148"/>
      <c r="R2600" s="170"/>
      <c r="S2600" s="110"/>
      <c r="T2600" s="92"/>
      <c r="U2600" s="180"/>
      <c r="V2600" s="120"/>
      <c r="W2600" s="118"/>
      <c r="X2600" s="118"/>
      <c r="Y2600" s="117"/>
      <c r="Z2600" s="110"/>
      <c r="AA2600" s="110"/>
      <c r="AB2600" s="121"/>
      <c r="AC2600" s="115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109"/>
      <c r="B2601" s="110"/>
      <c r="C2601" s="110"/>
      <c r="D2601" s="111"/>
      <c r="E2601" s="111"/>
      <c r="F2601" s="161"/>
      <c r="G2601" s="114"/>
      <c r="H2601" s="115"/>
      <c r="I2601" s="115"/>
      <c r="J2601" s="116"/>
      <c r="K2601" s="116"/>
      <c r="L2601" s="8"/>
      <c r="M2601" s="117"/>
      <c r="N2601" s="117"/>
      <c r="O2601" s="110"/>
      <c r="P2601" s="110"/>
      <c r="Q2601" s="148"/>
      <c r="R2601" s="170"/>
      <c r="S2601" s="110"/>
      <c r="T2601" s="92"/>
      <c r="U2601" s="180"/>
      <c r="V2601" s="120"/>
      <c r="W2601" s="118"/>
      <c r="X2601" s="118"/>
      <c r="Y2601" s="117"/>
      <c r="Z2601" s="110"/>
      <c r="AA2601" s="110"/>
      <c r="AB2601" s="121"/>
      <c r="AC2601" s="115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109"/>
      <c r="B2602" s="110"/>
      <c r="C2602" s="110"/>
      <c r="D2602" s="111"/>
      <c r="E2602" s="111"/>
      <c r="F2602" s="161"/>
      <c r="G2602" s="114"/>
      <c r="H2602" s="115"/>
      <c r="I2602" s="115"/>
      <c r="J2602" s="116"/>
      <c r="K2602" s="116"/>
      <c r="L2602" s="8"/>
      <c r="M2602" s="117"/>
      <c r="N2602" s="117"/>
      <c r="O2602" s="110"/>
      <c r="P2602" s="110"/>
      <c r="Q2602" s="148"/>
      <c r="R2602" s="170"/>
      <c r="S2602" s="110"/>
      <c r="T2602" s="92"/>
      <c r="U2602" s="180"/>
      <c r="V2602" s="120"/>
      <c r="W2602" s="118"/>
      <c r="X2602" s="118"/>
      <c r="Y2602" s="117"/>
      <c r="Z2602" s="110"/>
      <c r="AA2602" s="110"/>
      <c r="AB2602" s="121"/>
      <c r="AC2602" s="115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109"/>
      <c r="B2603" s="110"/>
      <c r="C2603" s="110"/>
      <c r="D2603" s="111"/>
      <c r="E2603" s="111"/>
      <c r="F2603" s="161"/>
      <c r="G2603" s="114"/>
      <c r="H2603" s="115"/>
      <c r="I2603" s="115"/>
      <c r="J2603" s="116"/>
      <c r="K2603" s="116"/>
      <c r="L2603" s="8"/>
      <c r="M2603" s="117"/>
      <c r="N2603" s="117"/>
      <c r="O2603" s="110"/>
      <c r="P2603" s="110"/>
      <c r="Q2603" s="148"/>
      <c r="R2603" s="170"/>
      <c r="S2603" s="110"/>
      <c r="T2603" s="92"/>
      <c r="U2603" s="180"/>
      <c r="V2603" s="120"/>
      <c r="W2603" s="118"/>
      <c r="X2603" s="118"/>
      <c r="Y2603" s="117"/>
      <c r="Z2603" s="110"/>
      <c r="AA2603" s="110"/>
      <c r="AB2603" s="121"/>
      <c r="AC2603" s="115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109"/>
      <c r="B2604" s="110"/>
      <c r="C2604" s="110"/>
      <c r="D2604" s="111"/>
      <c r="E2604" s="111"/>
      <c r="F2604" s="161"/>
      <c r="G2604" s="114"/>
      <c r="H2604" s="115"/>
      <c r="I2604" s="115"/>
      <c r="J2604" s="116"/>
      <c r="K2604" s="116"/>
      <c r="L2604" s="8"/>
      <c r="M2604" s="117"/>
      <c r="N2604" s="117"/>
      <c r="O2604" s="110"/>
      <c r="P2604" s="110"/>
      <c r="Q2604" s="148"/>
      <c r="R2604" s="170"/>
      <c r="S2604" s="110"/>
      <c r="T2604" s="92"/>
      <c r="U2604" s="180"/>
      <c r="V2604" s="120"/>
      <c r="W2604" s="118"/>
      <c r="X2604" s="118"/>
      <c r="Y2604" s="117"/>
      <c r="Z2604" s="110"/>
      <c r="AA2604" s="110"/>
      <c r="AB2604" s="121"/>
      <c r="AC2604" s="115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109"/>
      <c r="B2605" s="110"/>
      <c r="C2605" s="110"/>
      <c r="D2605" s="111"/>
      <c r="E2605" s="111"/>
      <c r="F2605" s="161"/>
      <c r="G2605" s="114"/>
      <c r="H2605" s="115"/>
      <c r="I2605" s="115"/>
      <c r="J2605" s="116"/>
      <c r="K2605" s="116"/>
      <c r="L2605" s="8"/>
      <c r="M2605" s="117"/>
      <c r="N2605" s="117"/>
      <c r="O2605" s="110"/>
      <c r="P2605" s="110"/>
      <c r="Q2605" s="148"/>
      <c r="R2605" s="170"/>
      <c r="S2605" s="110"/>
      <c r="T2605" s="92"/>
      <c r="U2605" s="180"/>
      <c r="V2605" s="120"/>
      <c r="W2605" s="118"/>
      <c r="X2605" s="118"/>
      <c r="Y2605" s="117"/>
      <c r="Z2605" s="110"/>
      <c r="AA2605" s="110"/>
      <c r="AB2605" s="121"/>
      <c r="AC2605" s="115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109"/>
      <c r="B2606" s="110"/>
      <c r="C2606" s="110"/>
      <c r="D2606" s="111"/>
      <c r="E2606" s="111"/>
      <c r="F2606" s="161"/>
      <c r="G2606" s="114"/>
      <c r="H2606" s="115"/>
      <c r="I2606" s="115"/>
      <c r="J2606" s="116"/>
      <c r="K2606" s="116"/>
      <c r="L2606" s="8"/>
      <c r="M2606" s="117"/>
      <c r="N2606" s="117"/>
      <c r="O2606" s="110"/>
      <c r="P2606" s="110"/>
      <c r="Q2606" s="148"/>
      <c r="R2606" s="170"/>
      <c r="S2606" s="110"/>
      <c r="T2606" s="92"/>
      <c r="U2606" s="180"/>
      <c r="V2606" s="120"/>
      <c r="W2606" s="118"/>
      <c r="X2606" s="118"/>
      <c r="Y2606" s="117"/>
      <c r="Z2606" s="110"/>
      <c r="AA2606" s="110"/>
      <c r="AB2606" s="121"/>
      <c r="AC2606" s="115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109"/>
      <c r="B2607" s="110"/>
      <c r="C2607" s="110"/>
      <c r="D2607" s="111"/>
      <c r="E2607" s="111"/>
      <c r="F2607" s="161"/>
      <c r="G2607" s="114"/>
      <c r="H2607" s="115"/>
      <c r="I2607" s="115"/>
      <c r="J2607" s="116"/>
      <c r="K2607" s="116"/>
      <c r="L2607" s="8"/>
      <c r="M2607" s="117"/>
      <c r="N2607" s="117"/>
      <c r="O2607" s="110"/>
      <c r="P2607" s="110"/>
      <c r="Q2607" s="148"/>
      <c r="R2607" s="170"/>
      <c r="S2607" s="110"/>
      <c r="T2607" s="92"/>
      <c r="U2607" s="180"/>
      <c r="V2607" s="120"/>
      <c r="W2607" s="118"/>
      <c r="X2607" s="118"/>
      <c r="Y2607" s="117"/>
      <c r="Z2607" s="110"/>
      <c r="AA2607" s="110"/>
      <c r="AB2607" s="121"/>
      <c r="AC2607" s="115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109"/>
      <c r="B2608" s="110"/>
      <c r="C2608" s="110"/>
      <c r="D2608" s="111"/>
      <c r="E2608" s="111"/>
      <c r="F2608" s="161"/>
      <c r="G2608" s="114"/>
      <c r="H2608" s="115"/>
      <c r="I2608" s="115"/>
      <c r="J2608" s="116"/>
      <c r="K2608" s="116"/>
      <c r="L2608" s="8"/>
      <c r="M2608" s="117"/>
      <c r="N2608" s="117"/>
      <c r="O2608" s="110"/>
      <c r="P2608" s="110"/>
      <c r="Q2608" s="148"/>
      <c r="R2608" s="170"/>
      <c r="S2608" s="110"/>
      <c r="T2608" s="92"/>
      <c r="U2608" s="180"/>
      <c r="V2608" s="120"/>
      <c r="W2608" s="118"/>
      <c r="X2608" s="118"/>
      <c r="Y2608" s="117"/>
      <c r="Z2608" s="110"/>
      <c r="AA2608" s="110"/>
      <c r="AB2608" s="121"/>
      <c r="AC2608" s="115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109"/>
      <c r="B2609" s="110"/>
      <c r="C2609" s="110"/>
      <c r="D2609" s="111"/>
      <c r="E2609" s="111"/>
      <c r="F2609" s="161"/>
      <c r="G2609" s="114"/>
      <c r="H2609" s="115"/>
      <c r="I2609" s="115"/>
      <c r="J2609" s="116"/>
      <c r="K2609" s="116"/>
      <c r="L2609" s="8"/>
      <c r="M2609" s="117"/>
      <c r="N2609" s="117"/>
      <c r="O2609" s="110"/>
      <c r="P2609" s="110"/>
      <c r="Q2609" s="148"/>
      <c r="R2609" s="170"/>
      <c r="S2609" s="110"/>
      <c r="T2609" s="92"/>
      <c r="U2609" s="180"/>
      <c r="V2609" s="120"/>
      <c r="W2609" s="118"/>
      <c r="X2609" s="118"/>
      <c r="Y2609" s="117"/>
      <c r="Z2609" s="110"/>
      <c r="AA2609" s="110"/>
      <c r="AB2609" s="121"/>
      <c r="AC2609" s="115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109"/>
      <c r="B2610" s="110"/>
      <c r="C2610" s="110"/>
      <c r="D2610" s="111"/>
      <c r="E2610" s="111"/>
      <c r="F2610" s="161"/>
      <c r="G2610" s="114"/>
      <c r="H2610" s="115"/>
      <c r="I2610" s="115"/>
      <c r="J2610" s="116"/>
      <c r="K2610" s="116"/>
      <c r="L2610" s="8"/>
      <c r="M2610" s="117"/>
      <c r="N2610" s="117"/>
      <c r="O2610" s="110"/>
      <c r="P2610" s="110"/>
      <c r="Q2610" s="148"/>
      <c r="R2610" s="170"/>
      <c r="S2610" s="110"/>
      <c r="T2610" s="92"/>
      <c r="U2610" s="180"/>
      <c r="V2610" s="120"/>
      <c r="W2610" s="118"/>
      <c r="X2610" s="118"/>
      <c r="Y2610" s="117"/>
      <c r="Z2610" s="110"/>
      <c r="AA2610" s="110"/>
      <c r="AB2610" s="121"/>
      <c r="AC2610" s="115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109"/>
      <c r="B2611" s="110"/>
      <c r="C2611" s="110"/>
      <c r="D2611" s="111"/>
      <c r="E2611" s="111"/>
      <c r="F2611" s="161"/>
      <c r="G2611" s="114"/>
      <c r="H2611" s="115"/>
      <c r="I2611" s="115"/>
      <c r="J2611" s="116"/>
      <c r="K2611" s="116"/>
      <c r="L2611" s="8"/>
      <c r="M2611" s="117"/>
      <c r="N2611" s="117"/>
      <c r="O2611" s="110"/>
      <c r="P2611" s="110"/>
      <c r="Q2611" s="148"/>
      <c r="R2611" s="170"/>
      <c r="S2611" s="110"/>
      <c r="T2611" s="92"/>
      <c r="U2611" s="180"/>
      <c r="V2611" s="120"/>
      <c r="W2611" s="118"/>
      <c r="X2611" s="118"/>
      <c r="Y2611" s="117"/>
      <c r="Z2611" s="110"/>
      <c r="AA2611" s="110"/>
      <c r="AB2611" s="121"/>
      <c r="AC2611" s="115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109"/>
      <c r="B2612" s="110"/>
      <c r="C2612" s="110"/>
      <c r="D2612" s="111"/>
      <c r="E2612" s="111"/>
      <c r="F2612" s="161"/>
      <c r="G2612" s="114"/>
      <c r="H2612" s="115"/>
      <c r="I2612" s="115"/>
      <c r="J2612" s="116"/>
      <c r="K2612" s="116"/>
      <c r="L2612" s="8"/>
      <c r="M2612" s="117"/>
      <c r="N2612" s="117"/>
      <c r="O2612" s="110"/>
      <c r="P2612" s="110"/>
      <c r="Q2612" s="148"/>
      <c r="R2612" s="170"/>
      <c r="S2612" s="110"/>
      <c r="T2612" s="92"/>
      <c r="U2612" s="180"/>
      <c r="V2612" s="120"/>
      <c r="W2612" s="118"/>
      <c r="X2612" s="118"/>
      <c r="Y2612" s="117"/>
      <c r="Z2612" s="110"/>
      <c r="AA2612" s="110"/>
      <c r="AB2612" s="121"/>
      <c r="AC2612" s="115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109"/>
      <c r="B2613" s="110"/>
      <c r="C2613" s="110"/>
      <c r="D2613" s="111"/>
      <c r="E2613" s="111"/>
      <c r="F2613" s="161"/>
      <c r="G2613" s="114"/>
      <c r="H2613" s="115"/>
      <c r="I2613" s="115"/>
      <c r="J2613" s="116"/>
      <c r="K2613" s="116"/>
      <c r="L2613" s="8"/>
      <c r="M2613" s="117"/>
      <c r="N2613" s="117"/>
      <c r="O2613" s="110"/>
      <c r="P2613" s="110"/>
      <c r="Q2613" s="148"/>
      <c r="R2613" s="170"/>
      <c r="S2613" s="110"/>
      <c r="T2613" s="92"/>
      <c r="U2613" s="180"/>
      <c r="V2613" s="120"/>
      <c r="W2613" s="118"/>
      <c r="X2613" s="118"/>
      <c r="Y2613" s="117"/>
      <c r="Z2613" s="110"/>
      <c r="AA2613" s="110"/>
      <c r="AB2613" s="121"/>
      <c r="AC2613" s="115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109"/>
      <c r="B2614" s="110"/>
      <c r="C2614" s="110"/>
      <c r="D2614" s="111"/>
      <c r="E2614" s="111"/>
      <c r="F2614" s="161"/>
      <c r="G2614" s="114"/>
      <c r="H2614" s="115"/>
      <c r="I2614" s="115"/>
      <c r="J2614" s="116"/>
      <c r="K2614" s="116"/>
      <c r="L2614" s="8"/>
      <c r="M2614" s="117"/>
      <c r="N2614" s="117"/>
      <c r="O2614" s="110"/>
      <c r="P2614" s="110"/>
      <c r="Q2614" s="148"/>
      <c r="R2614" s="170"/>
      <c r="S2614" s="110"/>
      <c r="T2614" s="92"/>
      <c r="U2614" s="180"/>
      <c r="V2614" s="120"/>
      <c r="W2614" s="118"/>
      <c r="X2614" s="118"/>
      <c r="Y2614" s="117"/>
      <c r="Z2614" s="110"/>
      <c r="AA2614" s="110"/>
      <c r="AB2614" s="121"/>
      <c r="AC2614" s="115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109"/>
      <c r="B2615" s="110"/>
      <c r="C2615" s="110"/>
      <c r="D2615" s="111"/>
      <c r="E2615" s="111"/>
      <c r="F2615" s="161"/>
      <c r="G2615" s="114"/>
      <c r="H2615" s="115"/>
      <c r="I2615" s="115"/>
      <c r="J2615" s="116"/>
      <c r="K2615" s="116"/>
      <c r="L2615" s="8"/>
      <c r="M2615" s="117"/>
      <c r="N2615" s="117"/>
      <c r="O2615" s="110"/>
      <c r="P2615" s="110"/>
      <c r="Q2615" s="148"/>
      <c r="R2615" s="170"/>
      <c r="S2615" s="110"/>
      <c r="T2615" s="92"/>
      <c r="U2615" s="180"/>
      <c r="V2615" s="120"/>
      <c r="W2615" s="118"/>
      <c r="X2615" s="118"/>
      <c r="Y2615" s="117"/>
      <c r="Z2615" s="110"/>
      <c r="AA2615" s="110"/>
      <c r="AB2615" s="121"/>
      <c r="AC2615" s="115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109"/>
      <c r="B2616" s="110"/>
      <c r="C2616" s="110"/>
      <c r="D2616" s="111"/>
      <c r="E2616" s="111"/>
      <c r="F2616" s="161"/>
      <c r="G2616" s="114"/>
      <c r="H2616" s="115"/>
      <c r="I2616" s="115"/>
      <c r="J2616" s="116"/>
      <c r="K2616" s="116"/>
      <c r="L2616" s="8"/>
      <c r="M2616" s="117"/>
      <c r="N2616" s="117"/>
      <c r="O2616" s="110"/>
      <c r="P2616" s="110"/>
      <c r="Q2616" s="148"/>
      <c r="R2616" s="170"/>
      <c r="S2616" s="110"/>
      <c r="T2616" s="92"/>
      <c r="U2616" s="180"/>
      <c r="V2616" s="120"/>
      <c r="W2616" s="118"/>
      <c r="X2616" s="118"/>
      <c r="Y2616" s="117"/>
      <c r="Z2616" s="110"/>
      <c r="AA2616" s="110"/>
      <c r="AB2616" s="121"/>
      <c r="AC2616" s="115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109"/>
      <c r="B2617" s="110"/>
      <c r="C2617" s="110"/>
      <c r="D2617" s="111"/>
      <c r="E2617" s="111"/>
      <c r="F2617" s="161"/>
      <c r="G2617" s="114"/>
      <c r="H2617" s="115"/>
      <c r="I2617" s="115"/>
      <c r="J2617" s="116"/>
      <c r="K2617" s="116"/>
      <c r="L2617" s="8"/>
      <c r="M2617" s="117"/>
      <c r="N2617" s="117"/>
      <c r="O2617" s="110"/>
      <c r="P2617" s="110"/>
      <c r="Q2617" s="148"/>
      <c r="R2617" s="170"/>
      <c r="S2617" s="110"/>
      <c r="T2617" s="92"/>
      <c r="U2617" s="180"/>
      <c r="V2617" s="120"/>
      <c r="W2617" s="118"/>
      <c r="X2617" s="118"/>
      <c r="Y2617" s="117"/>
      <c r="Z2617" s="110"/>
      <c r="AA2617" s="110"/>
      <c r="AB2617" s="121"/>
      <c r="AC2617" s="115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109"/>
      <c r="B2618" s="110"/>
      <c r="C2618" s="110"/>
      <c r="D2618" s="111"/>
      <c r="E2618" s="111"/>
      <c r="F2618" s="161"/>
      <c r="G2618" s="114"/>
      <c r="H2618" s="115"/>
      <c r="I2618" s="115"/>
      <c r="J2618" s="116"/>
      <c r="K2618" s="116"/>
      <c r="L2618" s="8"/>
      <c r="M2618" s="117"/>
      <c r="N2618" s="117"/>
      <c r="O2618" s="110"/>
      <c r="P2618" s="110"/>
      <c r="Q2618" s="148"/>
      <c r="R2618" s="170"/>
      <c r="S2618" s="110"/>
      <c r="T2618" s="92"/>
      <c r="U2618" s="180"/>
      <c r="V2618" s="120"/>
      <c r="W2618" s="118"/>
      <c r="X2618" s="118"/>
      <c r="Y2618" s="117"/>
      <c r="Z2618" s="110"/>
      <c r="AA2618" s="110"/>
      <c r="AB2618" s="121"/>
      <c r="AC2618" s="115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109"/>
      <c r="B2619" s="110"/>
      <c r="C2619" s="110"/>
      <c r="D2619" s="111"/>
      <c r="E2619" s="111"/>
      <c r="F2619" s="161"/>
      <c r="G2619" s="114"/>
      <c r="H2619" s="115"/>
      <c r="I2619" s="115"/>
      <c r="J2619" s="116"/>
      <c r="K2619" s="116"/>
      <c r="L2619" s="8"/>
      <c r="M2619" s="117"/>
      <c r="N2619" s="117"/>
      <c r="O2619" s="110"/>
      <c r="P2619" s="110"/>
      <c r="Q2619" s="148"/>
      <c r="R2619" s="170"/>
      <c r="S2619" s="110"/>
      <c r="T2619" s="92"/>
      <c r="U2619" s="180"/>
      <c r="V2619" s="120"/>
      <c r="W2619" s="118"/>
      <c r="X2619" s="118"/>
      <c r="Y2619" s="117"/>
      <c r="Z2619" s="110"/>
      <c r="AA2619" s="110"/>
      <c r="AB2619" s="121"/>
      <c r="AC2619" s="115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109"/>
      <c r="B2620" s="110"/>
      <c r="C2620" s="110"/>
      <c r="D2620" s="111"/>
      <c r="E2620" s="111"/>
      <c r="F2620" s="161"/>
      <c r="G2620" s="114"/>
      <c r="H2620" s="115"/>
      <c r="I2620" s="115"/>
      <c r="J2620" s="116"/>
      <c r="K2620" s="116"/>
      <c r="L2620" s="8"/>
      <c r="M2620" s="117"/>
      <c r="N2620" s="117"/>
      <c r="O2620" s="110"/>
      <c r="P2620" s="110"/>
      <c r="Q2620" s="148"/>
      <c r="R2620" s="170"/>
      <c r="S2620" s="110"/>
      <c r="T2620" s="92"/>
      <c r="U2620" s="180"/>
      <c r="V2620" s="120"/>
      <c r="W2620" s="118"/>
      <c r="X2620" s="118"/>
      <c r="Y2620" s="117"/>
      <c r="Z2620" s="110"/>
      <c r="AA2620" s="110"/>
      <c r="AB2620" s="121"/>
      <c r="AC2620" s="115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109"/>
      <c r="B2621" s="110"/>
      <c r="C2621" s="110"/>
      <c r="D2621" s="111"/>
      <c r="E2621" s="111"/>
      <c r="F2621" s="161"/>
      <c r="G2621" s="114"/>
      <c r="H2621" s="115"/>
      <c r="I2621" s="115"/>
      <c r="J2621" s="116"/>
      <c r="K2621" s="116"/>
      <c r="L2621" s="8"/>
      <c r="M2621" s="117"/>
      <c r="N2621" s="117"/>
      <c r="O2621" s="110"/>
      <c r="P2621" s="110"/>
      <c r="Q2621" s="148"/>
      <c r="R2621" s="170"/>
      <c r="S2621" s="110"/>
      <c r="T2621" s="92"/>
      <c r="U2621" s="180"/>
      <c r="V2621" s="120"/>
      <c r="W2621" s="118"/>
      <c r="X2621" s="118"/>
      <c r="Y2621" s="117"/>
      <c r="Z2621" s="110"/>
      <c r="AA2621" s="110"/>
      <c r="AB2621" s="121"/>
      <c r="AC2621" s="115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109"/>
      <c r="B2622" s="110"/>
      <c r="C2622" s="110"/>
      <c r="D2622" s="111"/>
      <c r="E2622" s="111"/>
      <c r="F2622" s="161"/>
      <c r="G2622" s="114"/>
      <c r="H2622" s="115"/>
      <c r="I2622" s="115"/>
      <c r="J2622" s="116"/>
      <c r="K2622" s="116"/>
      <c r="L2622" s="8"/>
      <c r="M2622" s="117"/>
      <c r="N2622" s="117"/>
      <c r="O2622" s="110"/>
      <c r="P2622" s="110"/>
      <c r="Q2622" s="148"/>
      <c r="R2622" s="170"/>
      <c r="S2622" s="110"/>
      <c r="T2622" s="92"/>
      <c r="U2622" s="180"/>
      <c r="V2622" s="120"/>
      <c r="W2622" s="118"/>
      <c r="X2622" s="118"/>
      <c r="Y2622" s="117"/>
      <c r="Z2622" s="110"/>
      <c r="AA2622" s="110"/>
      <c r="AB2622" s="121"/>
      <c r="AC2622" s="115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109"/>
      <c r="B2623" s="110"/>
      <c r="C2623" s="110"/>
      <c r="D2623" s="111"/>
      <c r="E2623" s="111"/>
      <c r="F2623" s="161"/>
      <c r="G2623" s="114"/>
      <c r="H2623" s="115"/>
      <c r="I2623" s="115"/>
      <c r="J2623" s="116"/>
      <c r="K2623" s="116"/>
      <c r="L2623" s="8"/>
      <c r="M2623" s="117"/>
      <c r="N2623" s="117"/>
      <c r="O2623" s="110"/>
      <c r="P2623" s="110"/>
      <c r="Q2623" s="148"/>
      <c r="R2623" s="170"/>
      <c r="S2623" s="110"/>
      <c r="T2623" s="92"/>
      <c r="U2623" s="180"/>
      <c r="V2623" s="120"/>
      <c r="W2623" s="118"/>
      <c r="X2623" s="118"/>
      <c r="Y2623" s="117"/>
      <c r="Z2623" s="110"/>
      <c r="AA2623" s="110"/>
      <c r="AB2623" s="121"/>
      <c r="AC2623" s="115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109"/>
      <c r="B2624" s="110"/>
      <c r="C2624" s="110"/>
      <c r="D2624" s="111"/>
      <c r="E2624" s="111"/>
      <c r="F2624" s="161"/>
      <c r="G2624" s="114"/>
      <c r="H2624" s="115"/>
      <c r="I2624" s="115"/>
      <c r="J2624" s="116"/>
      <c r="K2624" s="116"/>
      <c r="L2624" s="8"/>
      <c r="M2624" s="117"/>
      <c r="N2624" s="117"/>
      <c r="O2624" s="110"/>
      <c r="P2624" s="110"/>
      <c r="Q2624" s="148"/>
      <c r="R2624" s="170"/>
      <c r="S2624" s="110"/>
      <c r="T2624" s="92"/>
      <c r="U2624" s="180"/>
      <c r="V2624" s="120"/>
      <c r="W2624" s="118"/>
      <c r="X2624" s="118"/>
      <c r="Y2624" s="117"/>
      <c r="Z2624" s="110"/>
      <c r="AA2624" s="110"/>
      <c r="AB2624" s="121"/>
      <c r="AC2624" s="115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109"/>
      <c r="B2625" s="110"/>
      <c r="C2625" s="110"/>
      <c r="D2625" s="111"/>
      <c r="E2625" s="111"/>
      <c r="F2625" s="161"/>
      <c r="G2625" s="114"/>
      <c r="H2625" s="115"/>
      <c r="I2625" s="115"/>
      <c r="J2625" s="116"/>
      <c r="K2625" s="116"/>
      <c r="L2625" s="8"/>
      <c r="M2625" s="117"/>
      <c r="N2625" s="117"/>
      <c r="O2625" s="110"/>
      <c r="P2625" s="110"/>
      <c r="Q2625" s="148"/>
      <c r="R2625" s="170"/>
      <c r="S2625" s="110"/>
      <c r="T2625" s="92"/>
      <c r="U2625" s="180"/>
      <c r="V2625" s="120"/>
      <c r="W2625" s="118"/>
      <c r="X2625" s="118"/>
      <c r="Y2625" s="117"/>
      <c r="Z2625" s="110"/>
      <c r="AA2625" s="110"/>
      <c r="AB2625" s="121"/>
      <c r="AC2625" s="115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109"/>
      <c r="B2626" s="110"/>
      <c r="C2626" s="110"/>
      <c r="D2626" s="111"/>
      <c r="E2626" s="111"/>
      <c r="F2626" s="161"/>
      <c r="G2626" s="114"/>
      <c r="H2626" s="115"/>
      <c r="I2626" s="115"/>
      <c r="J2626" s="116"/>
      <c r="K2626" s="116"/>
      <c r="L2626" s="8"/>
      <c r="M2626" s="117"/>
      <c r="N2626" s="117"/>
      <c r="O2626" s="110"/>
      <c r="P2626" s="110"/>
      <c r="Q2626" s="148"/>
      <c r="R2626" s="170"/>
      <c r="S2626" s="110"/>
      <c r="T2626" s="92"/>
      <c r="U2626" s="180"/>
      <c r="V2626" s="120"/>
      <c r="W2626" s="118"/>
      <c r="X2626" s="118"/>
      <c r="Y2626" s="117"/>
      <c r="Z2626" s="110"/>
      <c r="AA2626" s="110"/>
      <c r="AB2626" s="121"/>
      <c r="AC2626" s="115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109"/>
      <c r="B2627" s="110"/>
      <c r="C2627" s="110"/>
      <c r="D2627" s="111"/>
      <c r="E2627" s="111"/>
      <c r="F2627" s="161"/>
      <c r="G2627" s="114"/>
      <c r="H2627" s="115"/>
      <c r="I2627" s="115"/>
      <c r="J2627" s="116"/>
      <c r="K2627" s="116"/>
      <c r="L2627" s="8"/>
      <c r="M2627" s="117"/>
      <c r="N2627" s="117"/>
      <c r="O2627" s="110"/>
      <c r="P2627" s="110"/>
      <c r="Q2627" s="148"/>
      <c r="R2627" s="170"/>
      <c r="S2627" s="110"/>
      <c r="T2627" s="92"/>
      <c r="U2627" s="180"/>
      <c r="V2627" s="120"/>
      <c r="W2627" s="118"/>
      <c r="X2627" s="118"/>
      <c r="Y2627" s="117"/>
      <c r="Z2627" s="110"/>
      <c r="AA2627" s="110"/>
      <c r="AB2627" s="121"/>
      <c r="AC2627" s="115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109"/>
      <c r="B2628" s="110"/>
      <c r="C2628" s="110"/>
      <c r="D2628" s="111"/>
      <c r="E2628" s="111"/>
      <c r="F2628" s="161"/>
      <c r="G2628" s="114"/>
      <c r="H2628" s="115"/>
      <c r="I2628" s="115"/>
      <c r="J2628" s="116"/>
      <c r="K2628" s="116"/>
      <c r="L2628" s="8"/>
      <c r="M2628" s="117"/>
      <c r="N2628" s="117"/>
      <c r="O2628" s="110"/>
      <c r="P2628" s="110"/>
      <c r="Q2628" s="148"/>
      <c r="R2628" s="170"/>
      <c r="S2628" s="110"/>
      <c r="T2628" s="92"/>
      <c r="U2628" s="180"/>
      <c r="V2628" s="120"/>
      <c r="W2628" s="118"/>
      <c r="X2628" s="118"/>
      <c r="Y2628" s="117"/>
      <c r="Z2628" s="110"/>
      <c r="AA2628" s="110"/>
      <c r="AB2628" s="121"/>
      <c r="AC2628" s="115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109"/>
      <c r="B2629" s="110"/>
      <c r="C2629" s="110"/>
      <c r="D2629" s="111"/>
      <c r="E2629" s="111"/>
      <c r="F2629" s="161"/>
      <c r="G2629" s="114"/>
      <c r="H2629" s="115"/>
      <c r="I2629" s="115"/>
      <c r="J2629" s="116"/>
      <c r="K2629" s="116"/>
      <c r="L2629" s="8"/>
      <c r="M2629" s="117"/>
      <c r="N2629" s="117"/>
      <c r="O2629" s="110"/>
      <c r="P2629" s="110"/>
      <c r="Q2629" s="148"/>
      <c r="R2629" s="170"/>
      <c r="S2629" s="110"/>
      <c r="T2629" s="92"/>
      <c r="U2629" s="180"/>
      <c r="V2629" s="120"/>
      <c r="W2629" s="118"/>
      <c r="X2629" s="118"/>
      <c r="Y2629" s="117"/>
      <c r="Z2629" s="110"/>
      <c r="AA2629" s="110"/>
      <c r="AB2629" s="121"/>
      <c r="AC2629" s="115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109"/>
      <c r="B2630" s="110"/>
      <c r="C2630" s="110"/>
      <c r="D2630" s="111"/>
      <c r="E2630" s="111"/>
      <c r="F2630" s="161"/>
      <c r="G2630" s="114"/>
      <c r="H2630" s="115"/>
      <c r="I2630" s="115"/>
      <c r="J2630" s="116"/>
      <c r="K2630" s="116"/>
      <c r="L2630" s="8"/>
      <c r="M2630" s="117"/>
      <c r="N2630" s="117"/>
      <c r="O2630" s="110"/>
      <c r="P2630" s="110"/>
      <c r="Q2630" s="148"/>
      <c r="R2630" s="170"/>
      <c r="S2630" s="110"/>
      <c r="T2630" s="92"/>
      <c r="U2630" s="180"/>
      <c r="V2630" s="120"/>
      <c r="W2630" s="118"/>
      <c r="X2630" s="118"/>
      <c r="Y2630" s="117"/>
      <c r="Z2630" s="110"/>
      <c r="AA2630" s="110"/>
      <c r="AB2630" s="121"/>
      <c r="AC2630" s="115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109"/>
      <c r="B2631" s="110"/>
      <c r="C2631" s="110"/>
      <c r="D2631" s="111"/>
      <c r="E2631" s="111"/>
      <c r="F2631" s="161"/>
      <c r="G2631" s="114"/>
      <c r="H2631" s="115"/>
      <c r="I2631" s="115"/>
      <c r="J2631" s="116"/>
      <c r="K2631" s="116"/>
      <c r="L2631" s="8"/>
      <c r="M2631" s="117"/>
      <c r="N2631" s="117"/>
      <c r="O2631" s="110"/>
      <c r="P2631" s="110"/>
      <c r="Q2631" s="148"/>
      <c r="R2631" s="170"/>
      <c r="S2631" s="110"/>
      <c r="T2631" s="92"/>
      <c r="U2631" s="180"/>
      <c r="V2631" s="120"/>
      <c r="W2631" s="118"/>
      <c r="X2631" s="118"/>
      <c r="Y2631" s="117"/>
      <c r="Z2631" s="110"/>
      <c r="AA2631" s="110"/>
      <c r="AB2631" s="121"/>
      <c r="AC2631" s="115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109"/>
      <c r="B2632" s="110"/>
      <c r="C2632" s="110"/>
      <c r="D2632" s="111"/>
      <c r="E2632" s="111"/>
      <c r="F2632" s="161"/>
      <c r="G2632" s="114"/>
      <c r="H2632" s="115"/>
      <c r="I2632" s="115"/>
      <c r="J2632" s="116"/>
      <c r="K2632" s="116"/>
      <c r="L2632" s="8"/>
      <c r="M2632" s="117"/>
      <c r="N2632" s="117"/>
      <c r="O2632" s="110"/>
      <c r="P2632" s="110"/>
      <c r="Q2632" s="148"/>
      <c r="R2632" s="170"/>
      <c r="S2632" s="110"/>
      <c r="T2632" s="92"/>
      <c r="U2632" s="180"/>
      <c r="V2632" s="120"/>
      <c r="W2632" s="118"/>
      <c r="X2632" s="118"/>
      <c r="Y2632" s="117"/>
      <c r="Z2632" s="110"/>
      <c r="AA2632" s="110"/>
      <c r="AB2632" s="121"/>
      <c r="AC2632" s="115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109"/>
      <c r="B2633" s="110"/>
      <c r="C2633" s="110"/>
      <c r="D2633" s="111"/>
      <c r="E2633" s="111"/>
      <c r="F2633" s="161"/>
      <c r="G2633" s="114"/>
      <c r="H2633" s="115"/>
      <c r="I2633" s="115"/>
      <c r="J2633" s="116"/>
      <c r="K2633" s="116"/>
      <c r="L2633" s="8"/>
      <c r="M2633" s="117"/>
      <c r="N2633" s="117"/>
      <c r="O2633" s="110"/>
      <c r="P2633" s="110"/>
      <c r="Q2633" s="148"/>
      <c r="R2633" s="170"/>
      <c r="S2633" s="110"/>
      <c r="T2633" s="92"/>
      <c r="U2633" s="180"/>
      <c r="V2633" s="120"/>
      <c r="W2633" s="118"/>
      <c r="X2633" s="118"/>
      <c r="Y2633" s="117"/>
      <c r="Z2633" s="110"/>
      <c r="AA2633" s="110"/>
      <c r="AB2633" s="121"/>
      <c r="AC2633" s="115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109"/>
      <c r="B2634" s="110"/>
      <c r="C2634" s="110"/>
      <c r="D2634" s="111"/>
      <c r="E2634" s="111"/>
      <c r="F2634" s="161"/>
      <c r="G2634" s="114"/>
      <c r="H2634" s="115"/>
      <c r="I2634" s="115"/>
      <c r="J2634" s="116"/>
      <c r="K2634" s="116"/>
      <c r="L2634" s="8"/>
      <c r="M2634" s="117"/>
      <c r="N2634" s="117"/>
      <c r="O2634" s="110"/>
      <c r="P2634" s="110"/>
      <c r="Q2634" s="148"/>
      <c r="R2634" s="170"/>
      <c r="S2634" s="110"/>
      <c r="T2634" s="92"/>
      <c r="U2634" s="180"/>
      <c r="V2634" s="120"/>
      <c r="W2634" s="118"/>
      <c r="X2634" s="118"/>
      <c r="Y2634" s="117"/>
      <c r="Z2634" s="110"/>
      <c r="AA2634" s="110"/>
      <c r="AB2634" s="121"/>
      <c r="AC2634" s="115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109"/>
      <c r="B2635" s="110"/>
      <c r="C2635" s="110"/>
      <c r="D2635" s="111"/>
      <c r="E2635" s="111"/>
      <c r="F2635" s="161"/>
      <c r="G2635" s="114"/>
      <c r="H2635" s="115"/>
      <c r="I2635" s="115"/>
      <c r="J2635" s="116"/>
      <c r="K2635" s="116"/>
      <c r="L2635" s="8"/>
      <c r="M2635" s="117"/>
      <c r="N2635" s="117"/>
      <c r="O2635" s="110"/>
      <c r="P2635" s="110"/>
      <c r="Q2635" s="148"/>
      <c r="R2635" s="170"/>
      <c r="S2635" s="110"/>
      <c r="T2635" s="92"/>
      <c r="U2635" s="180"/>
      <c r="V2635" s="120"/>
      <c r="W2635" s="118"/>
      <c r="X2635" s="118"/>
      <c r="Y2635" s="117"/>
      <c r="Z2635" s="110"/>
      <c r="AA2635" s="110"/>
      <c r="AB2635" s="121"/>
      <c r="AC2635" s="115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109"/>
      <c r="B2636" s="110"/>
      <c r="C2636" s="110"/>
      <c r="D2636" s="111"/>
      <c r="E2636" s="111"/>
      <c r="F2636" s="161"/>
      <c r="G2636" s="114"/>
      <c r="H2636" s="115"/>
      <c r="I2636" s="115"/>
      <c r="J2636" s="116"/>
      <c r="K2636" s="116"/>
      <c r="L2636" s="8"/>
      <c r="M2636" s="117"/>
      <c r="N2636" s="117"/>
      <c r="O2636" s="110"/>
      <c r="P2636" s="110"/>
      <c r="Q2636" s="148"/>
      <c r="R2636" s="170"/>
      <c r="S2636" s="110"/>
      <c r="T2636" s="92"/>
      <c r="U2636" s="180"/>
      <c r="V2636" s="120"/>
      <c r="W2636" s="118"/>
      <c r="X2636" s="118"/>
      <c r="Y2636" s="117"/>
      <c r="Z2636" s="110"/>
      <c r="AA2636" s="110"/>
      <c r="AB2636" s="121"/>
      <c r="AC2636" s="115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109"/>
      <c r="B2637" s="110"/>
      <c r="C2637" s="110"/>
      <c r="D2637" s="111"/>
      <c r="E2637" s="111"/>
      <c r="F2637" s="161"/>
      <c r="G2637" s="114"/>
      <c r="H2637" s="115"/>
      <c r="I2637" s="115"/>
      <c r="J2637" s="116"/>
      <c r="K2637" s="116"/>
      <c r="L2637" s="8"/>
      <c r="M2637" s="117"/>
      <c r="N2637" s="117"/>
      <c r="O2637" s="110"/>
      <c r="P2637" s="110"/>
      <c r="Q2637" s="148"/>
      <c r="R2637" s="170"/>
      <c r="S2637" s="110"/>
      <c r="T2637" s="92"/>
      <c r="U2637" s="180"/>
      <c r="V2637" s="120"/>
      <c r="W2637" s="118"/>
      <c r="X2637" s="118"/>
      <c r="Y2637" s="117"/>
      <c r="Z2637" s="110"/>
      <c r="AA2637" s="110"/>
      <c r="AB2637" s="121"/>
      <c r="AC2637" s="115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109"/>
      <c r="B2638" s="110"/>
      <c r="C2638" s="110"/>
      <c r="D2638" s="111"/>
      <c r="E2638" s="111"/>
      <c r="F2638" s="161"/>
      <c r="G2638" s="114"/>
      <c r="H2638" s="115"/>
      <c r="I2638" s="115"/>
      <c r="J2638" s="116"/>
      <c r="K2638" s="116"/>
      <c r="L2638" s="8"/>
      <c r="M2638" s="117"/>
      <c r="N2638" s="117"/>
      <c r="O2638" s="110"/>
      <c r="P2638" s="110"/>
      <c r="Q2638" s="148"/>
      <c r="R2638" s="170"/>
      <c r="S2638" s="110"/>
      <c r="T2638" s="92"/>
      <c r="U2638" s="180"/>
      <c r="V2638" s="120"/>
      <c r="W2638" s="118"/>
      <c r="X2638" s="118"/>
      <c r="Y2638" s="117"/>
      <c r="Z2638" s="110"/>
      <c r="AA2638" s="110"/>
      <c r="AB2638" s="121"/>
      <c r="AC2638" s="115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109"/>
      <c r="B2639" s="110"/>
      <c r="C2639" s="110"/>
      <c r="D2639" s="111"/>
      <c r="E2639" s="111"/>
      <c r="F2639" s="161"/>
      <c r="G2639" s="114"/>
      <c r="H2639" s="115"/>
      <c r="I2639" s="115"/>
      <c r="J2639" s="116"/>
      <c r="K2639" s="116"/>
      <c r="L2639" s="8"/>
      <c r="M2639" s="117"/>
      <c r="N2639" s="117"/>
      <c r="O2639" s="110"/>
      <c r="P2639" s="110"/>
      <c r="Q2639" s="148"/>
      <c r="R2639" s="170"/>
      <c r="S2639" s="110"/>
      <c r="T2639" s="92"/>
      <c r="U2639" s="180"/>
      <c r="V2639" s="120"/>
      <c r="W2639" s="118"/>
      <c r="X2639" s="118"/>
      <c r="Y2639" s="117"/>
      <c r="Z2639" s="110"/>
      <c r="AA2639" s="110"/>
      <c r="AB2639" s="121"/>
      <c r="AC2639" s="115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109"/>
      <c r="B2640" s="110"/>
      <c r="C2640" s="110"/>
      <c r="D2640" s="111"/>
      <c r="E2640" s="111"/>
      <c r="F2640" s="161"/>
      <c r="G2640" s="114"/>
      <c r="H2640" s="115"/>
      <c r="I2640" s="115"/>
      <c r="J2640" s="116"/>
      <c r="K2640" s="116"/>
      <c r="L2640" s="8"/>
      <c r="M2640" s="117"/>
      <c r="N2640" s="117"/>
      <c r="O2640" s="110"/>
      <c r="P2640" s="110"/>
      <c r="Q2640" s="148"/>
      <c r="R2640" s="170"/>
      <c r="S2640" s="110"/>
      <c r="T2640" s="92"/>
      <c r="U2640" s="180"/>
      <c r="V2640" s="120"/>
      <c r="W2640" s="118"/>
      <c r="X2640" s="118"/>
      <c r="Y2640" s="117"/>
      <c r="Z2640" s="110"/>
      <c r="AA2640" s="110"/>
      <c r="AB2640" s="121"/>
      <c r="AC2640" s="115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109"/>
      <c r="B2641" s="110"/>
      <c r="C2641" s="110"/>
      <c r="D2641" s="111"/>
      <c r="E2641" s="111"/>
      <c r="F2641" s="161"/>
      <c r="G2641" s="114"/>
      <c r="H2641" s="115"/>
      <c r="I2641" s="115"/>
      <c r="J2641" s="116"/>
      <c r="K2641" s="116"/>
      <c r="L2641" s="8"/>
      <c r="M2641" s="117"/>
      <c r="N2641" s="117"/>
      <c r="O2641" s="110"/>
      <c r="P2641" s="110"/>
      <c r="Q2641" s="148"/>
      <c r="R2641" s="170"/>
      <c r="S2641" s="110"/>
      <c r="T2641" s="92"/>
      <c r="U2641" s="180"/>
      <c r="V2641" s="120"/>
      <c r="W2641" s="118"/>
      <c r="X2641" s="118"/>
      <c r="Y2641" s="117"/>
      <c r="Z2641" s="110"/>
      <c r="AA2641" s="110"/>
      <c r="AB2641" s="121"/>
      <c r="AC2641" s="115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109"/>
      <c r="B2642" s="110"/>
      <c r="C2642" s="110"/>
      <c r="D2642" s="111"/>
      <c r="E2642" s="111"/>
      <c r="F2642" s="161"/>
      <c r="G2642" s="114"/>
      <c r="H2642" s="115"/>
      <c r="I2642" s="115"/>
      <c r="J2642" s="116"/>
      <c r="K2642" s="116"/>
      <c r="L2642" s="8"/>
      <c r="M2642" s="117"/>
      <c r="N2642" s="117"/>
      <c r="O2642" s="110"/>
      <c r="P2642" s="110"/>
      <c r="Q2642" s="148"/>
      <c r="R2642" s="170"/>
      <c r="S2642" s="110"/>
      <c r="T2642" s="92"/>
      <c r="U2642" s="180"/>
      <c r="V2642" s="120"/>
      <c r="W2642" s="118"/>
      <c r="X2642" s="118"/>
      <c r="Y2642" s="117"/>
      <c r="Z2642" s="110"/>
      <c r="AA2642" s="110"/>
      <c r="AB2642" s="121"/>
      <c r="AC2642" s="115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109"/>
      <c r="B2643" s="110"/>
      <c r="C2643" s="110"/>
      <c r="D2643" s="111"/>
      <c r="E2643" s="111"/>
      <c r="F2643" s="161"/>
      <c r="G2643" s="114"/>
      <c r="H2643" s="115"/>
      <c r="I2643" s="115"/>
      <c r="J2643" s="116"/>
      <c r="K2643" s="116"/>
      <c r="L2643" s="8"/>
      <c r="M2643" s="117"/>
      <c r="N2643" s="117"/>
      <c r="O2643" s="110"/>
      <c r="P2643" s="110"/>
      <c r="Q2643" s="148"/>
      <c r="R2643" s="170"/>
      <c r="S2643" s="110"/>
      <c r="T2643" s="92"/>
      <c r="U2643" s="180"/>
      <c r="V2643" s="120"/>
      <c r="W2643" s="118"/>
      <c r="X2643" s="118"/>
      <c r="Y2643" s="117"/>
      <c r="Z2643" s="110"/>
      <c r="AA2643" s="110"/>
      <c r="AB2643" s="121"/>
      <c r="AC2643" s="115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109"/>
      <c r="B2644" s="110"/>
      <c r="C2644" s="110"/>
      <c r="D2644" s="111"/>
      <c r="E2644" s="111"/>
      <c r="F2644" s="161"/>
      <c r="G2644" s="114"/>
      <c r="H2644" s="115"/>
      <c r="I2644" s="115"/>
      <c r="J2644" s="116"/>
      <c r="K2644" s="116"/>
      <c r="L2644" s="8"/>
      <c r="M2644" s="117"/>
      <c r="N2644" s="117"/>
      <c r="O2644" s="110"/>
      <c r="P2644" s="110"/>
      <c r="Q2644" s="148"/>
      <c r="R2644" s="170"/>
      <c r="S2644" s="110"/>
      <c r="T2644" s="92"/>
      <c r="U2644" s="180"/>
      <c r="V2644" s="120"/>
      <c r="W2644" s="118"/>
      <c r="X2644" s="118"/>
      <c r="Y2644" s="117"/>
      <c r="Z2644" s="110"/>
      <c r="AA2644" s="110"/>
      <c r="AB2644" s="121"/>
      <c r="AC2644" s="115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109"/>
      <c r="B2645" s="110"/>
      <c r="C2645" s="110"/>
      <c r="D2645" s="111"/>
      <c r="E2645" s="111"/>
      <c r="F2645" s="161"/>
      <c r="G2645" s="114"/>
      <c r="H2645" s="115"/>
      <c r="I2645" s="115"/>
      <c r="J2645" s="116"/>
      <c r="K2645" s="116"/>
      <c r="L2645" s="8"/>
      <c r="M2645" s="117"/>
      <c r="N2645" s="117"/>
      <c r="O2645" s="110"/>
      <c r="P2645" s="110"/>
      <c r="Q2645" s="148"/>
      <c r="R2645" s="170"/>
      <c r="S2645" s="110"/>
      <c r="T2645" s="92"/>
      <c r="U2645" s="180"/>
      <c r="V2645" s="120"/>
      <c r="W2645" s="118"/>
      <c r="X2645" s="118"/>
      <c r="Y2645" s="117"/>
      <c r="Z2645" s="110"/>
      <c r="AA2645" s="110"/>
      <c r="AB2645" s="121"/>
      <c r="AC2645" s="115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109"/>
      <c r="B2646" s="110"/>
      <c r="C2646" s="110"/>
      <c r="D2646" s="111"/>
      <c r="E2646" s="111"/>
      <c r="F2646" s="161"/>
      <c r="G2646" s="114"/>
      <c r="H2646" s="115"/>
      <c r="I2646" s="115"/>
      <c r="J2646" s="116"/>
      <c r="K2646" s="116"/>
      <c r="L2646" s="8"/>
      <c r="M2646" s="117"/>
      <c r="N2646" s="117"/>
      <c r="O2646" s="110"/>
      <c r="P2646" s="110"/>
      <c r="Q2646" s="148"/>
      <c r="R2646" s="170"/>
      <c r="S2646" s="110"/>
      <c r="T2646" s="92"/>
      <c r="U2646" s="180"/>
      <c r="V2646" s="120"/>
      <c r="W2646" s="118"/>
      <c r="X2646" s="118"/>
      <c r="Y2646" s="117"/>
      <c r="Z2646" s="110"/>
      <c r="AA2646" s="110"/>
      <c r="AB2646" s="121"/>
      <c r="AC2646" s="115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109"/>
      <c r="B2647" s="110"/>
      <c r="C2647" s="110"/>
      <c r="D2647" s="111"/>
      <c r="E2647" s="111"/>
      <c r="F2647" s="161"/>
      <c r="G2647" s="114"/>
      <c r="H2647" s="115"/>
      <c r="I2647" s="115"/>
      <c r="J2647" s="116"/>
      <c r="K2647" s="116"/>
      <c r="L2647" s="8"/>
      <c r="M2647" s="117"/>
      <c r="N2647" s="117"/>
      <c r="O2647" s="110"/>
      <c r="P2647" s="110"/>
      <c r="Q2647" s="148"/>
      <c r="R2647" s="170"/>
      <c r="S2647" s="110"/>
      <c r="T2647" s="92"/>
      <c r="U2647" s="180"/>
      <c r="V2647" s="120"/>
      <c r="W2647" s="118"/>
      <c r="X2647" s="118"/>
      <c r="Y2647" s="117"/>
      <c r="Z2647" s="110"/>
      <c r="AA2647" s="110"/>
      <c r="AB2647" s="121"/>
      <c r="AC2647" s="115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109"/>
      <c r="B2648" s="110"/>
      <c r="C2648" s="110"/>
      <c r="D2648" s="111"/>
      <c r="E2648" s="111"/>
      <c r="F2648" s="161"/>
      <c r="G2648" s="114"/>
      <c r="H2648" s="115"/>
      <c r="I2648" s="115"/>
      <c r="J2648" s="116"/>
      <c r="K2648" s="116"/>
      <c r="L2648" s="8"/>
      <c r="M2648" s="117"/>
      <c r="N2648" s="117"/>
      <c r="O2648" s="110"/>
      <c r="P2648" s="110"/>
      <c r="Q2648" s="148"/>
      <c r="R2648" s="170"/>
      <c r="S2648" s="110"/>
      <c r="T2648" s="92"/>
      <c r="U2648" s="180"/>
      <c r="V2648" s="120"/>
      <c r="W2648" s="118"/>
      <c r="X2648" s="118"/>
      <c r="Y2648" s="117"/>
      <c r="Z2648" s="110"/>
      <c r="AA2648" s="110"/>
      <c r="AB2648" s="121"/>
      <c r="AC2648" s="115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109"/>
      <c r="B2649" s="110"/>
      <c r="C2649" s="110"/>
      <c r="D2649" s="111"/>
      <c r="E2649" s="111"/>
      <c r="F2649" s="161"/>
      <c r="G2649" s="114"/>
      <c r="H2649" s="115"/>
      <c r="I2649" s="115"/>
      <c r="J2649" s="116"/>
      <c r="K2649" s="116"/>
      <c r="L2649" s="8"/>
      <c r="M2649" s="117"/>
      <c r="N2649" s="117"/>
      <c r="O2649" s="110"/>
      <c r="P2649" s="110"/>
      <c r="Q2649" s="148"/>
      <c r="R2649" s="170"/>
      <c r="S2649" s="110"/>
      <c r="T2649" s="92"/>
      <c r="U2649" s="180"/>
      <c r="V2649" s="120"/>
      <c r="W2649" s="118"/>
      <c r="X2649" s="118"/>
      <c r="Y2649" s="117"/>
      <c r="Z2649" s="110"/>
      <c r="AA2649" s="110"/>
      <c r="AB2649" s="121"/>
      <c r="AC2649" s="115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109"/>
      <c r="B2650" s="110"/>
      <c r="C2650" s="110"/>
      <c r="D2650" s="111"/>
      <c r="E2650" s="111"/>
      <c r="F2650" s="161"/>
      <c r="G2650" s="114"/>
      <c r="H2650" s="115"/>
      <c r="I2650" s="115"/>
      <c r="J2650" s="116"/>
      <c r="K2650" s="116"/>
      <c r="L2650" s="8"/>
      <c r="M2650" s="117"/>
      <c r="N2650" s="117"/>
      <c r="O2650" s="110"/>
      <c r="P2650" s="110"/>
      <c r="Q2650" s="148"/>
      <c r="R2650" s="170"/>
      <c r="S2650" s="110"/>
      <c r="T2650" s="92"/>
      <c r="U2650" s="180"/>
      <c r="V2650" s="120"/>
      <c r="W2650" s="118"/>
      <c r="X2650" s="118"/>
      <c r="Y2650" s="117"/>
      <c r="Z2650" s="110"/>
      <c r="AA2650" s="110"/>
      <c r="AB2650" s="121"/>
      <c r="AC2650" s="115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109"/>
      <c r="B2651" s="110"/>
      <c r="C2651" s="110"/>
      <c r="D2651" s="111"/>
      <c r="E2651" s="111"/>
      <c r="F2651" s="161"/>
      <c r="G2651" s="114"/>
      <c r="H2651" s="115"/>
      <c r="I2651" s="115"/>
      <c r="J2651" s="116"/>
      <c r="K2651" s="116"/>
      <c r="L2651" s="8"/>
      <c r="M2651" s="117"/>
      <c r="N2651" s="117"/>
      <c r="O2651" s="110"/>
      <c r="P2651" s="110"/>
      <c r="Q2651" s="148"/>
      <c r="R2651" s="170"/>
      <c r="S2651" s="110"/>
      <c r="T2651" s="92"/>
      <c r="U2651" s="180"/>
      <c r="V2651" s="120"/>
      <c r="W2651" s="118"/>
      <c r="X2651" s="118"/>
      <c r="Y2651" s="117"/>
      <c r="Z2651" s="110"/>
      <c r="AA2651" s="110"/>
      <c r="AB2651" s="121"/>
      <c r="AC2651" s="115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109"/>
      <c r="B2652" s="110"/>
      <c r="C2652" s="110"/>
      <c r="D2652" s="111"/>
      <c r="E2652" s="111"/>
      <c r="F2652" s="161"/>
      <c r="G2652" s="114"/>
      <c r="H2652" s="115"/>
      <c r="I2652" s="115"/>
      <c r="J2652" s="116"/>
      <c r="K2652" s="116"/>
      <c r="L2652" s="8"/>
      <c r="M2652" s="117"/>
      <c r="N2652" s="117"/>
      <c r="O2652" s="110"/>
      <c r="P2652" s="110"/>
      <c r="Q2652" s="148"/>
      <c r="R2652" s="170"/>
      <c r="S2652" s="110"/>
      <c r="T2652" s="92"/>
      <c r="U2652" s="180"/>
      <c r="V2652" s="120"/>
      <c r="W2652" s="118"/>
      <c r="X2652" s="118"/>
      <c r="Y2652" s="117"/>
      <c r="Z2652" s="110"/>
      <c r="AA2652" s="110"/>
      <c r="AB2652" s="121"/>
      <c r="AC2652" s="115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109"/>
      <c r="B2653" s="110"/>
      <c r="C2653" s="110"/>
      <c r="D2653" s="111"/>
      <c r="E2653" s="111"/>
      <c r="F2653" s="161"/>
      <c r="G2653" s="114"/>
      <c r="H2653" s="115"/>
      <c r="I2653" s="115"/>
      <c r="J2653" s="116"/>
      <c r="K2653" s="116"/>
      <c r="L2653" s="8"/>
      <c r="M2653" s="117"/>
      <c r="N2653" s="117"/>
      <c r="O2653" s="110"/>
      <c r="P2653" s="110"/>
      <c r="Q2653" s="148"/>
      <c r="R2653" s="170"/>
      <c r="S2653" s="110"/>
      <c r="T2653" s="92"/>
      <c r="U2653" s="180"/>
      <c r="V2653" s="120"/>
      <c r="W2653" s="118"/>
      <c r="X2653" s="118"/>
      <c r="Y2653" s="117"/>
      <c r="Z2653" s="110"/>
      <c r="AA2653" s="110"/>
      <c r="AB2653" s="121"/>
      <c r="AC2653" s="115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109"/>
      <c r="B2654" s="110"/>
      <c r="C2654" s="110"/>
      <c r="D2654" s="111"/>
      <c r="E2654" s="111"/>
      <c r="F2654" s="161"/>
      <c r="G2654" s="114"/>
      <c r="H2654" s="115"/>
      <c r="I2654" s="115"/>
      <c r="J2654" s="116"/>
      <c r="K2654" s="116"/>
      <c r="L2654" s="8"/>
      <c r="M2654" s="117"/>
      <c r="N2654" s="117"/>
      <c r="O2654" s="110"/>
      <c r="P2654" s="110"/>
      <c r="Q2654" s="148"/>
      <c r="R2654" s="170"/>
      <c r="S2654" s="110"/>
      <c r="T2654" s="92"/>
      <c r="U2654" s="180"/>
      <c r="V2654" s="120"/>
      <c r="W2654" s="118"/>
      <c r="X2654" s="118"/>
      <c r="Y2654" s="117"/>
      <c r="Z2654" s="110"/>
      <c r="AA2654" s="110"/>
      <c r="AB2654" s="121"/>
      <c r="AC2654" s="115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109"/>
      <c r="B2655" s="110"/>
      <c r="C2655" s="110"/>
      <c r="D2655" s="111"/>
      <c r="E2655" s="111"/>
      <c r="F2655" s="161"/>
      <c r="G2655" s="114"/>
      <c r="H2655" s="115"/>
      <c r="I2655" s="115"/>
      <c r="J2655" s="116"/>
      <c r="K2655" s="116"/>
      <c r="L2655" s="8"/>
      <c r="M2655" s="117"/>
      <c r="N2655" s="117"/>
      <c r="O2655" s="110"/>
      <c r="P2655" s="110"/>
      <c r="Q2655" s="148"/>
      <c r="R2655" s="170"/>
      <c r="S2655" s="110"/>
      <c r="T2655" s="92"/>
      <c r="U2655" s="180"/>
      <c r="V2655" s="120"/>
      <c r="W2655" s="118"/>
      <c r="X2655" s="118"/>
      <c r="Y2655" s="117"/>
      <c r="Z2655" s="110"/>
      <c r="AA2655" s="110"/>
      <c r="AB2655" s="121"/>
      <c r="AC2655" s="115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109"/>
      <c r="B2656" s="110"/>
      <c r="C2656" s="110"/>
      <c r="D2656" s="111"/>
      <c r="E2656" s="111"/>
      <c r="F2656" s="161"/>
      <c r="G2656" s="114"/>
      <c r="H2656" s="115"/>
      <c r="I2656" s="115"/>
      <c r="J2656" s="116"/>
      <c r="K2656" s="116"/>
      <c r="L2656" s="8"/>
      <c r="M2656" s="117"/>
      <c r="N2656" s="117"/>
      <c r="O2656" s="110"/>
      <c r="P2656" s="110"/>
      <c r="Q2656" s="148"/>
      <c r="R2656" s="170"/>
      <c r="S2656" s="110"/>
      <c r="T2656" s="92"/>
      <c r="U2656" s="180"/>
      <c r="V2656" s="120"/>
      <c r="W2656" s="118"/>
      <c r="X2656" s="118"/>
      <c r="Y2656" s="117"/>
      <c r="Z2656" s="110"/>
      <c r="AA2656" s="110"/>
      <c r="AB2656" s="121"/>
      <c r="AC2656" s="115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109"/>
      <c r="B2657" s="110"/>
      <c r="C2657" s="110"/>
      <c r="D2657" s="111"/>
      <c r="E2657" s="111"/>
      <c r="F2657" s="161"/>
      <c r="G2657" s="114"/>
      <c r="H2657" s="115"/>
      <c r="I2657" s="115"/>
      <c r="J2657" s="116"/>
      <c r="K2657" s="116"/>
      <c r="L2657" s="8"/>
      <c r="M2657" s="117"/>
      <c r="N2657" s="117"/>
      <c r="O2657" s="110"/>
      <c r="P2657" s="110"/>
      <c r="Q2657" s="148"/>
      <c r="R2657" s="170"/>
      <c r="S2657" s="110"/>
      <c r="T2657" s="92"/>
      <c r="U2657" s="180"/>
      <c r="V2657" s="120"/>
      <c r="W2657" s="118"/>
      <c r="X2657" s="118"/>
      <c r="Y2657" s="117"/>
      <c r="Z2657" s="110"/>
      <c r="AA2657" s="110"/>
      <c r="AB2657" s="121"/>
      <c r="AC2657" s="115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109"/>
      <c r="B2658" s="110"/>
      <c r="C2658" s="110"/>
      <c r="D2658" s="111"/>
      <c r="E2658" s="111"/>
      <c r="F2658" s="161"/>
      <c r="G2658" s="114"/>
      <c r="H2658" s="115"/>
      <c r="I2658" s="115"/>
      <c r="J2658" s="116"/>
      <c r="K2658" s="116"/>
      <c r="L2658" s="8"/>
      <c r="M2658" s="117"/>
      <c r="N2658" s="117"/>
      <c r="O2658" s="110"/>
      <c r="P2658" s="110"/>
      <c r="Q2658" s="148"/>
      <c r="R2658" s="170"/>
      <c r="S2658" s="110"/>
      <c r="T2658" s="92"/>
      <c r="U2658" s="180"/>
      <c r="V2658" s="120"/>
      <c r="W2658" s="118"/>
      <c r="X2658" s="118"/>
      <c r="Y2658" s="117"/>
      <c r="Z2658" s="110"/>
      <c r="AA2658" s="110"/>
      <c r="AB2658" s="121"/>
      <c r="AC2658" s="115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109"/>
      <c r="B2659" s="110"/>
      <c r="C2659" s="110"/>
      <c r="D2659" s="111"/>
      <c r="E2659" s="111"/>
      <c r="F2659" s="161"/>
      <c r="G2659" s="114"/>
      <c r="H2659" s="115"/>
      <c r="I2659" s="115"/>
      <c r="J2659" s="116"/>
      <c r="K2659" s="116"/>
      <c r="L2659" s="8"/>
      <c r="M2659" s="117"/>
      <c r="N2659" s="117"/>
      <c r="O2659" s="110"/>
      <c r="P2659" s="110"/>
      <c r="Q2659" s="148"/>
      <c r="R2659" s="170"/>
      <c r="S2659" s="110"/>
      <c r="T2659" s="92"/>
      <c r="U2659" s="180"/>
      <c r="V2659" s="120"/>
      <c r="W2659" s="118"/>
      <c r="X2659" s="118"/>
      <c r="Y2659" s="117"/>
      <c r="Z2659" s="110"/>
      <c r="AA2659" s="110"/>
      <c r="AB2659" s="121"/>
      <c r="AC2659" s="115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109"/>
      <c r="B2660" s="110"/>
      <c r="C2660" s="110"/>
      <c r="D2660" s="111"/>
      <c r="E2660" s="111"/>
      <c r="F2660" s="161"/>
      <c r="G2660" s="114"/>
      <c r="H2660" s="115"/>
      <c r="I2660" s="115"/>
      <c r="J2660" s="116"/>
      <c r="K2660" s="116"/>
      <c r="L2660" s="8"/>
      <c r="M2660" s="117"/>
      <c r="N2660" s="117"/>
      <c r="O2660" s="110"/>
      <c r="P2660" s="110"/>
      <c r="Q2660" s="148"/>
      <c r="R2660" s="170"/>
      <c r="S2660" s="110"/>
      <c r="T2660" s="92"/>
      <c r="U2660" s="180"/>
      <c r="V2660" s="120"/>
      <c r="W2660" s="118"/>
      <c r="X2660" s="118"/>
      <c r="Y2660" s="117"/>
      <c r="Z2660" s="110"/>
      <c r="AA2660" s="110"/>
      <c r="AB2660" s="121"/>
      <c r="AC2660" s="115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109"/>
      <c r="B2661" s="110"/>
      <c r="C2661" s="110"/>
      <c r="D2661" s="111"/>
      <c r="E2661" s="111"/>
      <c r="F2661" s="161"/>
      <c r="G2661" s="114"/>
      <c r="H2661" s="115"/>
      <c r="I2661" s="115"/>
      <c r="J2661" s="116"/>
      <c r="K2661" s="116"/>
      <c r="L2661" s="8"/>
      <c r="M2661" s="117"/>
      <c r="N2661" s="117"/>
      <c r="O2661" s="110"/>
      <c r="P2661" s="110"/>
      <c r="Q2661" s="148"/>
      <c r="R2661" s="170"/>
      <c r="S2661" s="110"/>
      <c r="T2661" s="92"/>
      <c r="U2661" s="180"/>
      <c r="V2661" s="120"/>
      <c r="W2661" s="118"/>
      <c r="X2661" s="118"/>
      <c r="Y2661" s="117"/>
      <c r="Z2661" s="110"/>
      <c r="AA2661" s="110"/>
      <c r="AB2661" s="121"/>
      <c r="AC2661" s="115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109"/>
      <c r="B2662" s="110"/>
      <c r="C2662" s="110"/>
      <c r="D2662" s="111"/>
      <c r="E2662" s="111"/>
      <c r="F2662" s="161"/>
      <c r="G2662" s="114"/>
      <c r="H2662" s="115"/>
      <c r="I2662" s="115"/>
      <c r="J2662" s="116"/>
      <c r="K2662" s="116"/>
      <c r="L2662" s="8"/>
      <c r="M2662" s="117"/>
      <c r="N2662" s="117"/>
      <c r="O2662" s="110"/>
      <c r="P2662" s="110"/>
      <c r="Q2662" s="148"/>
      <c r="R2662" s="170"/>
      <c r="S2662" s="110"/>
      <c r="T2662" s="92"/>
      <c r="U2662" s="180"/>
      <c r="V2662" s="120"/>
      <c r="W2662" s="118"/>
      <c r="X2662" s="118"/>
      <c r="Y2662" s="117"/>
      <c r="Z2662" s="110"/>
      <c r="AA2662" s="110"/>
      <c r="AB2662" s="121"/>
      <c r="AC2662" s="115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109"/>
      <c r="B2663" s="110"/>
      <c r="C2663" s="110"/>
      <c r="D2663" s="111"/>
      <c r="E2663" s="111"/>
      <c r="F2663" s="161"/>
      <c r="G2663" s="114"/>
      <c r="H2663" s="115"/>
      <c r="I2663" s="115"/>
      <c r="J2663" s="116"/>
      <c r="K2663" s="116"/>
      <c r="L2663" s="8"/>
      <c r="M2663" s="117"/>
      <c r="N2663" s="117"/>
      <c r="O2663" s="110"/>
      <c r="P2663" s="110"/>
      <c r="Q2663" s="148"/>
      <c r="R2663" s="170"/>
      <c r="S2663" s="110"/>
      <c r="T2663" s="92"/>
      <c r="U2663" s="180"/>
      <c r="V2663" s="120"/>
      <c r="W2663" s="118"/>
      <c r="X2663" s="118"/>
      <c r="Y2663" s="117"/>
      <c r="Z2663" s="110"/>
      <c r="AA2663" s="110"/>
      <c r="AB2663" s="121"/>
      <c r="AC2663" s="115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109"/>
      <c r="B2664" s="110"/>
      <c r="C2664" s="110"/>
      <c r="D2664" s="111"/>
      <c r="E2664" s="111"/>
      <c r="F2664" s="161"/>
      <c r="G2664" s="114"/>
      <c r="H2664" s="115"/>
      <c r="I2664" s="115"/>
      <c r="J2664" s="116"/>
      <c r="K2664" s="116"/>
      <c r="L2664" s="8"/>
      <c r="M2664" s="117"/>
      <c r="N2664" s="117"/>
      <c r="O2664" s="110"/>
      <c r="P2664" s="110"/>
      <c r="Q2664" s="148"/>
      <c r="R2664" s="170"/>
      <c r="S2664" s="110"/>
      <c r="T2664" s="92"/>
      <c r="U2664" s="180"/>
      <c r="V2664" s="120"/>
      <c r="W2664" s="118"/>
      <c r="X2664" s="118"/>
      <c r="Y2664" s="117"/>
      <c r="Z2664" s="110"/>
      <c r="AA2664" s="110"/>
      <c r="AB2664" s="121"/>
      <c r="AC2664" s="115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109"/>
      <c r="B2665" s="110"/>
      <c r="C2665" s="110"/>
      <c r="D2665" s="111"/>
      <c r="E2665" s="111"/>
      <c r="F2665" s="161"/>
      <c r="G2665" s="114"/>
      <c r="H2665" s="115"/>
      <c r="I2665" s="115"/>
      <c r="J2665" s="116"/>
      <c r="K2665" s="116"/>
      <c r="L2665" s="8"/>
      <c r="M2665" s="117"/>
      <c r="N2665" s="117"/>
      <c r="O2665" s="110"/>
      <c r="P2665" s="110"/>
      <c r="Q2665" s="148"/>
      <c r="R2665" s="170"/>
      <c r="S2665" s="110"/>
      <c r="T2665" s="92"/>
      <c r="U2665" s="180"/>
      <c r="V2665" s="120"/>
      <c r="W2665" s="118"/>
      <c r="X2665" s="118"/>
      <c r="Y2665" s="117"/>
      <c r="Z2665" s="110"/>
      <c r="AA2665" s="110"/>
      <c r="AB2665" s="121"/>
      <c r="AC2665" s="115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109"/>
      <c r="B2666" s="110"/>
      <c r="C2666" s="110"/>
      <c r="D2666" s="111"/>
      <c r="E2666" s="111"/>
      <c r="F2666" s="161"/>
      <c r="G2666" s="114"/>
      <c r="H2666" s="115"/>
      <c r="I2666" s="115"/>
      <c r="J2666" s="116"/>
      <c r="K2666" s="116"/>
      <c r="L2666" s="8"/>
      <c r="M2666" s="117"/>
      <c r="N2666" s="117"/>
      <c r="O2666" s="110"/>
      <c r="P2666" s="110"/>
      <c r="Q2666" s="148"/>
      <c r="R2666" s="170"/>
      <c r="S2666" s="110"/>
      <c r="T2666" s="92"/>
      <c r="U2666" s="180"/>
      <c r="V2666" s="120"/>
      <c r="W2666" s="118"/>
      <c r="X2666" s="118"/>
      <c r="Y2666" s="117"/>
      <c r="Z2666" s="110"/>
      <c r="AA2666" s="110"/>
      <c r="AB2666" s="121"/>
      <c r="AC2666" s="115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109"/>
      <c r="B2667" s="110"/>
      <c r="C2667" s="110"/>
      <c r="D2667" s="111"/>
      <c r="E2667" s="111"/>
      <c r="F2667" s="161"/>
      <c r="G2667" s="114"/>
      <c r="H2667" s="115"/>
      <c r="I2667" s="115"/>
      <c r="J2667" s="116"/>
      <c r="K2667" s="116"/>
      <c r="L2667" s="8"/>
      <c r="M2667" s="117"/>
      <c r="N2667" s="117"/>
      <c r="O2667" s="110"/>
      <c r="P2667" s="110"/>
      <c r="Q2667" s="148"/>
      <c r="R2667" s="170"/>
      <c r="S2667" s="110"/>
      <c r="T2667" s="92"/>
      <c r="U2667" s="180"/>
      <c r="V2667" s="120"/>
      <c r="W2667" s="118"/>
      <c r="X2667" s="118"/>
      <c r="Y2667" s="117"/>
      <c r="Z2667" s="110"/>
      <c r="AA2667" s="110"/>
      <c r="AB2667" s="121"/>
      <c r="AC2667" s="115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109"/>
      <c r="B2668" s="110"/>
      <c r="C2668" s="110"/>
      <c r="D2668" s="111"/>
      <c r="E2668" s="111"/>
      <c r="F2668" s="161"/>
      <c r="G2668" s="114"/>
      <c r="H2668" s="115"/>
      <c r="I2668" s="115"/>
      <c r="J2668" s="116"/>
      <c r="K2668" s="116"/>
      <c r="L2668" s="8"/>
      <c r="M2668" s="117"/>
      <c r="N2668" s="117"/>
      <c r="O2668" s="110"/>
      <c r="P2668" s="110"/>
      <c r="Q2668" s="148"/>
      <c r="R2668" s="170"/>
      <c r="S2668" s="110"/>
      <c r="T2668" s="92"/>
      <c r="U2668" s="180"/>
      <c r="V2668" s="120"/>
      <c r="W2668" s="118"/>
      <c r="X2668" s="118"/>
      <c r="Y2668" s="117"/>
      <c r="Z2668" s="110"/>
      <c r="AA2668" s="110"/>
      <c r="AB2668" s="121"/>
      <c r="AC2668" s="115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109"/>
      <c r="B2669" s="110"/>
      <c r="C2669" s="110"/>
      <c r="D2669" s="111"/>
      <c r="E2669" s="111"/>
      <c r="F2669" s="161"/>
      <c r="G2669" s="114"/>
      <c r="H2669" s="115"/>
      <c r="I2669" s="115"/>
      <c r="J2669" s="116"/>
      <c r="K2669" s="116"/>
      <c r="L2669" s="8"/>
      <c r="M2669" s="117"/>
      <c r="N2669" s="117"/>
      <c r="O2669" s="110"/>
      <c r="P2669" s="110"/>
      <c r="Q2669" s="148"/>
      <c r="R2669" s="170"/>
      <c r="S2669" s="110"/>
      <c r="T2669" s="92"/>
      <c r="U2669" s="180"/>
      <c r="V2669" s="120"/>
      <c r="W2669" s="118"/>
      <c r="X2669" s="118"/>
      <c r="Y2669" s="117"/>
      <c r="Z2669" s="110"/>
      <c r="AA2669" s="110"/>
      <c r="AB2669" s="121"/>
      <c r="AC2669" s="115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109"/>
      <c r="B2670" s="110"/>
      <c r="C2670" s="110"/>
      <c r="D2670" s="111"/>
      <c r="E2670" s="111"/>
      <c r="F2670" s="161"/>
      <c r="G2670" s="114"/>
      <c r="H2670" s="115"/>
      <c r="I2670" s="115"/>
      <c r="J2670" s="116"/>
      <c r="K2670" s="116"/>
      <c r="L2670" s="8"/>
      <c r="M2670" s="117"/>
      <c r="N2670" s="117"/>
      <c r="O2670" s="110"/>
      <c r="P2670" s="110"/>
      <c r="Q2670" s="148"/>
      <c r="R2670" s="170"/>
      <c r="S2670" s="110"/>
      <c r="T2670" s="92"/>
      <c r="U2670" s="180"/>
      <c r="V2670" s="120"/>
      <c r="W2670" s="118"/>
      <c r="X2670" s="118"/>
      <c r="Y2670" s="117"/>
      <c r="Z2670" s="110"/>
      <c r="AA2670" s="110"/>
      <c r="AB2670" s="121"/>
      <c r="AC2670" s="115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109"/>
      <c r="B2671" s="110"/>
      <c r="C2671" s="110"/>
      <c r="D2671" s="111"/>
      <c r="E2671" s="111"/>
      <c r="F2671" s="161"/>
      <c r="G2671" s="114"/>
      <c r="H2671" s="115"/>
      <c r="I2671" s="115"/>
      <c r="J2671" s="116"/>
      <c r="K2671" s="116"/>
      <c r="L2671" s="8"/>
      <c r="M2671" s="117"/>
      <c r="N2671" s="117"/>
      <c r="O2671" s="110"/>
      <c r="P2671" s="110"/>
      <c r="Q2671" s="148"/>
      <c r="R2671" s="170"/>
      <c r="S2671" s="110"/>
      <c r="T2671" s="92"/>
      <c r="U2671" s="180"/>
      <c r="V2671" s="120"/>
      <c r="W2671" s="118"/>
      <c r="X2671" s="118"/>
      <c r="Y2671" s="117"/>
      <c r="Z2671" s="110"/>
      <c r="AA2671" s="110"/>
      <c r="AB2671" s="121"/>
      <c r="AC2671" s="115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109"/>
      <c r="B2672" s="110"/>
      <c r="C2672" s="110"/>
      <c r="D2672" s="111"/>
      <c r="E2672" s="111"/>
      <c r="F2672" s="161"/>
      <c r="G2672" s="114"/>
      <c r="H2672" s="115"/>
      <c r="I2672" s="115"/>
      <c r="J2672" s="116"/>
      <c r="K2672" s="116"/>
      <c r="L2672" s="8"/>
      <c r="M2672" s="117"/>
      <c r="N2672" s="117"/>
      <c r="O2672" s="110"/>
      <c r="P2672" s="110"/>
      <c r="Q2672" s="148"/>
      <c r="R2672" s="170"/>
      <c r="S2672" s="110"/>
      <c r="T2672" s="92"/>
      <c r="U2672" s="180"/>
      <c r="V2672" s="120"/>
      <c r="W2672" s="118"/>
      <c r="X2672" s="118"/>
      <c r="Y2672" s="117"/>
      <c r="Z2672" s="110"/>
      <c r="AA2672" s="110"/>
      <c r="AB2672" s="121"/>
      <c r="AC2672" s="115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109"/>
      <c r="B2673" s="110"/>
      <c r="C2673" s="110"/>
      <c r="D2673" s="111"/>
      <c r="E2673" s="111"/>
      <c r="F2673" s="161"/>
      <c r="G2673" s="114"/>
      <c r="H2673" s="115"/>
      <c r="I2673" s="115"/>
      <c r="J2673" s="116"/>
      <c r="K2673" s="116"/>
      <c r="L2673" s="8"/>
      <c r="M2673" s="117"/>
      <c r="N2673" s="117"/>
      <c r="O2673" s="110"/>
      <c r="P2673" s="110"/>
      <c r="Q2673" s="148"/>
      <c r="R2673" s="170"/>
      <c r="S2673" s="110"/>
      <c r="T2673" s="92"/>
      <c r="U2673" s="180"/>
      <c r="V2673" s="120"/>
      <c r="W2673" s="118"/>
      <c r="X2673" s="118"/>
      <c r="Y2673" s="117"/>
      <c r="Z2673" s="110"/>
      <c r="AA2673" s="110"/>
      <c r="AB2673" s="121"/>
      <c r="AC2673" s="115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109"/>
      <c r="B2674" s="110"/>
      <c r="C2674" s="110"/>
      <c r="D2674" s="111"/>
      <c r="E2674" s="111"/>
      <c r="F2674" s="161"/>
      <c r="G2674" s="114"/>
      <c r="H2674" s="115"/>
      <c r="I2674" s="115"/>
      <c r="J2674" s="116"/>
      <c r="K2674" s="116"/>
      <c r="L2674" s="8"/>
      <c r="M2674" s="117"/>
      <c r="N2674" s="117"/>
      <c r="O2674" s="110"/>
      <c r="P2674" s="110"/>
      <c r="Q2674" s="148"/>
      <c r="R2674" s="170"/>
      <c r="S2674" s="110"/>
      <c r="T2674" s="92"/>
      <c r="U2674" s="180"/>
      <c r="V2674" s="120"/>
      <c r="W2674" s="118"/>
      <c r="X2674" s="118"/>
      <c r="Y2674" s="117"/>
      <c r="Z2674" s="110"/>
      <c r="AA2674" s="110"/>
      <c r="AB2674" s="121"/>
      <c r="AC2674" s="115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109"/>
      <c r="B2675" s="110"/>
      <c r="C2675" s="110"/>
      <c r="D2675" s="111"/>
      <c r="E2675" s="111"/>
      <c r="F2675" s="161"/>
      <c r="G2675" s="114"/>
      <c r="H2675" s="115"/>
      <c r="I2675" s="115"/>
      <c r="J2675" s="116"/>
      <c r="K2675" s="116"/>
      <c r="L2675" s="8"/>
      <c r="M2675" s="117"/>
      <c r="N2675" s="117"/>
      <c r="O2675" s="110"/>
      <c r="P2675" s="110"/>
      <c r="Q2675" s="148"/>
      <c r="R2675" s="170"/>
      <c r="S2675" s="110"/>
      <c r="T2675" s="92"/>
      <c r="U2675" s="180"/>
      <c r="V2675" s="120"/>
      <c r="W2675" s="118"/>
      <c r="X2675" s="118"/>
      <c r="Y2675" s="117"/>
      <c r="Z2675" s="110"/>
      <c r="AA2675" s="110"/>
      <c r="AB2675" s="121"/>
      <c r="AC2675" s="115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109"/>
      <c r="B2676" s="110"/>
      <c r="C2676" s="110"/>
      <c r="D2676" s="111"/>
      <c r="E2676" s="111"/>
      <c r="F2676" s="161"/>
      <c r="G2676" s="114"/>
      <c r="H2676" s="115"/>
      <c r="I2676" s="115"/>
      <c r="J2676" s="116"/>
      <c r="K2676" s="116"/>
      <c r="L2676" s="8"/>
      <c r="M2676" s="117"/>
      <c r="N2676" s="117"/>
      <c r="O2676" s="110"/>
      <c r="P2676" s="110"/>
      <c r="Q2676" s="148"/>
      <c r="R2676" s="170"/>
      <c r="S2676" s="110"/>
      <c r="T2676" s="92"/>
      <c r="U2676" s="180"/>
      <c r="V2676" s="120"/>
      <c r="W2676" s="118"/>
      <c r="X2676" s="118"/>
      <c r="Y2676" s="117"/>
      <c r="Z2676" s="110"/>
      <c r="AA2676" s="110"/>
      <c r="AB2676" s="121"/>
      <c r="AC2676" s="115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109"/>
      <c r="B2677" s="110"/>
      <c r="C2677" s="110"/>
      <c r="D2677" s="111"/>
      <c r="E2677" s="111"/>
      <c r="F2677" s="161"/>
      <c r="G2677" s="114"/>
      <c r="H2677" s="115"/>
      <c r="I2677" s="115"/>
      <c r="J2677" s="116"/>
      <c r="K2677" s="116"/>
      <c r="L2677" s="8"/>
      <c r="M2677" s="117"/>
      <c r="N2677" s="117"/>
      <c r="O2677" s="110"/>
      <c r="P2677" s="110"/>
      <c r="Q2677" s="148"/>
      <c r="R2677" s="170"/>
      <c r="S2677" s="110"/>
      <c r="T2677" s="92"/>
      <c r="U2677" s="180"/>
      <c r="V2677" s="120"/>
      <c r="W2677" s="118"/>
      <c r="X2677" s="118"/>
      <c r="Y2677" s="117"/>
      <c r="Z2677" s="110"/>
      <c r="AA2677" s="110"/>
      <c r="AB2677" s="121"/>
      <c r="AC2677" s="115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109"/>
      <c r="B2678" s="110"/>
      <c r="C2678" s="110"/>
      <c r="D2678" s="111"/>
      <c r="E2678" s="111"/>
      <c r="F2678" s="161"/>
      <c r="G2678" s="114"/>
      <c r="H2678" s="115"/>
      <c r="I2678" s="115"/>
      <c r="J2678" s="116"/>
      <c r="K2678" s="116"/>
      <c r="L2678" s="8"/>
      <c r="M2678" s="117"/>
      <c r="N2678" s="117"/>
      <c r="O2678" s="110"/>
      <c r="P2678" s="110"/>
      <c r="Q2678" s="148"/>
      <c r="R2678" s="170"/>
      <c r="S2678" s="110"/>
      <c r="T2678" s="92"/>
      <c r="U2678" s="180"/>
      <c r="V2678" s="120"/>
      <c r="W2678" s="118"/>
      <c r="X2678" s="118"/>
      <c r="Y2678" s="117"/>
      <c r="Z2678" s="110"/>
      <c r="AA2678" s="110"/>
      <c r="AB2678" s="121"/>
      <c r="AC2678" s="115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109"/>
      <c r="B2679" s="110"/>
      <c r="C2679" s="110"/>
      <c r="D2679" s="111"/>
      <c r="E2679" s="111"/>
      <c r="F2679" s="161"/>
      <c r="G2679" s="114"/>
      <c r="H2679" s="115"/>
      <c r="I2679" s="115"/>
      <c r="J2679" s="116"/>
      <c r="K2679" s="116"/>
      <c r="L2679" s="8"/>
      <c r="M2679" s="117"/>
      <c r="N2679" s="117"/>
      <c r="O2679" s="110"/>
      <c r="P2679" s="110"/>
      <c r="Q2679" s="148"/>
      <c r="R2679" s="170"/>
      <c r="S2679" s="110"/>
      <c r="T2679" s="92"/>
      <c r="U2679" s="180"/>
      <c r="V2679" s="120"/>
      <c r="W2679" s="118"/>
      <c r="X2679" s="118"/>
      <c r="Y2679" s="117"/>
      <c r="Z2679" s="110"/>
      <c r="AA2679" s="110"/>
      <c r="AB2679" s="121"/>
      <c r="AC2679" s="115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109"/>
      <c r="B2680" s="110"/>
      <c r="C2680" s="110"/>
      <c r="D2680" s="111"/>
      <c r="E2680" s="111"/>
      <c r="F2680" s="161"/>
      <c r="G2680" s="114"/>
      <c r="H2680" s="115"/>
      <c r="I2680" s="115"/>
      <c r="J2680" s="116"/>
      <c r="K2680" s="116"/>
      <c r="L2680" s="8"/>
      <c r="M2680" s="117"/>
      <c r="N2680" s="117"/>
      <c r="O2680" s="110"/>
      <c r="P2680" s="110"/>
      <c r="Q2680" s="148"/>
      <c r="R2680" s="170"/>
      <c r="S2680" s="110"/>
      <c r="T2680" s="92"/>
      <c r="U2680" s="180"/>
      <c r="V2680" s="120"/>
      <c r="W2680" s="118"/>
      <c r="X2680" s="118"/>
      <c r="Y2680" s="117"/>
      <c r="Z2680" s="110"/>
      <c r="AA2680" s="110"/>
      <c r="AB2680" s="121"/>
      <c r="AC2680" s="115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109"/>
      <c r="B2681" s="110"/>
      <c r="C2681" s="110"/>
      <c r="D2681" s="111"/>
      <c r="E2681" s="111"/>
      <c r="F2681" s="161"/>
      <c r="G2681" s="114"/>
      <c r="H2681" s="115"/>
      <c r="I2681" s="115"/>
      <c r="J2681" s="116"/>
      <c r="K2681" s="116"/>
      <c r="L2681" s="8"/>
      <c r="M2681" s="117"/>
      <c r="N2681" s="117"/>
      <c r="O2681" s="110"/>
      <c r="P2681" s="110"/>
      <c r="Q2681" s="148"/>
      <c r="R2681" s="170"/>
      <c r="S2681" s="110"/>
      <c r="T2681" s="92"/>
      <c r="U2681" s="180"/>
      <c r="V2681" s="120"/>
      <c r="W2681" s="118"/>
      <c r="X2681" s="118"/>
      <c r="Y2681" s="117"/>
      <c r="Z2681" s="110"/>
      <c r="AA2681" s="110"/>
      <c r="AB2681" s="121"/>
      <c r="AC2681" s="115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109"/>
      <c r="B2682" s="110"/>
      <c r="C2682" s="110"/>
      <c r="D2682" s="111"/>
      <c r="E2682" s="111"/>
      <c r="F2682" s="161"/>
      <c r="G2682" s="114"/>
      <c r="H2682" s="115"/>
      <c r="I2682" s="115"/>
      <c r="J2682" s="116"/>
      <c r="K2682" s="116"/>
      <c r="L2682" s="8"/>
      <c r="M2682" s="117"/>
      <c r="N2682" s="117"/>
      <c r="O2682" s="110"/>
      <c r="P2682" s="110"/>
      <c r="Q2682" s="148"/>
      <c r="R2682" s="170"/>
      <c r="S2682" s="110"/>
      <c r="T2682" s="92"/>
      <c r="U2682" s="180"/>
      <c r="V2682" s="120"/>
      <c r="W2682" s="118"/>
      <c r="X2682" s="118"/>
      <c r="Y2682" s="117"/>
      <c r="Z2682" s="110"/>
      <c r="AA2682" s="110"/>
      <c r="AB2682" s="121"/>
      <c r="AC2682" s="115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109"/>
      <c r="B2683" s="110"/>
      <c r="C2683" s="110"/>
      <c r="D2683" s="111"/>
      <c r="E2683" s="111"/>
      <c r="F2683" s="161"/>
      <c r="G2683" s="114"/>
      <c r="H2683" s="115"/>
      <c r="I2683" s="115"/>
      <c r="J2683" s="116"/>
      <c r="K2683" s="116"/>
      <c r="L2683" s="8"/>
      <c r="M2683" s="117"/>
      <c r="N2683" s="117"/>
      <c r="O2683" s="110"/>
      <c r="P2683" s="110"/>
      <c r="Q2683" s="148"/>
      <c r="R2683" s="170"/>
      <c r="S2683" s="110"/>
      <c r="T2683" s="92"/>
      <c r="U2683" s="180"/>
      <c r="V2683" s="120"/>
      <c r="W2683" s="118"/>
      <c r="X2683" s="118"/>
      <c r="Y2683" s="117"/>
      <c r="Z2683" s="110"/>
      <c r="AA2683" s="110"/>
      <c r="AB2683" s="121"/>
      <c r="AC2683" s="115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109"/>
      <c r="B2684" s="110"/>
      <c r="C2684" s="110"/>
      <c r="D2684" s="111"/>
      <c r="E2684" s="111"/>
      <c r="F2684" s="161"/>
      <c r="G2684" s="114"/>
      <c r="H2684" s="115"/>
      <c r="I2684" s="115"/>
      <c r="J2684" s="116"/>
      <c r="K2684" s="116"/>
      <c r="L2684" s="8"/>
      <c r="M2684" s="117"/>
      <c r="N2684" s="117"/>
      <c r="O2684" s="110"/>
      <c r="P2684" s="110"/>
      <c r="Q2684" s="148"/>
      <c r="R2684" s="170"/>
      <c r="S2684" s="110"/>
      <c r="T2684" s="92"/>
      <c r="U2684" s="180"/>
      <c r="V2684" s="120"/>
      <c r="W2684" s="118"/>
      <c r="X2684" s="118"/>
      <c r="Y2684" s="117"/>
      <c r="Z2684" s="110"/>
      <c r="AA2684" s="110"/>
      <c r="AB2684" s="121"/>
      <c r="AC2684" s="115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109"/>
      <c r="B2685" s="110"/>
      <c r="C2685" s="110"/>
      <c r="D2685" s="111"/>
      <c r="E2685" s="111"/>
      <c r="F2685" s="161"/>
      <c r="G2685" s="114"/>
      <c r="H2685" s="115"/>
      <c r="I2685" s="115"/>
      <c r="J2685" s="116"/>
      <c r="K2685" s="116"/>
      <c r="L2685" s="8"/>
      <c r="M2685" s="117"/>
      <c r="N2685" s="117"/>
      <c r="O2685" s="110"/>
      <c r="P2685" s="110"/>
      <c r="Q2685" s="148"/>
      <c r="R2685" s="170"/>
      <c r="S2685" s="110"/>
      <c r="T2685" s="92"/>
      <c r="U2685" s="180"/>
      <c r="V2685" s="120"/>
      <c r="W2685" s="118"/>
      <c r="X2685" s="118"/>
      <c r="Y2685" s="117"/>
      <c r="Z2685" s="110"/>
      <c r="AA2685" s="110"/>
      <c r="AB2685" s="121"/>
      <c r="AC2685" s="115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109"/>
      <c r="B2686" s="110"/>
      <c r="C2686" s="110"/>
      <c r="D2686" s="111"/>
      <c r="E2686" s="111"/>
      <c r="F2686" s="161"/>
      <c r="G2686" s="114"/>
      <c r="H2686" s="115"/>
      <c r="I2686" s="115"/>
      <c r="J2686" s="116"/>
      <c r="K2686" s="116"/>
      <c r="L2686" s="8"/>
      <c r="M2686" s="117"/>
      <c r="N2686" s="117"/>
      <c r="O2686" s="110"/>
      <c r="P2686" s="110"/>
      <c r="Q2686" s="148"/>
      <c r="R2686" s="170"/>
      <c r="S2686" s="110"/>
      <c r="T2686" s="92"/>
      <c r="U2686" s="180"/>
      <c r="V2686" s="120"/>
      <c r="W2686" s="118"/>
      <c r="X2686" s="118"/>
      <c r="Y2686" s="117"/>
      <c r="Z2686" s="110"/>
      <c r="AA2686" s="110"/>
      <c r="AB2686" s="121"/>
      <c r="AC2686" s="115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109"/>
      <c r="B2687" s="110"/>
      <c r="C2687" s="110"/>
      <c r="D2687" s="111"/>
      <c r="E2687" s="111"/>
      <c r="F2687" s="161"/>
      <c r="G2687" s="114"/>
      <c r="H2687" s="115"/>
      <c r="I2687" s="115"/>
      <c r="J2687" s="116"/>
      <c r="K2687" s="116"/>
      <c r="L2687" s="8"/>
      <c r="M2687" s="117"/>
      <c r="N2687" s="117"/>
      <c r="O2687" s="110"/>
      <c r="P2687" s="110"/>
      <c r="Q2687" s="148"/>
      <c r="R2687" s="170"/>
      <c r="S2687" s="110"/>
      <c r="T2687" s="92"/>
      <c r="U2687" s="180"/>
      <c r="V2687" s="120"/>
      <c r="W2687" s="118"/>
      <c r="X2687" s="118"/>
      <c r="Y2687" s="117"/>
      <c r="Z2687" s="110"/>
      <c r="AA2687" s="110"/>
      <c r="AB2687" s="121"/>
      <c r="AC2687" s="115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109"/>
      <c r="B2688" s="110"/>
      <c r="C2688" s="110"/>
      <c r="D2688" s="111"/>
      <c r="E2688" s="111"/>
      <c r="F2688" s="161"/>
      <c r="G2688" s="114"/>
      <c r="H2688" s="115"/>
      <c r="I2688" s="115"/>
      <c r="J2688" s="116"/>
      <c r="K2688" s="116"/>
      <c r="L2688" s="8"/>
      <c r="M2688" s="117"/>
      <c r="N2688" s="117"/>
      <c r="O2688" s="110"/>
      <c r="P2688" s="110"/>
      <c r="Q2688" s="148"/>
      <c r="R2688" s="170"/>
      <c r="S2688" s="110"/>
      <c r="T2688" s="92"/>
      <c r="U2688" s="180"/>
      <c r="V2688" s="120"/>
      <c r="W2688" s="118"/>
      <c r="X2688" s="118"/>
      <c r="Y2688" s="117"/>
      <c r="Z2688" s="110"/>
      <c r="AA2688" s="110"/>
      <c r="AB2688" s="121"/>
      <c r="AC2688" s="115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109"/>
      <c r="B2689" s="110"/>
      <c r="C2689" s="110"/>
      <c r="D2689" s="111"/>
      <c r="E2689" s="111"/>
      <c r="F2689" s="161"/>
      <c r="G2689" s="114"/>
      <c r="H2689" s="115"/>
      <c r="I2689" s="115"/>
      <c r="J2689" s="116"/>
      <c r="K2689" s="116"/>
      <c r="L2689" s="8"/>
      <c r="M2689" s="117"/>
      <c r="N2689" s="117"/>
      <c r="O2689" s="110"/>
      <c r="P2689" s="110"/>
      <c r="Q2689" s="148"/>
      <c r="R2689" s="170"/>
      <c r="S2689" s="110"/>
      <c r="T2689" s="92"/>
      <c r="U2689" s="180"/>
      <c r="V2689" s="120"/>
      <c r="W2689" s="118"/>
      <c r="X2689" s="118"/>
      <c r="Y2689" s="117"/>
      <c r="Z2689" s="110"/>
      <c r="AA2689" s="110"/>
      <c r="AB2689" s="121"/>
      <c r="AC2689" s="115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109"/>
      <c r="B2690" s="110"/>
      <c r="C2690" s="110"/>
      <c r="D2690" s="111"/>
      <c r="E2690" s="111"/>
      <c r="F2690" s="161"/>
      <c r="G2690" s="114"/>
      <c r="H2690" s="115"/>
      <c r="I2690" s="115"/>
      <c r="J2690" s="116"/>
      <c r="K2690" s="116"/>
      <c r="L2690" s="8"/>
      <c r="M2690" s="117"/>
      <c r="N2690" s="117"/>
      <c r="O2690" s="110"/>
      <c r="P2690" s="110"/>
      <c r="Q2690" s="148"/>
      <c r="R2690" s="170"/>
      <c r="S2690" s="110"/>
      <c r="T2690" s="92"/>
      <c r="U2690" s="180"/>
      <c r="V2690" s="120"/>
      <c r="W2690" s="118"/>
      <c r="X2690" s="118"/>
      <c r="Y2690" s="117"/>
      <c r="Z2690" s="110"/>
      <c r="AA2690" s="110"/>
      <c r="AB2690" s="121"/>
      <c r="AC2690" s="115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109"/>
      <c r="B2691" s="110"/>
      <c r="C2691" s="110"/>
      <c r="D2691" s="111"/>
      <c r="E2691" s="111"/>
      <c r="F2691" s="161"/>
      <c r="G2691" s="114"/>
      <c r="H2691" s="115"/>
      <c r="I2691" s="115"/>
      <c r="J2691" s="116"/>
      <c r="K2691" s="116"/>
      <c r="L2691" s="8"/>
      <c r="M2691" s="117"/>
      <c r="N2691" s="117"/>
      <c r="O2691" s="110"/>
      <c r="P2691" s="110"/>
      <c r="Q2691" s="148"/>
      <c r="R2691" s="170"/>
      <c r="S2691" s="110"/>
      <c r="T2691" s="92"/>
      <c r="U2691" s="180"/>
      <c r="V2691" s="120"/>
      <c r="W2691" s="118"/>
      <c r="X2691" s="118"/>
      <c r="Y2691" s="117"/>
      <c r="Z2691" s="110"/>
      <c r="AA2691" s="110"/>
      <c r="AB2691" s="121"/>
      <c r="AC2691" s="115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109"/>
      <c r="B2692" s="110"/>
      <c r="C2692" s="110"/>
      <c r="D2692" s="111"/>
      <c r="E2692" s="111"/>
      <c r="F2692" s="161"/>
      <c r="G2692" s="114"/>
      <c r="H2692" s="115"/>
      <c r="I2692" s="115"/>
      <c r="J2692" s="116"/>
      <c r="K2692" s="116"/>
      <c r="L2692" s="8"/>
      <c r="M2692" s="117"/>
      <c r="N2692" s="117"/>
      <c r="O2692" s="110"/>
      <c r="P2692" s="110"/>
      <c r="Q2692" s="148"/>
      <c r="R2692" s="170"/>
      <c r="S2692" s="110"/>
      <c r="T2692" s="92"/>
      <c r="U2692" s="180"/>
      <c r="V2692" s="120"/>
      <c r="W2692" s="118"/>
      <c r="X2692" s="118"/>
      <c r="Y2692" s="117"/>
      <c r="Z2692" s="110"/>
      <c r="AA2692" s="110"/>
      <c r="AB2692" s="121"/>
      <c r="AC2692" s="115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109"/>
      <c r="B2693" s="110"/>
      <c r="C2693" s="110"/>
      <c r="D2693" s="111"/>
      <c r="E2693" s="111"/>
      <c r="F2693" s="161"/>
      <c r="G2693" s="114"/>
      <c r="H2693" s="115"/>
      <c r="I2693" s="115"/>
      <c r="J2693" s="116"/>
      <c r="K2693" s="116"/>
      <c r="L2693" s="8"/>
      <c r="M2693" s="117"/>
      <c r="N2693" s="117"/>
      <c r="O2693" s="110"/>
      <c r="P2693" s="110"/>
      <c r="Q2693" s="148"/>
      <c r="R2693" s="170"/>
      <c r="S2693" s="110"/>
      <c r="T2693" s="92"/>
      <c r="U2693" s="180"/>
      <c r="V2693" s="120"/>
      <c r="W2693" s="118"/>
      <c r="X2693" s="118"/>
      <c r="Y2693" s="117"/>
      <c r="Z2693" s="110"/>
      <c r="AA2693" s="110"/>
      <c r="AB2693" s="121"/>
      <c r="AC2693" s="115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109"/>
      <c r="B2694" s="110"/>
      <c r="C2694" s="110"/>
      <c r="D2694" s="111"/>
      <c r="E2694" s="111"/>
      <c r="F2694" s="161"/>
      <c r="G2694" s="114"/>
      <c r="H2694" s="115"/>
      <c r="I2694" s="115"/>
      <c r="J2694" s="116"/>
      <c r="K2694" s="116"/>
      <c r="L2694" s="8"/>
      <c r="M2694" s="117"/>
      <c r="N2694" s="117"/>
      <c r="O2694" s="110"/>
      <c r="P2694" s="110"/>
      <c r="Q2694" s="148"/>
      <c r="R2694" s="170"/>
      <c r="S2694" s="110"/>
      <c r="T2694" s="92"/>
      <c r="U2694" s="180"/>
      <c r="V2694" s="120"/>
      <c r="W2694" s="118"/>
      <c r="X2694" s="118"/>
      <c r="Y2694" s="117"/>
      <c r="Z2694" s="110"/>
      <c r="AA2694" s="110"/>
      <c r="AB2694" s="121"/>
      <c r="AC2694" s="115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109"/>
      <c r="B2695" s="110"/>
      <c r="C2695" s="110"/>
      <c r="D2695" s="111"/>
      <c r="E2695" s="111"/>
      <c r="F2695" s="161"/>
      <c r="G2695" s="114"/>
      <c r="H2695" s="115"/>
      <c r="I2695" s="115"/>
      <c r="J2695" s="116"/>
      <c r="K2695" s="116"/>
      <c r="L2695" s="8"/>
      <c r="M2695" s="117"/>
      <c r="N2695" s="117"/>
      <c r="O2695" s="110"/>
      <c r="P2695" s="110"/>
      <c r="Q2695" s="148"/>
      <c r="R2695" s="170"/>
      <c r="S2695" s="110"/>
      <c r="T2695" s="92"/>
      <c r="U2695" s="180"/>
      <c r="V2695" s="120"/>
      <c r="W2695" s="118"/>
      <c r="X2695" s="118"/>
      <c r="Y2695" s="117"/>
      <c r="Z2695" s="110"/>
      <c r="AA2695" s="110"/>
      <c r="AB2695" s="121"/>
      <c r="AC2695" s="115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109"/>
      <c r="B2696" s="110"/>
      <c r="C2696" s="110"/>
      <c r="D2696" s="111"/>
      <c r="E2696" s="111"/>
      <c r="F2696" s="161"/>
      <c r="G2696" s="114"/>
      <c r="H2696" s="115"/>
      <c r="I2696" s="115"/>
      <c r="J2696" s="116"/>
      <c r="K2696" s="116"/>
      <c r="L2696" s="8"/>
      <c r="M2696" s="117"/>
      <c r="N2696" s="117"/>
      <c r="O2696" s="110"/>
      <c r="P2696" s="110"/>
      <c r="Q2696" s="148"/>
      <c r="R2696" s="170"/>
      <c r="S2696" s="110"/>
      <c r="T2696" s="92"/>
      <c r="U2696" s="180"/>
      <c r="V2696" s="120"/>
      <c r="W2696" s="118"/>
      <c r="X2696" s="118"/>
      <c r="Y2696" s="117"/>
      <c r="Z2696" s="110"/>
      <c r="AA2696" s="110"/>
      <c r="AB2696" s="121"/>
      <c r="AC2696" s="115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109"/>
      <c r="B2697" s="110"/>
      <c r="C2697" s="110"/>
      <c r="D2697" s="111"/>
      <c r="E2697" s="111"/>
      <c r="F2697" s="161"/>
      <c r="G2697" s="114"/>
      <c r="H2697" s="115"/>
      <c r="I2697" s="115"/>
      <c r="J2697" s="116"/>
      <c r="K2697" s="116"/>
      <c r="L2697" s="8"/>
      <c r="M2697" s="117"/>
      <c r="N2697" s="117"/>
      <c r="O2697" s="110"/>
      <c r="P2697" s="110"/>
      <c r="Q2697" s="148"/>
      <c r="R2697" s="170"/>
      <c r="S2697" s="110"/>
      <c r="T2697" s="92"/>
      <c r="U2697" s="180"/>
      <c r="V2697" s="120"/>
      <c r="W2697" s="118"/>
      <c r="X2697" s="118"/>
      <c r="Y2697" s="117"/>
      <c r="Z2697" s="110"/>
      <c r="AA2697" s="110"/>
      <c r="AB2697" s="121"/>
      <c r="AC2697" s="115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109"/>
      <c r="B2698" s="110"/>
      <c r="C2698" s="110"/>
      <c r="D2698" s="111"/>
      <c r="E2698" s="111"/>
      <c r="F2698" s="161"/>
      <c r="G2698" s="114"/>
      <c r="H2698" s="115"/>
      <c r="I2698" s="115"/>
      <c r="J2698" s="116"/>
      <c r="K2698" s="116"/>
      <c r="L2698" s="8"/>
      <c r="M2698" s="117"/>
      <c r="N2698" s="117"/>
      <c r="O2698" s="110"/>
      <c r="P2698" s="110"/>
      <c r="Q2698" s="148"/>
      <c r="R2698" s="170"/>
      <c r="S2698" s="110"/>
      <c r="T2698" s="92"/>
      <c r="U2698" s="180"/>
      <c r="V2698" s="120"/>
      <c r="W2698" s="118"/>
      <c r="X2698" s="118"/>
      <c r="Y2698" s="117"/>
      <c r="Z2698" s="110"/>
      <c r="AA2698" s="110"/>
      <c r="AB2698" s="121"/>
      <c r="AC2698" s="115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109"/>
      <c r="B2699" s="110"/>
      <c r="C2699" s="110"/>
      <c r="D2699" s="111"/>
      <c r="E2699" s="111"/>
      <c r="F2699" s="161"/>
      <c r="G2699" s="114"/>
      <c r="H2699" s="115"/>
      <c r="I2699" s="115"/>
      <c r="J2699" s="116"/>
      <c r="K2699" s="116"/>
      <c r="L2699" s="8"/>
      <c r="M2699" s="117"/>
      <c r="N2699" s="117"/>
      <c r="O2699" s="110"/>
      <c r="P2699" s="110"/>
      <c r="Q2699" s="148"/>
      <c r="R2699" s="170"/>
      <c r="S2699" s="110"/>
      <c r="T2699" s="92"/>
      <c r="U2699" s="180"/>
      <c r="V2699" s="120"/>
      <c r="W2699" s="118"/>
      <c r="X2699" s="118"/>
      <c r="Y2699" s="117"/>
      <c r="Z2699" s="110"/>
      <c r="AA2699" s="110"/>
      <c r="AB2699" s="121"/>
      <c r="AC2699" s="115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109"/>
      <c r="B2700" s="110"/>
      <c r="C2700" s="110"/>
      <c r="D2700" s="111"/>
      <c r="E2700" s="111"/>
      <c r="F2700" s="161"/>
      <c r="G2700" s="114"/>
      <c r="H2700" s="115"/>
      <c r="I2700" s="115"/>
      <c r="J2700" s="116"/>
      <c r="K2700" s="116"/>
      <c r="L2700" s="8"/>
      <c r="M2700" s="117"/>
      <c r="N2700" s="117"/>
      <c r="O2700" s="110"/>
      <c r="P2700" s="110"/>
      <c r="Q2700" s="148"/>
      <c r="R2700" s="170"/>
      <c r="S2700" s="110"/>
      <c r="T2700" s="92"/>
      <c r="U2700" s="180"/>
      <c r="V2700" s="120"/>
      <c r="W2700" s="118"/>
      <c r="X2700" s="118"/>
      <c r="Y2700" s="117"/>
      <c r="Z2700" s="110"/>
      <c r="AA2700" s="110"/>
      <c r="AB2700" s="121"/>
      <c r="AC2700" s="115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109"/>
      <c r="B2701" s="110"/>
      <c r="C2701" s="110"/>
      <c r="D2701" s="111"/>
      <c r="E2701" s="111"/>
      <c r="F2701" s="161"/>
      <c r="G2701" s="114"/>
      <c r="H2701" s="115"/>
      <c r="I2701" s="115"/>
      <c r="J2701" s="116"/>
      <c r="K2701" s="116"/>
      <c r="L2701" s="8"/>
      <c r="M2701" s="117"/>
      <c r="N2701" s="117"/>
      <c r="O2701" s="110"/>
      <c r="P2701" s="110"/>
      <c r="Q2701" s="148"/>
      <c r="R2701" s="170"/>
      <c r="S2701" s="110"/>
      <c r="T2701" s="92"/>
      <c r="U2701" s="180"/>
      <c r="V2701" s="120"/>
      <c r="W2701" s="118"/>
      <c r="X2701" s="118"/>
      <c r="Y2701" s="117"/>
      <c r="Z2701" s="110"/>
      <c r="AA2701" s="110"/>
      <c r="AB2701" s="121"/>
      <c r="AC2701" s="115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109"/>
      <c r="B2702" s="110"/>
      <c r="C2702" s="110"/>
      <c r="D2702" s="111"/>
      <c r="E2702" s="111"/>
      <c r="F2702" s="161"/>
      <c r="G2702" s="114"/>
      <c r="H2702" s="115"/>
      <c r="I2702" s="115"/>
      <c r="J2702" s="116"/>
      <c r="K2702" s="116"/>
      <c r="L2702" s="8"/>
      <c r="M2702" s="117"/>
      <c r="N2702" s="117"/>
      <c r="O2702" s="110"/>
      <c r="P2702" s="110"/>
      <c r="Q2702" s="148"/>
      <c r="R2702" s="170"/>
      <c r="S2702" s="110"/>
      <c r="T2702" s="92"/>
      <c r="U2702" s="180"/>
      <c r="V2702" s="120"/>
      <c r="W2702" s="118"/>
      <c r="X2702" s="118"/>
      <c r="Y2702" s="117"/>
      <c r="Z2702" s="110"/>
      <c r="AA2702" s="110"/>
      <c r="AB2702" s="121"/>
      <c r="AC2702" s="115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109"/>
      <c r="B2703" s="110"/>
      <c r="C2703" s="110"/>
      <c r="D2703" s="111"/>
      <c r="E2703" s="111"/>
      <c r="F2703" s="161"/>
      <c r="G2703" s="114"/>
      <c r="H2703" s="115"/>
      <c r="I2703" s="115"/>
      <c r="J2703" s="116"/>
      <c r="K2703" s="116"/>
      <c r="L2703" s="8"/>
      <c r="M2703" s="117"/>
      <c r="N2703" s="117"/>
      <c r="O2703" s="110"/>
      <c r="P2703" s="110"/>
      <c r="Q2703" s="148"/>
      <c r="R2703" s="170"/>
      <c r="S2703" s="110"/>
      <c r="T2703" s="92"/>
      <c r="U2703" s="180"/>
      <c r="V2703" s="120"/>
      <c r="W2703" s="118"/>
      <c r="X2703" s="118"/>
      <c r="Y2703" s="117"/>
      <c r="Z2703" s="110"/>
      <c r="AA2703" s="110"/>
      <c r="AB2703" s="121"/>
      <c r="AC2703" s="115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109"/>
      <c r="B2704" s="110"/>
      <c r="C2704" s="110"/>
      <c r="D2704" s="111"/>
      <c r="E2704" s="111"/>
      <c r="F2704" s="161"/>
      <c r="G2704" s="114"/>
      <c r="H2704" s="115"/>
      <c r="I2704" s="115"/>
      <c r="J2704" s="116"/>
      <c r="K2704" s="116"/>
      <c r="L2704" s="8"/>
      <c r="M2704" s="117"/>
      <c r="N2704" s="117"/>
      <c r="O2704" s="110"/>
      <c r="P2704" s="110"/>
      <c r="Q2704" s="148"/>
      <c r="R2704" s="170"/>
      <c r="S2704" s="110"/>
      <c r="T2704" s="92"/>
      <c r="U2704" s="180"/>
      <c r="V2704" s="120"/>
      <c r="W2704" s="118"/>
      <c r="X2704" s="118"/>
      <c r="Y2704" s="117"/>
      <c r="Z2704" s="110"/>
      <c r="AA2704" s="110"/>
      <c r="AB2704" s="121"/>
      <c r="AC2704" s="115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109"/>
      <c r="B2705" s="110"/>
      <c r="C2705" s="110"/>
      <c r="D2705" s="111"/>
      <c r="E2705" s="111"/>
      <c r="F2705" s="161"/>
      <c r="G2705" s="114"/>
      <c r="H2705" s="115"/>
      <c r="I2705" s="115"/>
      <c r="J2705" s="116"/>
      <c r="K2705" s="116"/>
      <c r="L2705" s="8"/>
      <c r="M2705" s="117"/>
      <c r="N2705" s="117"/>
      <c r="O2705" s="110"/>
      <c r="P2705" s="110"/>
      <c r="Q2705" s="148"/>
      <c r="R2705" s="170"/>
      <c r="S2705" s="110"/>
      <c r="T2705" s="92"/>
      <c r="U2705" s="180"/>
      <c r="V2705" s="120"/>
      <c r="W2705" s="118"/>
      <c r="X2705" s="118"/>
      <c r="Y2705" s="117"/>
      <c r="Z2705" s="110"/>
      <c r="AA2705" s="110"/>
      <c r="AB2705" s="121"/>
      <c r="AC2705" s="115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109"/>
      <c r="B2706" s="110"/>
      <c r="C2706" s="110"/>
      <c r="D2706" s="111"/>
      <c r="E2706" s="111"/>
      <c r="F2706" s="161"/>
      <c r="G2706" s="114"/>
      <c r="H2706" s="115"/>
      <c r="I2706" s="115"/>
      <c r="J2706" s="116"/>
      <c r="K2706" s="116"/>
      <c r="L2706" s="8"/>
      <c r="M2706" s="117"/>
      <c r="N2706" s="117"/>
      <c r="O2706" s="110"/>
      <c r="P2706" s="110"/>
      <c r="Q2706" s="148"/>
      <c r="R2706" s="170"/>
      <c r="S2706" s="110"/>
      <c r="T2706" s="92"/>
      <c r="U2706" s="180"/>
      <c r="V2706" s="120"/>
      <c r="W2706" s="118"/>
      <c r="X2706" s="118"/>
      <c r="Y2706" s="117"/>
      <c r="Z2706" s="110"/>
      <c r="AA2706" s="110"/>
      <c r="AB2706" s="121"/>
      <c r="AC2706" s="115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109"/>
      <c r="B2707" s="110"/>
      <c r="C2707" s="110"/>
      <c r="D2707" s="111"/>
      <c r="E2707" s="111"/>
      <c r="F2707" s="161"/>
      <c r="G2707" s="114"/>
      <c r="H2707" s="115"/>
      <c r="I2707" s="115"/>
      <c r="J2707" s="116"/>
      <c r="K2707" s="116"/>
      <c r="L2707" s="8"/>
      <c r="M2707" s="117"/>
      <c r="N2707" s="117"/>
      <c r="O2707" s="110"/>
      <c r="P2707" s="110"/>
      <c r="Q2707" s="148"/>
      <c r="R2707" s="170"/>
      <c r="S2707" s="110"/>
      <c r="T2707" s="92"/>
      <c r="U2707" s="180"/>
      <c r="V2707" s="120"/>
      <c r="W2707" s="118"/>
      <c r="X2707" s="118"/>
      <c r="Y2707" s="117"/>
      <c r="Z2707" s="110"/>
      <c r="AA2707" s="110"/>
      <c r="AB2707" s="121"/>
      <c r="AC2707" s="115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109"/>
      <c r="B2708" s="110"/>
      <c r="C2708" s="110"/>
      <c r="D2708" s="111"/>
      <c r="E2708" s="111"/>
      <c r="F2708" s="161"/>
      <c r="G2708" s="114"/>
      <c r="H2708" s="115"/>
      <c r="I2708" s="115"/>
      <c r="J2708" s="116"/>
      <c r="K2708" s="116"/>
      <c r="L2708" s="8"/>
      <c r="M2708" s="117"/>
      <c r="N2708" s="117"/>
      <c r="O2708" s="110"/>
      <c r="P2708" s="110"/>
      <c r="Q2708" s="148"/>
      <c r="R2708" s="170"/>
      <c r="S2708" s="110"/>
      <c r="T2708" s="92"/>
      <c r="U2708" s="180"/>
      <c r="V2708" s="120"/>
      <c r="W2708" s="118"/>
      <c r="X2708" s="118"/>
      <c r="Y2708" s="117"/>
      <c r="Z2708" s="110"/>
      <c r="AA2708" s="110"/>
      <c r="AB2708" s="121"/>
      <c r="AC2708" s="115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109"/>
      <c r="B2709" s="110"/>
      <c r="C2709" s="110"/>
      <c r="D2709" s="111"/>
      <c r="E2709" s="111"/>
      <c r="F2709" s="161"/>
      <c r="G2709" s="114"/>
      <c r="H2709" s="115"/>
      <c r="I2709" s="115"/>
      <c r="J2709" s="116"/>
      <c r="K2709" s="116"/>
      <c r="L2709" s="8"/>
      <c r="M2709" s="117"/>
      <c r="N2709" s="117"/>
      <c r="O2709" s="110"/>
      <c r="P2709" s="110"/>
      <c r="Q2709" s="148"/>
      <c r="R2709" s="170"/>
      <c r="S2709" s="110"/>
      <c r="T2709" s="92"/>
      <c r="U2709" s="180"/>
      <c r="V2709" s="120"/>
      <c r="W2709" s="118"/>
      <c r="X2709" s="118"/>
      <c r="Y2709" s="117"/>
      <c r="Z2709" s="110"/>
      <c r="AA2709" s="110"/>
      <c r="AB2709" s="121"/>
      <c r="AC2709" s="115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109"/>
      <c r="B2710" s="110"/>
      <c r="C2710" s="110"/>
      <c r="D2710" s="111"/>
      <c r="E2710" s="111"/>
      <c r="F2710" s="161"/>
      <c r="G2710" s="114"/>
      <c r="H2710" s="115"/>
      <c r="I2710" s="115"/>
      <c r="J2710" s="116"/>
      <c r="K2710" s="116"/>
      <c r="L2710" s="8"/>
      <c r="M2710" s="117"/>
      <c r="N2710" s="117"/>
      <c r="O2710" s="110"/>
      <c r="P2710" s="110"/>
      <c r="Q2710" s="148"/>
      <c r="R2710" s="170"/>
      <c r="S2710" s="110"/>
      <c r="T2710" s="92"/>
      <c r="U2710" s="180"/>
      <c r="V2710" s="120"/>
      <c r="W2710" s="118"/>
      <c r="X2710" s="118"/>
      <c r="Y2710" s="117"/>
      <c r="Z2710" s="110"/>
      <c r="AA2710" s="110"/>
      <c r="AB2710" s="121"/>
      <c r="AC2710" s="115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109"/>
      <c r="B2711" s="110"/>
      <c r="C2711" s="110"/>
      <c r="D2711" s="111"/>
      <c r="E2711" s="111"/>
      <c r="F2711" s="161"/>
      <c r="G2711" s="114"/>
      <c r="H2711" s="115"/>
      <c r="I2711" s="115"/>
      <c r="J2711" s="116"/>
      <c r="K2711" s="116"/>
      <c r="L2711" s="8"/>
      <c r="M2711" s="117"/>
      <c r="N2711" s="117"/>
      <c r="O2711" s="110"/>
      <c r="P2711" s="110"/>
      <c r="Q2711" s="148"/>
      <c r="R2711" s="170"/>
      <c r="S2711" s="110"/>
      <c r="T2711" s="92"/>
      <c r="U2711" s="180"/>
      <c r="V2711" s="120"/>
      <c r="W2711" s="118"/>
      <c r="X2711" s="118"/>
      <c r="Y2711" s="117"/>
      <c r="Z2711" s="110"/>
      <c r="AA2711" s="110"/>
      <c r="AB2711" s="121"/>
      <c r="AC2711" s="115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109"/>
      <c r="B2712" s="110"/>
      <c r="C2712" s="110"/>
      <c r="D2712" s="111"/>
      <c r="E2712" s="111"/>
      <c r="F2712" s="161"/>
      <c r="G2712" s="114"/>
      <c r="H2712" s="115"/>
      <c r="I2712" s="115"/>
      <c r="J2712" s="116"/>
      <c r="K2712" s="116"/>
      <c r="L2712" s="8"/>
      <c r="M2712" s="117"/>
      <c r="N2712" s="117"/>
      <c r="O2712" s="110"/>
      <c r="P2712" s="110"/>
      <c r="Q2712" s="148"/>
      <c r="R2712" s="170"/>
      <c r="S2712" s="110"/>
      <c r="T2712" s="92"/>
      <c r="U2712" s="180"/>
      <c r="V2712" s="120"/>
      <c r="W2712" s="118"/>
      <c r="X2712" s="118"/>
      <c r="Y2712" s="117"/>
      <c r="Z2712" s="110"/>
      <c r="AA2712" s="110"/>
      <c r="AB2712" s="121"/>
      <c r="AC2712" s="115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109"/>
      <c r="B2713" s="110"/>
      <c r="C2713" s="110"/>
      <c r="D2713" s="111"/>
      <c r="E2713" s="111"/>
      <c r="F2713" s="161"/>
      <c r="G2713" s="114"/>
      <c r="H2713" s="115"/>
      <c r="I2713" s="115"/>
      <c r="J2713" s="116"/>
      <c r="K2713" s="116"/>
      <c r="L2713" s="8"/>
      <c r="M2713" s="117"/>
      <c r="N2713" s="117"/>
      <c r="O2713" s="110"/>
      <c r="P2713" s="110"/>
      <c r="Q2713" s="148"/>
      <c r="R2713" s="170"/>
      <c r="S2713" s="110"/>
      <c r="T2713" s="92"/>
      <c r="U2713" s="180"/>
      <c r="V2713" s="120"/>
      <c r="W2713" s="118"/>
      <c r="X2713" s="118"/>
      <c r="Y2713" s="117"/>
      <c r="Z2713" s="110"/>
      <c r="AA2713" s="110"/>
      <c r="AB2713" s="121"/>
      <c r="AC2713" s="115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109"/>
      <c r="B2714" s="110"/>
      <c r="C2714" s="110"/>
      <c r="D2714" s="111"/>
      <c r="E2714" s="111"/>
      <c r="F2714" s="161"/>
      <c r="G2714" s="114"/>
      <c r="H2714" s="115"/>
      <c r="I2714" s="115"/>
      <c r="J2714" s="116"/>
      <c r="K2714" s="116"/>
      <c r="L2714" s="8"/>
      <c r="M2714" s="117"/>
      <c r="N2714" s="117"/>
      <c r="O2714" s="110"/>
      <c r="P2714" s="110"/>
      <c r="Q2714" s="148"/>
      <c r="R2714" s="170"/>
      <c r="S2714" s="110"/>
      <c r="T2714" s="92"/>
      <c r="U2714" s="180"/>
      <c r="V2714" s="120"/>
      <c r="W2714" s="118"/>
      <c r="X2714" s="118"/>
      <c r="Y2714" s="117"/>
      <c r="Z2714" s="110"/>
      <c r="AA2714" s="110"/>
      <c r="AB2714" s="121"/>
      <c r="AC2714" s="115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109"/>
      <c r="B2715" s="110"/>
      <c r="C2715" s="110"/>
      <c r="D2715" s="111"/>
      <c r="E2715" s="111"/>
      <c r="F2715" s="161"/>
      <c r="G2715" s="114"/>
      <c r="H2715" s="115"/>
      <c r="I2715" s="115"/>
      <c r="J2715" s="116"/>
      <c r="K2715" s="116"/>
      <c r="L2715" s="8"/>
      <c r="M2715" s="117"/>
      <c r="N2715" s="117"/>
      <c r="O2715" s="110"/>
      <c r="P2715" s="110"/>
      <c r="Q2715" s="148"/>
      <c r="R2715" s="170"/>
      <c r="S2715" s="110"/>
      <c r="T2715" s="92"/>
      <c r="U2715" s="180"/>
      <c r="V2715" s="120"/>
      <c r="W2715" s="118"/>
      <c r="X2715" s="118"/>
      <c r="Y2715" s="117"/>
      <c r="Z2715" s="110"/>
      <c r="AA2715" s="110"/>
      <c r="AB2715" s="121"/>
      <c r="AC2715" s="115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109"/>
      <c r="B2716" s="110"/>
      <c r="C2716" s="110"/>
      <c r="D2716" s="111"/>
      <c r="E2716" s="111"/>
      <c r="F2716" s="161"/>
      <c r="G2716" s="114"/>
      <c r="H2716" s="115"/>
      <c r="I2716" s="115"/>
      <c r="J2716" s="116"/>
      <c r="K2716" s="116"/>
      <c r="L2716" s="8"/>
      <c r="M2716" s="117"/>
      <c r="N2716" s="117"/>
      <c r="O2716" s="110"/>
      <c r="P2716" s="110"/>
      <c r="Q2716" s="148"/>
      <c r="R2716" s="170"/>
      <c r="S2716" s="110"/>
      <c r="T2716" s="92"/>
      <c r="U2716" s="180"/>
      <c r="V2716" s="120"/>
      <c r="W2716" s="118"/>
      <c r="X2716" s="118"/>
      <c r="Y2716" s="117"/>
      <c r="Z2716" s="110"/>
      <c r="AA2716" s="110"/>
      <c r="AB2716" s="121"/>
      <c r="AC2716" s="115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109"/>
      <c r="B2717" s="110"/>
      <c r="C2717" s="110"/>
      <c r="D2717" s="111"/>
      <c r="E2717" s="111"/>
      <c r="F2717" s="161"/>
      <c r="G2717" s="114"/>
      <c r="H2717" s="115"/>
      <c r="I2717" s="115"/>
      <c r="J2717" s="116"/>
      <c r="K2717" s="116"/>
      <c r="L2717" s="8"/>
      <c r="M2717" s="117"/>
      <c r="N2717" s="117"/>
      <c r="O2717" s="110"/>
      <c r="P2717" s="110"/>
      <c r="Q2717" s="148"/>
      <c r="R2717" s="170"/>
      <c r="S2717" s="110"/>
      <c r="T2717" s="92"/>
      <c r="U2717" s="180"/>
      <c r="V2717" s="120"/>
      <c r="W2717" s="118"/>
      <c r="X2717" s="118"/>
      <c r="Y2717" s="117"/>
      <c r="Z2717" s="110"/>
      <c r="AA2717" s="110"/>
      <c r="AB2717" s="121"/>
      <c r="AC2717" s="115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109"/>
      <c r="B2718" s="110"/>
      <c r="C2718" s="110"/>
      <c r="D2718" s="111"/>
      <c r="E2718" s="111"/>
      <c r="F2718" s="161"/>
      <c r="G2718" s="114"/>
      <c r="H2718" s="115"/>
      <c r="I2718" s="115"/>
      <c r="J2718" s="116"/>
      <c r="K2718" s="116"/>
      <c r="L2718" s="8"/>
      <c r="M2718" s="117"/>
      <c r="N2718" s="117"/>
      <c r="O2718" s="110"/>
      <c r="P2718" s="110"/>
      <c r="Q2718" s="148"/>
      <c r="R2718" s="170"/>
      <c r="S2718" s="110"/>
      <c r="T2718" s="92"/>
      <c r="U2718" s="180"/>
      <c r="V2718" s="120"/>
      <c r="W2718" s="118"/>
      <c r="X2718" s="118"/>
      <c r="Y2718" s="117"/>
      <c r="Z2718" s="110"/>
      <c r="AA2718" s="110"/>
      <c r="AB2718" s="121"/>
      <c r="AC2718" s="115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109"/>
      <c r="B2719" s="110"/>
      <c r="C2719" s="110"/>
      <c r="D2719" s="111"/>
      <c r="E2719" s="111"/>
      <c r="F2719" s="161"/>
      <c r="G2719" s="114"/>
      <c r="H2719" s="115"/>
      <c r="I2719" s="115"/>
      <c r="J2719" s="116"/>
      <c r="K2719" s="116"/>
      <c r="L2719" s="8"/>
      <c r="M2719" s="117"/>
      <c r="N2719" s="117"/>
      <c r="O2719" s="110"/>
      <c r="P2719" s="110"/>
      <c r="Q2719" s="148"/>
      <c r="R2719" s="170"/>
      <c r="S2719" s="110"/>
      <c r="T2719" s="92"/>
      <c r="U2719" s="180"/>
      <c r="V2719" s="120"/>
      <c r="W2719" s="118"/>
      <c r="X2719" s="118"/>
      <c r="Y2719" s="117"/>
      <c r="Z2719" s="110"/>
      <c r="AA2719" s="110"/>
      <c r="AB2719" s="121"/>
      <c r="AC2719" s="115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109"/>
      <c r="B2720" s="110"/>
      <c r="C2720" s="110"/>
      <c r="D2720" s="111"/>
      <c r="E2720" s="111"/>
      <c r="F2720" s="161"/>
      <c r="G2720" s="114"/>
      <c r="H2720" s="115"/>
      <c r="I2720" s="115"/>
      <c r="J2720" s="116"/>
      <c r="K2720" s="116"/>
      <c r="L2720" s="8"/>
      <c r="M2720" s="117"/>
      <c r="N2720" s="117"/>
      <c r="O2720" s="110"/>
      <c r="P2720" s="110"/>
      <c r="Q2720" s="148"/>
      <c r="R2720" s="170"/>
      <c r="S2720" s="110"/>
      <c r="T2720" s="92"/>
      <c r="U2720" s="180"/>
      <c r="V2720" s="120"/>
      <c r="W2720" s="118"/>
      <c r="X2720" s="118"/>
      <c r="Y2720" s="117"/>
      <c r="Z2720" s="110"/>
      <c r="AA2720" s="110"/>
      <c r="AB2720" s="121"/>
      <c r="AC2720" s="115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109"/>
      <c r="B2721" s="110"/>
      <c r="C2721" s="110"/>
      <c r="D2721" s="111"/>
      <c r="E2721" s="111"/>
      <c r="F2721" s="161"/>
      <c r="G2721" s="114"/>
      <c r="H2721" s="115"/>
      <c r="I2721" s="115"/>
      <c r="J2721" s="116"/>
      <c r="K2721" s="116"/>
      <c r="L2721" s="8"/>
      <c r="M2721" s="117"/>
      <c r="N2721" s="117"/>
      <c r="O2721" s="110"/>
      <c r="P2721" s="110"/>
      <c r="Q2721" s="148"/>
      <c r="R2721" s="170"/>
      <c r="S2721" s="110"/>
      <c r="T2721" s="92"/>
      <c r="U2721" s="180"/>
      <c r="V2721" s="120"/>
      <c r="W2721" s="118"/>
      <c r="X2721" s="118"/>
      <c r="Y2721" s="117"/>
      <c r="Z2721" s="110"/>
      <c r="AA2721" s="110"/>
      <c r="AB2721" s="121"/>
      <c r="AC2721" s="115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109"/>
      <c r="B2722" s="110"/>
      <c r="C2722" s="110"/>
      <c r="D2722" s="111"/>
      <c r="E2722" s="111"/>
      <c r="F2722" s="161"/>
      <c r="G2722" s="114"/>
      <c r="H2722" s="115"/>
      <c r="I2722" s="115"/>
      <c r="J2722" s="116"/>
      <c r="K2722" s="116"/>
      <c r="L2722" s="8"/>
      <c r="M2722" s="117"/>
      <c r="N2722" s="117"/>
      <c r="O2722" s="110"/>
      <c r="P2722" s="110"/>
      <c r="Q2722" s="148"/>
      <c r="R2722" s="170"/>
      <c r="S2722" s="110"/>
      <c r="T2722" s="92"/>
      <c r="U2722" s="180"/>
      <c r="V2722" s="120"/>
      <c r="W2722" s="118"/>
      <c r="X2722" s="118"/>
      <c r="Y2722" s="117"/>
      <c r="Z2722" s="110"/>
      <c r="AA2722" s="110"/>
      <c r="AB2722" s="121"/>
      <c r="AC2722" s="115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109"/>
      <c r="B2723" s="110"/>
      <c r="C2723" s="110"/>
      <c r="D2723" s="111"/>
      <c r="E2723" s="111"/>
      <c r="F2723" s="161"/>
      <c r="G2723" s="114"/>
      <c r="H2723" s="115"/>
      <c r="I2723" s="115"/>
      <c r="J2723" s="116"/>
      <c r="K2723" s="116"/>
      <c r="L2723" s="8"/>
      <c r="M2723" s="117"/>
      <c r="N2723" s="117"/>
      <c r="O2723" s="110"/>
      <c r="P2723" s="110"/>
      <c r="Q2723" s="148"/>
      <c r="R2723" s="170"/>
      <c r="S2723" s="110"/>
      <c r="T2723" s="92"/>
      <c r="U2723" s="180"/>
      <c r="V2723" s="120"/>
      <c r="W2723" s="118"/>
      <c r="X2723" s="118"/>
      <c r="Y2723" s="117"/>
      <c r="Z2723" s="110"/>
      <c r="AA2723" s="110"/>
      <c r="AB2723" s="121"/>
      <c r="AC2723" s="115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109"/>
      <c r="B2724" s="110"/>
      <c r="C2724" s="110"/>
      <c r="D2724" s="111"/>
      <c r="E2724" s="111"/>
      <c r="F2724" s="161"/>
      <c r="G2724" s="114"/>
      <c r="H2724" s="115"/>
      <c r="I2724" s="115"/>
      <c r="J2724" s="116"/>
      <c r="K2724" s="116"/>
      <c r="L2724" s="8"/>
      <c r="M2724" s="117"/>
      <c r="N2724" s="117"/>
      <c r="O2724" s="110"/>
      <c r="P2724" s="110"/>
      <c r="Q2724" s="148"/>
      <c r="R2724" s="170"/>
      <c r="S2724" s="110"/>
      <c r="T2724" s="92"/>
      <c r="U2724" s="180"/>
      <c r="V2724" s="120"/>
      <c r="W2724" s="118"/>
      <c r="X2724" s="118"/>
      <c r="Y2724" s="117"/>
      <c r="Z2724" s="110"/>
      <c r="AA2724" s="110"/>
      <c r="AB2724" s="121"/>
      <c r="AC2724" s="115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109"/>
      <c r="B2725" s="110"/>
      <c r="C2725" s="110"/>
      <c r="D2725" s="111"/>
      <c r="E2725" s="111"/>
      <c r="F2725" s="161"/>
      <c r="G2725" s="114"/>
      <c r="H2725" s="115"/>
      <c r="I2725" s="115"/>
      <c r="J2725" s="116"/>
      <c r="K2725" s="116"/>
      <c r="L2725" s="8"/>
      <c r="M2725" s="117"/>
      <c r="N2725" s="117"/>
      <c r="O2725" s="110"/>
      <c r="P2725" s="110"/>
      <c r="Q2725" s="148"/>
      <c r="R2725" s="170"/>
      <c r="S2725" s="110"/>
      <c r="T2725" s="92"/>
      <c r="U2725" s="180"/>
      <c r="V2725" s="120"/>
      <c r="W2725" s="118"/>
      <c r="X2725" s="118"/>
      <c r="Y2725" s="117"/>
      <c r="Z2725" s="110"/>
      <c r="AA2725" s="110"/>
      <c r="AB2725" s="121"/>
      <c r="AC2725" s="115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109"/>
      <c r="B2726" s="110"/>
      <c r="C2726" s="110"/>
      <c r="D2726" s="111"/>
      <c r="E2726" s="111"/>
      <c r="F2726" s="161"/>
      <c r="G2726" s="114"/>
      <c r="H2726" s="115"/>
      <c r="I2726" s="115"/>
      <c r="J2726" s="116"/>
      <c r="K2726" s="116"/>
      <c r="L2726" s="8"/>
      <c r="M2726" s="117"/>
      <c r="N2726" s="117"/>
      <c r="O2726" s="110"/>
      <c r="P2726" s="110"/>
      <c r="Q2726" s="148"/>
      <c r="R2726" s="170"/>
      <c r="S2726" s="110"/>
      <c r="T2726" s="92"/>
      <c r="U2726" s="180"/>
      <c r="V2726" s="120"/>
      <c r="W2726" s="118"/>
      <c r="X2726" s="118"/>
      <c r="Y2726" s="117"/>
      <c r="Z2726" s="110"/>
      <c r="AA2726" s="110"/>
      <c r="AB2726" s="121"/>
      <c r="AC2726" s="115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109"/>
      <c r="B2727" s="110"/>
      <c r="C2727" s="110"/>
      <c r="D2727" s="111"/>
      <c r="E2727" s="111"/>
      <c r="F2727" s="161"/>
      <c r="G2727" s="114"/>
      <c r="H2727" s="115"/>
      <c r="I2727" s="115"/>
      <c r="J2727" s="116"/>
      <c r="K2727" s="116"/>
      <c r="L2727" s="8"/>
      <c r="M2727" s="117"/>
      <c r="N2727" s="117"/>
      <c r="O2727" s="110"/>
      <c r="P2727" s="110"/>
      <c r="Q2727" s="148"/>
      <c r="R2727" s="170"/>
      <c r="S2727" s="110"/>
      <c r="T2727" s="92"/>
      <c r="U2727" s="180"/>
      <c r="V2727" s="120"/>
      <c r="W2727" s="118"/>
      <c r="X2727" s="118"/>
      <c r="Y2727" s="117"/>
      <c r="Z2727" s="110"/>
      <c r="AA2727" s="110"/>
      <c r="AB2727" s="121"/>
      <c r="AC2727" s="115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109"/>
      <c r="B2728" s="110"/>
      <c r="C2728" s="110"/>
      <c r="D2728" s="111"/>
      <c r="E2728" s="111"/>
      <c r="F2728" s="161"/>
      <c r="G2728" s="114"/>
      <c r="H2728" s="115"/>
      <c r="I2728" s="115"/>
      <c r="J2728" s="116"/>
      <c r="K2728" s="116"/>
      <c r="L2728" s="8"/>
      <c r="M2728" s="117"/>
      <c r="N2728" s="117"/>
      <c r="O2728" s="110"/>
      <c r="P2728" s="110"/>
      <c r="Q2728" s="148"/>
      <c r="R2728" s="170"/>
      <c r="S2728" s="110"/>
      <c r="T2728" s="92"/>
      <c r="U2728" s="180"/>
      <c r="V2728" s="120"/>
      <c r="W2728" s="118"/>
      <c r="X2728" s="118"/>
      <c r="Y2728" s="117"/>
      <c r="Z2728" s="110"/>
      <c r="AA2728" s="110"/>
      <c r="AB2728" s="121"/>
      <c r="AC2728" s="115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109"/>
      <c r="B2729" s="110"/>
      <c r="C2729" s="110"/>
      <c r="D2729" s="111"/>
      <c r="E2729" s="111"/>
      <c r="F2729" s="161"/>
      <c r="G2729" s="114"/>
      <c r="H2729" s="115"/>
      <c r="I2729" s="115"/>
      <c r="J2729" s="116"/>
      <c r="K2729" s="116"/>
      <c r="L2729" s="8"/>
      <c r="M2729" s="117"/>
      <c r="N2729" s="117"/>
      <c r="O2729" s="110"/>
      <c r="P2729" s="110"/>
      <c r="Q2729" s="148"/>
      <c r="R2729" s="170"/>
      <c r="S2729" s="110"/>
      <c r="T2729" s="92"/>
      <c r="U2729" s="180"/>
      <c r="V2729" s="120"/>
      <c r="W2729" s="118"/>
      <c r="X2729" s="118"/>
      <c r="Y2729" s="117"/>
      <c r="Z2729" s="110"/>
      <c r="AA2729" s="110"/>
      <c r="AB2729" s="121"/>
      <c r="AC2729" s="115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109"/>
      <c r="B2730" s="110"/>
      <c r="C2730" s="110"/>
      <c r="D2730" s="111"/>
      <c r="E2730" s="111"/>
      <c r="F2730" s="161"/>
      <c r="G2730" s="114"/>
      <c r="H2730" s="115"/>
      <c r="I2730" s="115"/>
      <c r="J2730" s="116"/>
      <c r="K2730" s="116"/>
      <c r="L2730" s="8"/>
      <c r="M2730" s="117"/>
      <c r="N2730" s="117"/>
      <c r="O2730" s="110"/>
      <c r="P2730" s="110"/>
      <c r="Q2730" s="148"/>
      <c r="R2730" s="170"/>
      <c r="S2730" s="110"/>
      <c r="T2730" s="92"/>
      <c r="U2730" s="180"/>
      <c r="V2730" s="120"/>
      <c r="W2730" s="118"/>
      <c r="X2730" s="118"/>
      <c r="Y2730" s="117"/>
      <c r="Z2730" s="110"/>
      <c r="AA2730" s="110"/>
      <c r="AB2730" s="121"/>
      <c r="AC2730" s="115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109"/>
      <c r="B2731" s="110"/>
      <c r="C2731" s="110"/>
      <c r="D2731" s="111"/>
      <c r="E2731" s="111"/>
      <c r="F2731" s="161"/>
      <c r="G2731" s="114"/>
      <c r="H2731" s="115"/>
      <c r="I2731" s="115"/>
      <c r="J2731" s="116"/>
      <c r="K2731" s="116"/>
      <c r="L2731" s="8"/>
      <c r="M2731" s="117"/>
      <c r="N2731" s="117"/>
      <c r="O2731" s="110"/>
      <c r="P2731" s="110"/>
      <c r="Q2731" s="148"/>
      <c r="R2731" s="170"/>
      <c r="S2731" s="110"/>
      <c r="T2731" s="92"/>
      <c r="U2731" s="180"/>
      <c r="V2731" s="120"/>
      <c r="W2731" s="118"/>
      <c r="X2731" s="118"/>
      <c r="Y2731" s="117"/>
      <c r="Z2731" s="110"/>
      <c r="AA2731" s="110"/>
      <c r="AB2731" s="121"/>
      <c r="AC2731" s="115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109"/>
      <c r="B2732" s="110"/>
      <c r="C2732" s="110"/>
      <c r="D2732" s="111"/>
      <c r="E2732" s="111"/>
      <c r="F2732" s="161"/>
      <c r="G2732" s="114"/>
      <c r="H2732" s="115"/>
      <c r="I2732" s="115"/>
      <c r="J2732" s="116"/>
      <c r="K2732" s="116"/>
      <c r="L2732" s="8"/>
      <c r="M2732" s="117"/>
      <c r="N2732" s="117"/>
      <c r="O2732" s="110"/>
      <c r="P2732" s="110"/>
      <c r="Q2732" s="148"/>
      <c r="R2732" s="170"/>
      <c r="S2732" s="110"/>
      <c r="T2732" s="92"/>
      <c r="U2732" s="180"/>
      <c r="V2732" s="120"/>
      <c r="W2732" s="118"/>
      <c r="X2732" s="118"/>
      <c r="Y2732" s="117"/>
      <c r="Z2732" s="110"/>
      <c r="AA2732" s="110"/>
      <c r="AB2732" s="121"/>
      <c r="AC2732" s="115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109"/>
      <c r="B2733" s="110"/>
      <c r="C2733" s="110"/>
      <c r="D2733" s="111"/>
      <c r="E2733" s="111"/>
      <c r="F2733" s="161"/>
      <c r="G2733" s="114"/>
      <c r="H2733" s="115"/>
      <c r="I2733" s="115"/>
      <c r="J2733" s="116"/>
      <c r="K2733" s="116"/>
      <c r="L2733" s="8"/>
      <c r="M2733" s="117"/>
      <c r="N2733" s="117"/>
      <c r="O2733" s="110"/>
      <c r="P2733" s="110"/>
      <c r="Q2733" s="148"/>
      <c r="R2733" s="170"/>
      <c r="S2733" s="110"/>
      <c r="T2733" s="92"/>
      <c r="U2733" s="180"/>
      <c r="V2733" s="120"/>
      <c r="W2733" s="118"/>
      <c r="X2733" s="118"/>
      <c r="Y2733" s="117"/>
      <c r="Z2733" s="110"/>
      <c r="AA2733" s="110"/>
      <c r="AB2733" s="121"/>
      <c r="AC2733" s="115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109"/>
      <c r="B2734" s="110"/>
      <c r="C2734" s="110"/>
      <c r="D2734" s="111"/>
      <c r="E2734" s="111"/>
      <c r="F2734" s="161"/>
      <c r="G2734" s="114"/>
      <c r="H2734" s="115"/>
      <c r="I2734" s="115"/>
      <c r="J2734" s="116"/>
      <c r="K2734" s="116"/>
      <c r="L2734" s="8"/>
      <c r="M2734" s="117"/>
      <c r="N2734" s="117"/>
      <c r="O2734" s="110"/>
      <c r="P2734" s="110"/>
      <c r="Q2734" s="148"/>
      <c r="R2734" s="170"/>
      <c r="S2734" s="110"/>
      <c r="T2734" s="92"/>
      <c r="U2734" s="180"/>
      <c r="V2734" s="120"/>
      <c r="W2734" s="118"/>
      <c r="X2734" s="118"/>
      <c r="Y2734" s="117"/>
      <c r="Z2734" s="110"/>
      <c r="AA2734" s="110"/>
      <c r="AB2734" s="121"/>
      <c r="AC2734" s="115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109"/>
      <c r="B2735" s="110"/>
      <c r="C2735" s="110"/>
      <c r="D2735" s="111"/>
      <c r="E2735" s="111"/>
      <c r="F2735" s="161"/>
      <c r="G2735" s="114"/>
      <c r="H2735" s="115"/>
      <c r="I2735" s="115"/>
      <c r="J2735" s="116"/>
      <c r="K2735" s="116"/>
      <c r="L2735" s="8"/>
      <c r="M2735" s="117"/>
      <c r="N2735" s="117"/>
      <c r="O2735" s="110"/>
      <c r="P2735" s="110"/>
      <c r="Q2735" s="148"/>
      <c r="R2735" s="170"/>
      <c r="S2735" s="110"/>
      <c r="T2735" s="92"/>
      <c r="U2735" s="180"/>
      <c r="V2735" s="120"/>
      <c r="W2735" s="118"/>
      <c r="X2735" s="118"/>
      <c r="Y2735" s="117"/>
      <c r="Z2735" s="110"/>
      <c r="AA2735" s="110"/>
      <c r="AB2735" s="121"/>
      <c r="AC2735" s="115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109"/>
      <c r="B2736" s="110"/>
      <c r="C2736" s="110"/>
      <c r="D2736" s="111"/>
      <c r="E2736" s="111"/>
      <c r="F2736" s="161"/>
      <c r="G2736" s="114"/>
      <c r="H2736" s="115"/>
      <c r="I2736" s="115"/>
      <c r="J2736" s="116"/>
      <c r="K2736" s="116"/>
      <c r="L2736" s="8"/>
      <c r="M2736" s="117"/>
      <c r="N2736" s="117"/>
      <c r="O2736" s="110"/>
      <c r="P2736" s="110"/>
      <c r="Q2736" s="148"/>
      <c r="R2736" s="170"/>
      <c r="S2736" s="110"/>
      <c r="T2736" s="92"/>
      <c r="U2736" s="180"/>
      <c r="V2736" s="120"/>
      <c r="W2736" s="118"/>
      <c r="X2736" s="118"/>
      <c r="Y2736" s="117"/>
      <c r="Z2736" s="110"/>
      <c r="AA2736" s="110"/>
      <c r="AB2736" s="121"/>
      <c r="AC2736" s="115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109"/>
      <c r="B2737" s="110"/>
      <c r="C2737" s="110"/>
      <c r="D2737" s="111"/>
      <c r="E2737" s="111"/>
      <c r="F2737" s="161"/>
      <c r="G2737" s="114"/>
      <c r="H2737" s="115"/>
      <c r="I2737" s="115"/>
      <c r="J2737" s="116"/>
      <c r="K2737" s="116"/>
      <c r="L2737" s="8"/>
      <c r="M2737" s="117"/>
      <c r="N2737" s="117"/>
      <c r="O2737" s="110"/>
      <c r="P2737" s="110"/>
      <c r="Q2737" s="148"/>
      <c r="R2737" s="170"/>
      <c r="S2737" s="110"/>
      <c r="T2737" s="92"/>
      <c r="U2737" s="180"/>
      <c r="V2737" s="120"/>
      <c r="W2737" s="118"/>
      <c r="X2737" s="118"/>
      <c r="Y2737" s="117"/>
      <c r="Z2737" s="110"/>
      <c r="AA2737" s="110"/>
      <c r="AB2737" s="121"/>
      <c r="AC2737" s="115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109"/>
      <c r="B2738" s="110"/>
      <c r="C2738" s="110"/>
      <c r="D2738" s="111"/>
      <c r="E2738" s="111"/>
      <c r="F2738" s="161"/>
      <c r="G2738" s="114"/>
      <c r="H2738" s="115"/>
      <c r="I2738" s="115"/>
      <c r="J2738" s="116"/>
      <c r="K2738" s="116"/>
      <c r="L2738" s="8"/>
      <c r="M2738" s="117"/>
      <c r="N2738" s="117"/>
      <c r="O2738" s="110"/>
      <c r="P2738" s="110"/>
      <c r="Q2738" s="148"/>
      <c r="R2738" s="170"/>
      <c r="S2738" s="110"/>
      <c r="T2738" s="92"/>
      <c r="U2738" s="180"/>
      <c r="V2738" s="120"/>
      <c r="W2738" s="118"/>
      <c r="X2738" s="118"/>
      <c r="Y2738" s="117"/>
      <c r="Z2738" s="110"/>
      <c r="AA2738" s="110"/>
      <c r="AB2738" s="121"/>
      <c r="AC2738" s="115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109"/>
      <c r="B2739" s="110"/>
      <c r="C2739" s="110"/>
      <c r="D2739" s="111"/>
      <c r="E2739" s="111"/>
      <c r="F2739" s="161"/>
      <c r="G2739" s="114"/>
      <c r="H2739" s="115"/>
      <c r="I2739" s="115"/>
      <c r="J2739" s="116"/>
      <c r="K2739" s="116"/>
      <c r="L2739" s="8"/>
      <c r="M2739" s="117"/>
      <c r="N2739" s="117"/>
      <c r="O2739" s="110"/>
      <c r="P2739" s="110"/>
      <c r="Q2739" s="148"/>
      <c r="R2739" s="170"/>
      <c r="S2739" s="110"/>
      <c r="T2739" s="92"/>
      <c r="U2739" s="180"/>
      <c r="V2739" s="120"/>
      <c r="W2739" s="118"/>
      <c r="X2739" s="118"/>
      <c r="Y2739" s="117"/>
      <c r="Z2739" s="110"/>
      <c r="AA2739" s="110"/>
      <c r="AB2739" s="121"/>
      <c r="AC2739" s="115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109"/>
      <c r="B2740" s="110"/>
      <c r="C2740" s="110"/>
      <c r="D2740" s="111"/>
      <c r="E2740" s="111"/>
      <c r="F2740" s="161"/>
      <c r="G2740" s="114"/>
      <c r="H2740" s="115"/>
      <c r="I2740" s="115"/>
      <c r="J2740" s="116"/>
      <c r="K2740" s="116"/>
      <c r="L2740" s="8"/>
      <c r="M2740" s="117"/>
      <c r="N2740" s="117"/>
      <c r="O2740" s="110"/>
      <c r="P2740" s="110"/>
      <c r="Q2740" s="148"/>
      <c r="R2740" s="170"/>
      <c r="S2740" s="110"/>
      <c r="T2740" s="92"/>
      <c r="U2740" s="180"/>
      <c r="V2740" s="120"/>
      <c r="W2740" s="118"/>
      <c r="X2740" s="118"/>
      <c r="Y2740" s="117"/>
      <c r="Z2740" s="110"/>
      <c r="AA2740" s="110"/>
      <c r="AB2740" s="121"/>
      <c r="AC2740" s="115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109"/>
      <c r="B2741" s="110"/>
      <c r="C2741" s="110"/>
      <c r="D2741" s="111"/>
      <c r="E2741" s="111"/>
      <c r="F2741" s="161"/>
      <c r="G2741" s="114"/>
      <c r="H2741" s="115"/>
      <c r="I2741" s="115"/>
      <c r="J2741" s="116"/>
      <c r="K2741" s="116"/>
      <c r="L2741" s="8"/>
      <c r="M2741" s="117"/>
      <c r="N2741" s="117"/>
      <c r="O2741" s="110"/>
      <c r="P2741" s="110"/>
      <c r="Q2741" s="148"/>
      <c r="R2741" s="170"/>
      <c r="S2741" s="110"/>
      <c r="T2741" s="92"/>
      <c r="U2741" s="180"/>
      <c r="V2741" s="120"/>
      <c r="W2741" s="118"/>
      <c r="X2741" s="118"/>
      <c r="Y2741" s="117"/>
      <c r="Z2741" s="110"/>
      <c r="AA2741" s="110"/>
      <c r="AB2741" s="121"/>
      <c r="AC2741" s="115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109"/>
      <c r="B2742" s="110"/>
      <c r="C2742" s="110"/>
      <c r="D2742" s="111"/>
      <c r="E2742" s="111"/>
      <c r="F2742" s="161"/>
      <c r="G2742" s="114"/>
      <c r="H2742" s="115"/>
      <c r="I2742" s="115"/>
      <c r="J2742" s="116"/>
      <c r="K2742" s="116"/>
      <c r="L2742" s="8"/>
      <c r="M2742" s="117"/>
      <c r="N2742" s="117"/>
      <c r="O2742" s="110"/>
      <c r="P2742" s="110"/>
      <c r="Q2742" s="148"/>
      <c r="R2742" s="170"/>
      <c r="S2742" s="110"/>
      <c r="T2742" s="92"/>
      <c r="U2742" s="180"/>
      <c r="V2742" s="120"/>
      <c r="W2742" s="118"/>
      <c r="X2742" s="118"/>
      <c r="Y2742" s="117"/>
      <c r="Z2742" s="110"/>
      <c r="AA2742" s="110"/>
      <c r="AB2742" s="121"/>
      <c r="AC2742" s="115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109"/>
      <c r="B2743" s="110"/>
      <c r="C2743" s="110"/>
      <c r="D2743" s="111"/>
      <c r="E2743" s="111"/>
      <c r="F2743" s="161"/>
      <c r="G2743" s="114"/>
      <c r="H2743" s="115"/>
      <c r="I2743" s="115"/>
      <c r="J2743" s="116"/>
      <c r="K2743" s="116"/>
      <c r="L2743" s="8"/>
      <c r="M2743" s="117"/>
      <c r="N2743" s="117"/>
      <c r="O2743" s="110"/>
      <c r="P2743" s="110"/>
      <c r="Q2743" s="148"/>
      <c r="R2743" s="170"/>
      <c r="S2743" s="110"/>
      <c r="T2743" s="92"/>
      <c r="U2743" s="180"/>
      <c r="V2743" s="120"/>
      <c r="W2743" s="118"/>
      <c r="X2743" s="118"/>
      <c r="Y2743" s="117"/>
      <c r="Z2743" s="110"/>
      <c r="AA2743" s="110"/>
      <c r="AB2743" s="121"/>
      <c r="AC2743" s="115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109"/>
      <c r="B2744" s="110"/>
      <c r="C2744" s="110"/>
      <c r="D2744" s="111"/>
      <c r="E2744" s="111"/>
      <c r="F2744" s="161"/>
      <c r="G2744" s="114"/>
      <c r="H2744" s="115"/>
      <c r="I2744" s="115"/>
      <c r="J2744" s="116"/>
      <c r="K2744" s="116"/>
      <c r="L2744" s="8"/>
      <c r="M2744" s="117"/>
      <c r="N2744" s="117"/>
      <c r="O2744" s="110"/>
      <c r="P2744" s="110"/>
      <c r="Q2744" s="148"/>
      <c r="R2744" s="170"/>
      <c r="S2744" s="110"/>
      <c r="T2744" s="92"/>
      <c r="U2744" s="180"/>
      <c r="V2744" s="120"/>
      <c r="W2744" s="118"/>
      <c r="X2744" s="118"/>
      <c r="Y2744" s="117"/>
      <c r="Z2744" s="110"/>
      <c r="AA2744" s="110"/>
      <c r="AB2744" s="121"/>
      <c r="AC2744" s="115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109"/>
      <c r="B2745" s="110"/>
      <c r="C2745" s="110"/>
      <c r="D2745" s="111"/>
      <c r="E2745" s="111"/>
      <c r="F2745" s="161"/>
      <c r="G2745" s="114"/>
      <c r="H2745" s="115"/>
      <c r="I2745" s="115"/>
      <c r="J2745" s="116"/>
      <c r="K2745" s="116"/>
      <c r="L2745" s="8"/>
      <c r="M2745" s="117"/>
      <c r="N2745" s="117"/>
      <c r="O2745" s="110"/>
      <c r="P2745" s="110"/>
      <c r="Q2745" s="148"/>
      <c r="R2745" s="170"/>
      <c r="S2745" s="110"/>
      <c r="T2745" s="92"/>
      <c r="U2745" s="180"/>
      <c r="V2745" s="120"/>
      <c r="W2745" s="118"/>
      <c r="X2745" s="118"/>
      <c r="Y2745" s="117"/>
      <c r="Z2745" s="110"/>
      <c r="AA2745" s="110"/>
      <c r="AB2745" s="121"/>
      <c r="AC2745" s="115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109"/>
      <c r="B2746" s="110"/>
      <c r="C2746" s="110"/>
      <c r="D2746" s="111"/>
      <c r="E2746" s="111"/>
      <c r="F2746" s="161"/>
      <c r="G2746" s="114"/>
      <c r="H2746" s="115"/>
      <c r="I2746" s="115"/>
      <c r="J2746" s="116"/>
      <c r="K2746" s="116"/>
      <c r="L2746" s="8"/>
      <c r="M2746" s="117"/>
      <c r="N2746" s="117"/>
      <c r="O2746" s="110"/>
      <c r="P2746" s="110"/>
      <c r="Q2746" s="148"/>
      <c r="R2746" s="170"/>
      <c r="S2746" s="110"/>
      <c r="T2746" s="92"/>
      <c r="U2746" s="180"/>
      <c r="V2746" s="120"/>
      <c r="W2746" s="118"/>
      <c r="X2746" s="118"/>
      <c r="Y2746" s="117"/>
      <c r="Z2746" s="110"/>
      <c r="AA2746" s="110"/>
      <c r="AB2746" s="121"/>
      <c r="AC2746" s="115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109"/>
      <c r="B2747" s="110"/>
      <c r="C2747" s="110"/>
      <c r="D2747" s="111"/>
      <c r="E2747" s="111"/>
      <c r="F2747" s="161"/>
      <c r="G2747" s="114"/>
      <c r="H2747" s="115"/>
      <c r="I2747" s="115"/>
      <c r="J2747" s="116"/>
      <c r="K2747" s="116"/>
      <c r="L2747" s="8"/>
      <c r="M2747" s="117"/>
      <c r="N2747" s="117"/>
      <c r="O2747" s="110"/>
      <c r="P2747" s="110"/>
      <c r="Q2747" s="148"/>
      <c r="R2747" s="170"/>
      <c r="S2747" s="110"/>
      <c r="T2747" s="92"/>
      <c r="U2747" s="180"/>
      <c r="V2747" s="120"/>
      <c r="W2747" s="118"/>
      <c r="X2747" s="118"/>
      <c r="Y2747" s="117"/>
      <c r="Z2747" s="110"/>
      <c r="AA2747" s="110"/>
      <c r="AB2747" s="121"/>
      <c r="AC2747" s="115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109"/>
      <c r="B2748" s="110"/>
      <c r="C2748" s="110"/>
      <c r="D2748" s="111"/>
      <c r="E2748" s="111"/>
      <c r="F2748" s="161"/>
      <c r="G2748" s="114"/>
      <c r="H2748" s="115"/>
      <c r="I2748" s="115"/>
      <c r="J2748" s="116"/>
      <c r="K2748" s="116"/>
      <c r="L2748" s="8"/>
      <c r="M2748" s="117"/>
      <c r="N2748" s="117"/>
      <c r="O2748" s="110"/>
      <c r="P2748" s="110"/>
      <c r="Q2748" s="148"/>
      <c r="R2748" s="170"/>
      <c r="S2748" s="110"/>
      <c r="T2748" s="92"/>
      <c r="U2748" s="180"/>
      <c r="V2748" s="120"/>
      <c r="W2748" s="118"/>
      <c r="X2748" s="118"/>
      <c r="Y2748" s="117"/>
      <c r="Z2748" s="110"/>
      <c r="AA2748" s="110"/>
      <c r="AB2748" s="121"/>
      <c r="AC2748" s="115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109"/>
      <c r="B2749" s="110"/>
      <c r="C2749" s="110"/>
      <c r="D2749" s="111"/>
      <c r="E2749" s="111"/>
      <c r="F2749" s="161"/>
      <c r="G2749" s="114"/>
      <c r="H2749" s="115"/>
      <c r="I2749" s="115"/>
      <c r="J2749" s="116"/>
      <c r="K2749" s="116"/>
      <c r="L2749" s="8"/>
      <c r="M2749" s="117"/>
      <c r="N2749" s="117"/>
      <c r="O2749" s="110"/>
      <c r="P2749" s="110"/>
      <c r="Q2749" s="148"/>
      <c r="R2749" s="170"/>
      <c r="S2749" s="110"/>
      <c r="T2749" s="92"/>
      <c r="U2749" s="180"/>
      <c r="V2749" s="120"/>
      <c r="W2749" s="118"/>
      <c r="X2749" s="118"/>
      <c r="Y2749" s="117"/>
      <c r="Z2749" s="110"/>
      <c r="AA2749" s="110"/>
      <c r="AB2749" s="121"/>
      <c r="AC2749" s="115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109"/>
      <c r="B2750" s="110"/>
      <c r="C2750" s="110"/>
      <c r="D2750" s="111"/>
      <c r="E2750" s="111"/>
      <c r="F2750" s="161"/>
      <c r="G2750" s="114"/>
      <c r="H2750" s="115"/>
      <c r="I2750" s="115"/>
      <c r="J2750" s="116"/>
      <c r="K2750" s="116"/>
      <c r="L2750" s="8"/>
      <c r="M2750" s="117"/>
      <c r="N2750" s="117"/>
      <c r="O2750" s="110"/>
      <c r="P2750" s="110"/>
      <c r="Q2750" s="148"/>
      <c r="R2750" s="170"/>
      <c r="S2750" s="110"/>
      <c r="T2750" s="92"/>
      <c r="U2750" s="180"/>
      <c r="V2750" s="120"/>
      <c r="W2750" s="118"/>
      <c r="X2750" s="118"/>
      <c r="Y2750" s="117"/>
      <c r="Z2750" s="110"/>
      <c r="AA2750" s="110"/>
      <c r="AB2750" s="121"/>
      <c r="AC2750" s="115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109"/>
      <c r="B2751" s="110"/>
      <c r="C2751" s="110"/>
      <c r="D2751" s="111"/>
      <c r="E2751" s="111"/>
      <c r="F2751" s="161"/>
      <c r="G2751" s="114"/>
      <c r="H2751" s="115"/>
      <c r="I2751" s="115"/>
      <c r="J2751" s="116"/>
      <c r="K2751" s="116"/>
      <c r="L2751" s="8"/>
      <c r="M2751" s="117"/>
      <c r="N2751" s="117"/>
      <c r="O2751" s="110"/>
      <c r="P2751" s="110"/>
      <c r="Q2751" s="148"/>
      <c r="R2751" s="170"/>
      <c r="S2751" s="110"/>
      <c r="T2751" s="92"/>
      <c r="U2751" s="180"/>
      <c r="V2751" s="120"/>
      <c r="W2751" s="118"/>
      <c r="X2751" s="118"/>
      <c r="Y2751" s="117"/>
      <c r="Z2751" s="110"/>
      <c r="AA2751" s="110"/>
      <c r="AB2751" s="121"/>
      <c r="AC2751" s="115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109"/>
      <c r="B2752" s="110"/>
      <c r="C2752" s="110"/>
      <c r="D2752" s="111"/>
      <c r="E2752" s="111"/>
      <c r="F2752" s="161"/>
      <c r="G2752" s="114"/>
      <c r="H2752" s="115"/>
      <c r="I2752" s="115"/>
      <c r="J2752" s="116"/>
      <c r="K2752" s="116"/>
      <c r="L2752" s="8"/>
      <c r="M2752" s="117"/>
      <c r="N2752" s="117"/>
      <c r="O2752" s="110"/>
      <c r="P2752" s="110"/>
      <c r="Q2752" s="148"/>
      <c r="R2752" s="170"/>
      <c r="S2752" s="110"/>
      <c r="T2752" s="92"/>
      <c r="U2752" s="180"/>
      <c r="V2752" s="120"/>
      <c r="W2752" s="118"/>
      <c r="X2752" s="118"/>
      <c r="Y2752" s="117"/>
      <c r="Z2752" s="110"/>
      <c r="AA2752" s="110"/>
      <c r="AB2752" s="121"/>
      <c r="AC2752" s="115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109"/>
      <c r="B2753" s="110"/>
      <c r="C2753" s="110"/>
      <c r="D2753" s="111"/>
      <c r="E2753" s="111"/>
      <c r="F2753" s="161"/>
      <c r="G2753" s="114"/>
      <c r="H2753" s="115"/>
      <c r="I2753" s="115"/>
      <c r="J2753" s="116"/>
      <c r="K2753" s="116"/>
      <c r="L2753" s="8"/>
      <c r="M2753" s="117"/>
      <c r="N2753" s="117"/>
      <c r="O2753" s="110"/>
      <c r="P2753" s="110"/>
      <c r="Q2753" s="148"/>
      <c r="R2753" s="170"/>
      <c r="S2753" s="110"/>
      <c r="T2753" s="92"/>
      <c r="U2753" s="180"/>
      <c r="V2753" s="120"/>
      <c r="W2753" s="118"/>
      <c r="X2753" s="118"/>
      <c r="Y2753" s="117"/>
      <c r="Z2753" s="110"/>
      <c r="AA2753" s="110"/>
      <c r="AB2753" s="121"/>
      <c r="AC2753" s="115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109"/>
      <c r="B2754" s="110"/>
      <c r="C2754" s="110"/>
      <c r="D2754" s="111"/>
      <c r="E2754" s="111"/>
      <c r="F2754" s="161"/>
      <c r="G2754" s="114"/>
      <c r="H2754" s="115"/>
      <c r="I2754" s="115"/>
      <c r="J2754" s="116"/>
      <c r="K2754" s="116"/>
      <c r="L2754" s="8"/>
      <c r="M2754" s="117"/>
      <c r="N2754" s="117"/>
      <c r="O2754" s="110"/>
      <c r="P2754" s="110"/>
      <c r="Q2754" s="148"/>
      <c r="R2754" s="170"/>
      <c r="S2754" s="110"/>
      <c r="T2754" s="92"/>
      <c r="U2754" s="180"/>
      <c r="V2754" s="120"/>
      <c r="W2754" s="118"/>
      <c r="X2754" s="118"/>
      <c r="Y2754" s="117"/>
      <c r="Z2754" s="110"/>
      <c r="AA2754" s="110"/>
      <c r="AB2754" s="121"/>
      <c r="AC2754" s="115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109"/>
      <c r="B2755" s="110"/>
      <c r="C2755" s="110"/>
      <c r="D2755" s="111"/>
      <c r="E2755" s="111"/>
      <c r="F2755" s="161"/>
      <c r="G2755" s="114"/>
      <c r="H2755" s="115"/>
      <c r="I2755" s="115"/>
      <c r="J2755" s="116"/>
      <c r="K2755" s="116"/>
      <c r="L2755" s="8"/>
      <c r="M2755" s="117"/>
      <c r="N2755" s="117"/>
      <c r="O2755" s="110"/>
      <c r="P2755" s="110"/>
      <c r="Q2755" s="148"/>
      <c r="R2755" s="170"/>
      <c r="S2755" s="110"/>
      <c r="T2755" s="92"/>
      <c r="U2755" s="180"/>
      <c r="V2755" s="120"/>
      <c r="W2755" s="118"/>
      <c r="X2755" s="118"/>
      <c r="Y2755" s="117"/>
      <c r="Z2755" s="110"/>
      <c r="AA2755" s="110"/>
      <c r="AB2755" s="121"/>
      <c r="AC2755" s="115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109"/>
      <c r="B2756" s="110"/>
      <c r="C2756" s="110"/>
      <c r="D2756" s="111"/>
      <c r="E2756" s="111"/>
      <c r="F2756" s="161"/>
      <c r="G2756" s="114"/>
      <c r="H2756" s="115"/>
      <c r="I2756" s="115"/>
      <c r="J2756" s="116"/>
      <c r="K2756" s="116"/>
      <c r="L2756" s="8"/>
      <c r="M2756" s="117"/>
      <c r="N2756" s="117"/>
      <c r="O2756" s="110"/>
      <c r="P2756" s="110"/>
      <c r="Q2756" s="148"/>
      <c r="R2756" s="170"/>
      <c r="S2756" s="110"/>
      <c r="T2756" s="92"/>
      <c r="U2756" s="180"/>
      <c r="V2756" s="120"/>
      <c r="W2756" s="118"/>
      <c r="X2756" s="118"/>
      <c r="Y2756" s="117"/>
      <c r="Z2756" s="110"/>
      <c r="AA2756" s="110"/>
      <c r="AB2756" s="121"/>
      <c r="AC2756" s="115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109"/>
      <c r="B2757" s="110"/>
      <c r="C2757" s="110"/>
      <c r="D2757" s="111"/>
      <c r="E2757" s="111"/>
      <c r="F2757" s="161"/>
      <c r="G2757" s="114"/>
      <c r="H2757" s="115"/>
      <c r="I2757" s="115"/>
      <c r="J2757" s="116"/>
      <c r="K2757" s="116"/>
      <c r="L2757" s="8"/>
      <c r="M2757" s="117"/>
      <c r="N2757" s="117"/>
      <c r="O2757" s="110"/>
      <c r="P2757" s="110"/>
      <c r="Q2757" s="148"/>
      <c r="R2757" s="170"/>
      <c r="S2757" s="110"/>
      <c r="T2757" s="92"/>
      <c r="U2757" s="180"/>
      <c r="V2757" s="120"/>
      <c r="W2757" s="118"/>
      <c r="X2757" s="118"/>
      <c r="Y2757" s="117"/>
      <c r="Z2757" s="110"/>
      <c r="AA2757" s="110"/>
      <c r="AB2757" s="121"/>
      <c r="AC2757" s="115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109"/>
      <c r="B2758" s="110"/>
      <c r="C2758" s="110"/>
      <c r="D2758" s="111"/>
      <c r="E2758" s="111"/>
      <c r="F2758" s="161"/>
      <c r="G2758" s="114"/>
      <c r="H2758" s="115"/>
      <c r="I2758" s="115"/>
      <c r="J2758" s="116"/>
      <c r="K2758" s="116"/>
      <c r="L2758" s="8"/>
      <c r="M2758" s="117"/>
      <c r="N2758" s="117"/>
      <c r="O2758" s="110"/>
      <c r="P2758" s="110"/>
      <c r="Q2758" s="148"/>
      <c r="R2758" s="170"/>
      <c r="S2758" s="110"/>
      <c r="T2758" s="92"/>
      <c r="U2758" s="180"/>
      <c r="V2758" s="120"/>
      <c r="W2758" s="118"/>
      <c r="X2758" s="118"/>
      <c r="Y2758" s="117"/>
      <c r="Z2758" s="110"/>
      <c r="AA2758" s="110"/>
      <c r="AB2758" s="121"/>
      <c r="AC2758" s="115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109"/>
      <c r="B2759" s="110"/>
      <c r="C2759" s="110"/>
      <c r="D2759" s="111"/>
      <c r="E2759" s="111"/>
      <c r="F2759" s="161"/>
      <c r="G2759" s="114"/>
      <c r="H2759" s="115"/>
      <c r="I2759" s="115"/>
      <c r="J2759" s="116"/>
      <c r="K2759" s="116"/>
      <c r="L2759" s="8"/>
      <c r="M2759" s="117"/>
      <c r="N2759" s="117"/>
      <c r="O2759" s="110"/>
      <c r="P2759" s="110"/>
      <c r="Q2759" s="148"/>
      <c r="R2759" s="170"/>
      <c r="S2759" s="110"/>
      <c r="T2759" s="92"/>
      <c r="U2759" s="180"/>
      <c r="V2759" s="120"/>
      <c r="W2759" s="118"/>
      <c r="X2759" s="118"/>
      <c r="Y2759" s="117"/>
      <c r="Z2759" s="110"/>
      <c r="AA2759" s="110"/>
      <c r="AB2759" s="121"/>
      <c r="AC2759" s="115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109"/>
      <c r="B2760" s="110"/>
      <c r="C2760" s="110"/>
      <c r="D2760" s="111"/>
      <c r="E2760" s="111"/>
      <c r="F2760" s="161"/>
      <c r="G2760" s="114"/>
      <c r="H2760" s="115"/>
      <c r="I2760" s="115"/>
      <c r="J2760" s="116"/>
      <c r="K2760" s="116"/>
      <c r="L2760" s="8"/>
      <c r="M2760" s="117"/>
      <c r="N2760" s="117"/>
      <c r="O2760" s="110"/>
      <c r="P2760" s="110"/>
      <c r="Q2760" s="148"/>
      <c r="R2760" s="170"/>
      <c r="S2760" s="110"/>
      <c r="T2760" s="92"/>
      <c r="U2760" s="180"/>
      <c r="V2760" s="120"/>
      <c r="W2760" s="118"/>
      <c r="X2760" s="118"/>
      <c r="Y2760" s="117"/>
      <c r="Z2760" s="110"/>
      <c r="AA2760" s="110"/>
      <c r="AB2760" s="121"/>
      <c r="AC2760" s="115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109"/>
      <c r="B2761" s="110"/>
      <c r="C2761" s="110"/>
      <c r="D2761" s="111"/>
      <c r="E2761" s="111"/>
      <c r="F2761" s="161"/>
      <c r="G2761" s="114"/>
      <c r="H2761" s="115"/>
      <c r="I2761" s="115"/>
      <c r="J2761" s="116"/>
      <c r="K2761" s="116"/>
      <c r="L2761" s="8"/>
      <c r="M2761" s="117"/>
      <c r="N2761" s="117"/>
      <c r="O2761" s="110"/>
      <c r="P2761" s="110"/>
      <c r="Q2761" s="148"/>
      <c r="R2761" s="170"/>
      <c r="S2761" s="110"/>
      <c r="T2761" s="92"/>
      <c r="U2761" s="180"/>
      <c r="V2761" s="120"/>
      <c r="W2761" s="118"/>
      <c r="X2761" s="118"/>
      <c r="Y2761" s="117"/>
      <c r="Z2761" s="110"/>
      <c r="AA2761" s="110"/>
      <c r="AB2761" s="121"/>
      <c r="AC2761" s="115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109"/>
      <c r="B2762" s="110"/>
      <c r="C2762" s="110"/>
      <c r="D2762" s="111"/>
      <c r="E2762" s="111"/>
      <c r="F2762" s="161"/>
      <c r="G2762" s="114"/>
      <c r="H2762" s="115"/>
      <c r="I2762" s="115"/>
      <c r="J2762" s="116"/>
      <c r="K2762" s="116"/>
      <c r="L2762" s="8"/>
      <c r="M2762" s="117"/>
      <c r="N2762" s="117"/>
      <c r="O2762" s="110"/>
      <c r="P2762" s="110"/>
      <c r="Q2762" s="148"/>
      <c r="R2762" s="170"/>
      <c r="S2762" s="110"/>
      <c r="T2762" s="92"/>
      <c r="U2762" s="180"/>
      <c r="V2762" s="120"/>
      <c r="W2762" s="118"/>
      <c r="X2762" s="118"/>
      <c r="Y2762" s="117"/>
      <c r="Z2762" s="110"/>
      <c r="AA2762" s="110"/>
      <c r="AB2762" s="121"/>
      <c r="AC2762" s="115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109"/>
      <c r="B2763" s="110"/>
      <c r="C2763" s="110"/>
      <c r="D2763" s="111"/>
      <c r="E2763" s="111"/>
      <c r="F2763" s="161"/>
      <c r="G2763" s="114"/>
      <c r="H2763" s="115"/>
      <c r="I2763" s="115"/>
      <c r="J2763" s="116"/>
      <c r="K2763" s="116"/>
      <c r="L2763" s="8"/>
      <c r="M2763" s="117"/>
      <c r="N2763" s="117"/>
      <c r="O2763" s="110"/>
      <c r="P2763" s="110"/>
      <c r="Q2763" s="148"/>
      <c r="R2763" s="170"/>
      <c r="S2763" s="110"/>
      <c r="T2763" s="92"/>
      <c r="U2763" s="180"/>
      <c r="V2763" s="120"/>
      <c r="W2763" s="118"/>
      <c r="X2763" s="118"/>
      <c r="Y2763" s="117"/>
      <c r="Z2763" s="110"/>
      <c r="AA2763" s="110"/>
      <c r="AB2763" s="121"/>
      <c r="AC2763" s="115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109"/>
      <c r="B2764" s="110"/>
      <c r="C2764" s="110"/>
      <c r="D2764" s="111"/>
      <c r="E2764" s="111"/>
      <c r="F2764" s="161"/>
      <c r="G2764" s="114"/>
      <c r="H2764" s="115"/>
      <c r="I2764" s="115"/>
      <c r="J2764" s="116"/>
      <c r="K2764" s="116"/>
      <c r="L2764" s="8"/>
      <c r="M2764" s="117"/>
      <c r="N2764" s="117"/>
      <c r="O2764" s="110"/>
      <c r="P2764" s="110"/>
      <c r="Q2764" s="148"/>
      <c r="R2764" s="170"/>
      <c r="S2764" s="110"/>
      <c r="T2764" s="92"/>
      <c r="U2764" s="180"/>
      <c r="V2764" s="120"/>
      <c r="W2764" s="118"/>
      <c r="X2764" s="118"/>
      <c r="Y2764" s="117"/>
      <c r="Z2764" s="110"/>
      <c r="AA2764" s="110"/>
      <c r="AB2764" s="121"/>
      <c r="AC2764" s="115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109"/>
      <c r="B2765" s="110"/>
      <c r="C2765" s="110"/>
      <c r="D2765" s="111"/>
      <c r="E2765" s="111"/>
      <c r="F2765" s="161"/>
      <c r="G2765" s="114"/>
      <c r="H2765" s="115"/>
      <c r="I2765" s="115"/>
      <c r="J2765" s="116"/>
      <c r="K2765" s="116"/>
      <c r="L2765" s="8"/>
      <c r="M2765" s="117"/>
      <c r="N2765" s="117"/>
      <c r="O2765" s="110"/>
      <c r="P2765" s="110"/>
      <c r="Q2765" s="148"/>
      <c r="R2765" s="170"/>
      <c r="S2765" s="110"/>
      <c r="T2765" s="92"/>
      <c r="U2765" s="180"/>
      <c r="V2765" s="120"/>
      <c r="W2765" s="118"/>
      <c r="X2765" s="118"/>
      <c r="Y2765" s="117"/>
      <c r="Z2765" s="110"/>
      <c r="AA2765" s="110"/>
      <c r="AB2765" s="121"/>
      <c r="AC2765" s="115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109"/>
      <c r="B2766" s="110"/>
      <c r="C2766" s="110"/>
      <c r="D2766" s="111"/>
      <c r="E2766" s="111"/>
      <c r="F2766" s="161"/>
      <c r="G2766" s="114"/>
      <c r="H2766" s="115"/>
      <c r="I2766" s="115"/>
      <c r="J2766" s="116"/>
      <c r="K2766" s="116"/>
      <c r="L2766" s="8"/>
      <c r="M2766" s="117"/>
      <c r="N2766" s="117"/>
      <c r="O2766" s="110"/>
      <c r="P2766" s="110"/>
      <c r="Q2766" s="148"/>
      <c r="R2766" s="170"/>
      <c r="S2766" s="110"/>
      <c r="T2766" s="92"/>
      <c r="U2766" s="180"/>
      <c r="V2766" s="120"/>
      <c r="W2766" s="118"/>
      <c r="X2766" s="118"/>
      <c r="Y2766" s="117"/>
      <c r="Z2766" s="110"/>
      <c r="AA2766" s="110"/>
      <c r="AB2766" s="121"/>
      <c r="AC2766" s="115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109"/>
      <c r="B2767" s="110"/>
      <c r="C2767" s="110"/>
      <c r="D2767" s="111"/>
      <c r="E2767" s="111"/>
      <c r="F2767" s="161"/>
      <c r="G2767" s="114"/>
      <c r="H2767" s="115"/>
      <c r="I2767" s="115"/>
      <c r="J2767" s="116"/>
      <c r="K2767" s="116"/>
      <c r="L2767" s="8"/>
      <c r="M2767" s="117"/>
      <c r="N2767" s="117"/>
      <c r="O2767" s="110"/>
      <c r="P2767" s="110"/>
      <c r="Q2767" s="148"/>
      <c r="R2767" s="170"/>
      <c r="S2767" s="110"/>
      <c r="T2767" s="92"/>
      <c r="U2767" s="180"/>
      <c r="V2767" s="120"/>
      <c r="W2767" s="118"/>
      <c r="X2767" s="118"/>
      <c r="Y2767" s="117"/>
      <c r="Z2767" s="110"/>
      <c r="AA2767" s="110"/>
      <c r="AB2767" s="121"/>
      <c r="AC2767" s="115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109"/>
      <c r="B2768" s="110"/>
      <c r="C2768" s="110"/>
      <c r="D2768" s="111"/>
      <c r="E2768" s="111"/>
      <c r="F2768" s="161"/>
      <c r="G2768" s="114"/>
      <c r="H2768" s="115"/>
      <c r="I2768" s="115"/>
      <c r="J2768" s="116"/>
      <c r="K2768" s="116"/>
      <c r="L2768" s="8"/>
      <c r="M2768" s="117"/>
      <c r="N2768" s="117"/>
      <c r="O2768" s="110"/>
      <c r="P2768" s="110"/>
      <c r="Q2768" s="148"/>
      <c r="R2768" s="170"/>
      <c r="S2768" s="110"/>
      <c r="T2768" s="92"/>
      <c r="U2768" s="180"/>
      <c r="V2768" s="120"/>
      <c r="W2768" s="118"/>
      <c r="X2768" s="118"/>
      <c r="Y2768" s="117"/>
      <c r="Z2768" s="110"/>
      <c r="AA2768" s="110"/>
      <c r="AB2768" s="121"/>
      <c r="AC2768" s="115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109"/>
      <c r="B2769" s="110"/>
      <c r="C2769" s="110"/>
      <c r="D2769" s="111"/>
      <c r="E2769" s="111"/>
      <c r="F2769" s="161"/>
      <c r="G2769" s="114"/>
      <c r="H2769" s="115"/>
      <c r="I2769" s="115"/>
      <c r="J2769" s="116"/>
      <c r="K2769" s="116"/>
      <c r="L2769" s="8"/>
      <c r="M2769" s="117"/>
      <c r="N2769" s="117"/>
      <c r="O2769" s="110"/>
      <c r="P2769" s="110"/>
      <c r="Q2769" s="148"/>
      <c r="R2769" s="170"/>
      <c r="S2769" s="110"/>
      <c r="T2769" s="92"/>
      <c r="U2769" s="180"/>
      <c r="V2769" s="120"/>
      <c r="W2769" s="118"/>
      <c r="X2769" s="118"/>
      <c r="Y2769" s="117"/>
      <c r="Z2769" s="110"/>
      <c r="AA2769" s="110"/>
      <c r="AB2769" s="121"/>
      <c r="AC2769" s="115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109"/>
      <c r="B2770" s="110"/>
      <c r="C2770" s="110"/>
      <c r="D2770" s="111"/>
      <c r="E2770" s="111"/>
      <c r="F2770" s="161"/>
      <c r="G2770" s="114"/>
      <c r="H2770" s="115"/>
      <c r="I2770" s="115"/>
      <c r="J2770" s="116"/>
      <c r="K2770" s="116"/>
      <c r="L2770" s="8"/>
      <c r="M2770" s="117"/>
      <c r="N2770" s="117"/>
      <c r="O2770" s="110"/>
      <c r="P2770" s="110"/>
      <c r="Q2770" s="148"/>
      <c r="R2770" s="170"/>
      <c r="S2770" s="110"/>
      <c r="T2770" s="92"/>
      <c r="U2770" s="180"/>
      <c r="V2770" s="120"/>
      <c r="W2770" s="118"/>
      <c r="X2770" s="118"/>
      <c r="Y2770" s="117"/>
      <c r="Z2770" s="110"/>
      <c r="AA2770" s="110"/>
      <c r="AB2770" s="121"/>
      <c r="AC2770" s="115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109"/>
      <c r="B2771" s="110"/>
      <c r="C2771" s="110"/>
      <c r="D2771" s="111"/>
      <c r="E2771" s="111"/>
      <c r="F2771" s="161"/>
      <c r="G2771" s="114"/>
      <c r="H2771" s="115"/>
      <c r="I2771" s="115"/>
      <c r="J2771" s="116"/>
      <c r="K2771" s="116"/>
      <c r="L2771" s="8"/>
      <c r="M2771" s="117"/>
      <c r="N2771" s="117"/>
      <c r="O2771" s="110"/>
      <c r="P2771" s="110"/>
      <c r="Q2771" s="148"/>
      <c r="R2771" s="170"/>
      <c r="S2771" s="110"/>
      <c r="T2771" s="92"/>
      <c r="U2771" s="180"/>
      <c r="V2771" s="120"/>
      <c r="W2771" s="118"/>
      <c r="X2771" s="118"/>
      <c r="Y2771" s="117"/>
      <c r="Z2771" s="110"/>
      <c r="AA2771" s="110"/>
      <c r="AB2771" s="121"/>
      <c r="AC2771" s="115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109"/>
      <c r="B2772" s="110"/>
      <c r="C2772" s="110"/>
      <c r="D2772" s="111"/>
      <c r="E2772" s="111"/>
      <c r="F2772" s="161"/>
      <c r="G2772" s="114"/>
      <c r="H2772" s="115"/>
      <c r="I2772" s="115"/>
      <c r="J2772" s="116"/>
      <c r="K2772" s="116"/>
      <c r="L2772" s="8"/>
      <c r="M2772" s="117"/>
      <c r="N2772" s="117"/>
      <c r="O2772" s="110"/>
      <c r="P2772" s="110"/>
      <c r="Q2772" s="148"/>
      <c r="R2772" s="170"/>
      <c r="S2772" s="110"/>
      <c r="T2772" s="92"/>
      <c r="U2772" s="180"/>
      <c r="V2772" s="120"/>
      <c r="W2772" s="118"/>
      <c r="X2772" s="118"/>
      <c r="Y2772" s="117"/>
      <c r="Z2772" s="110"/>
      <c r="AA2772" s="110"/>
      <c r="AB2772" s="121"/>
      <c r="AC2772" s="115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109"/>
      <c r="B2773" s="110"/>
      <c r="C2773" s="110"/>
      <c r="D2773" s="111"/>
      <c r="E2773" s="111"/>
      <c r="F2773" s="161"/>
      <c r="G2773" s="114"/>
      <c r="H2773" s="115"/>
      <c r="I2773" s="115"/>
      <c r="J2773" s="116"/>
      <c r="K2773" s="116"/>
      <c r="L2773" s="8"/>
      <c r="M2773" s="117"/>
      <c r="N2773" s="117"/>
      <c r="O2773" s="110"/>
      <c r="P2773" s="110"/>
      <c r="Q2773" s="148"/>
      <c r="R2773" s="170"/>
      <c r="S2773" s="110"/>
      <c r="T2773" s="92"/>
      <c r="U2773" s="180"/>
      <c r="V2773" s="120"/>
      <c r="W2773" s="118"/>
      <c r="X2773" s="118"/>
      <c r="Y2773" s="117"/>
      <c r="Z2773" s="110"/>
      <c r="AA2773" s="110"/>
      <c r="AB2773" s="121"/>
      <c r="AC2773" s="115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109"/>
      <c r="B2774" s="110"/>
      <c r="C2774" s="110"/>
      <c r="D2774" s="111"/>
      <c r="E2774" s="111"/>
      <c r="F2774" s="161"/>
      <c r="G2774" s="114"/>
      <c r="H2774" s="115"/>
      <c r="I2774" s="115"/>
      <c r="J2774" s="116"/>
      <c r="K2774" s="116"/>
      <c r="L2774" s="8"/>
      <c r="M2774" s="117"/>
      <c r="N2774" s="117"/>
      <c r="O2774" s="110"/>
      <c r="P2774" s="110"/>
      <c r="Q2774" s="148"/>
      <c r="R2774" s="170"/>
      <c r="S2774" s="110"/>
      <c r="T2774" s="92"/>
      <c r="U2774" s="180"/>
      <c r="V2774" s="120"/>
      <c r="W2774" s="118"/>
      <c r="X2774" s="118"/>
      <c r="Y2774" s="117"/>
      <c r="Z2774" s="110"/>
      <c r="AA2774" s="110"/>
      <c r="AB2774" s="121"/>
      <c r="AC2774" s="115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109"/>
      <c r="B2775" s="110"/>
      <c r="C2775" s="110"/>
      <c r="D2775" s="111"/>
      <c r="E2775" s="111"/>
      <c r="F2775" s="161"/>
      <c r="G2775" s="114"/>
      <c r="H2775" s="115"/>
      <c r="I2775" s="115"/>
      <c r="J2775" s="116"/>
      <c r="K2775" s="116"/>
      <c r="L2775" s="8"/>
      <c r="M2775" s="117"/>
      <c r="N2775" s="117"/>
      <c r="O2775" s="110"/>
      <c r="P2775" s="110"/>
      <c r="Q2775" s="148"/>
      <c r="R2775" s="170"/>
      <c r="S2775" s="110"/>
      <c r="T2775" s="92"/>
      <c r="U2775" s="180"/>
      <c r="V2775" s="120"/>
      <c r="W2775" s="118"/>
      <c r="X2775" s="118"/>
      <c r="Y2775" s="117"/>
      <c r="Z2775" s="110"/>
      <c r="AA2775" s="110"/>
      <c r="AB2775" s="121"/>
      <c r="AC2775" s="115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109"/>
      <c r="B2776" s="110"/>
      <c r="C2776" s="110"/>
      <c r="D2776" s="111"/>
      <c r="E2776" s="111"/>
      <c r="F2776" s="161"/>
      <c r="G2776" s="114"/>
      <c r="H2776" s="115"/>
      <c r="I2776" s="115"/>
      <c r="J2776" s="116"/>
      <c r="K2776" s="116"/>
      <c r="L2776" s="8"/>
      <c r="M2776" s="117"/>
      <c r="N2776" s="117"/>
      <c r="O2776" s="110"/>
      <c r="P2776" s="110"/>
      <c r="Q2776" s="148"/>
      <c r="R2776" s="170"/>
      <c r="S2776" s="110"/>
      <c r="T2776" s="92"/>
      <c r="U2776" s="180"/>
      <c r="V2776" s="120"/>
      <c r="W2776" s="118"/>
      <c r="X2776" s="118"/>
      <c r="Y2776" s="117"/>
      <c r="Z2776" s="110"/>
      <c r="AA2776" s="110"/>
      <c r="AB2776" s="121"/>
      <c r="AC2776" s="115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109"/>
      <c r="B2777" s="110"/>
      <c r="C2777" s="110"/>
      <c r="D2777" s="111"/>
      <c r="E2777" s="111"/>
      <c r="F2777" s="161"/>
      <c r="G2777" s="114"/>
      <c r="H2777" s="115"/>
      <c r="I2777" s="115"/>
      <c r="J2777" s="116"/>
      <c r="K2777" s="116"/>
      <c r="L2777" s="8"/>
      <c r="M2777" s="117"/>
      <c r="N2777" s="117"/>
      <c r="O2777" s="110"/>
      <c r="P2777" s="110"/>
      <c r="Q2777" s="148"/>
      <c r="R2777" s="170"/>
      <c r="S2777" s="110"/>
      <c r="T2777" s="92"/>
      <c r="U2777" s="180"/>
      <c r="V2777" s="120"/>
      <c r="W2777" s="118"/>
      <c r="X2777" s="118"/>
      <c r="Y2777" s="117"/>
      <c r="Z2777" s="110"/>
      <c r="AA2777" s="110"/>
      <c r="AB2777" s="121"/>
      <c r="AC2777" s="115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109"/>
      <c r="B2778" s="110"/>
      <c r="C2778" s="110"/>
      <c r="D2778" s="111"/>
      <c r="E2778" s="111"/>
      <c r="F2778" s="161"/>
      <c r="G2778" s="114"/>
      <c r="H2778" s="115"/>
      <c r="I2778" s="115"/>
      <c r="J2778" s="116"/>
      <c r="K2778" s="116"/>
      <c r="L2778" s="8"/>
      <c r="M2778" s="117"/>
      <c r="N2778" s="117"/>
      <c r="O2778" s="110"/>
      <c r="P2778" s="110"/>
      <c r="Q2778" s="148"/>
      <c r="R2778" s="170"/>
      <c r="S2778" s="110"/>
      <c r="T2778" s="92"/>
      <c r="U2778" s="180"/>
      <c r="V2778" s="120"/>
      <c r="W2778" s="118"/>
      <c r="X2778" s="118"/>
      <c r="Y2778" s="117"/>
      <c r="Z2778" s="110"/>
      <c r="AA2778" s="110"/>
      <c r="AB2778" s="121"/>
      <c r="AC2778" s="115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109"/>
      <c r="B2779" s="110"/>
      <c r="C2779" s="110"/>
      <c r="D2779" s="111"/>
      <c r="E2779" s="111"/>
      <c r="F2779" s="161"/>
      <c r="G2779" s="114"/>
      <c r="H2779" s="115"/>
      <c r="I2779" s="115"/>
      <c r="J2779" s="116"/>
      <c r="K2779" s="116"/>
      <c r="L2779" s="8"/>
      <c r="M2779" s="117"/>
      <c r="N2779" s="117"/>
      <c r="O2779" s="110"/>
      <c r="P2779" s="110"/>
      <c r="Q2779" s="148"/>
      <c r="R2779" s="170"/>
      <c r="S2779" s="110"/>
      <c r="T2779" s="92"/>
      <c r="U2779" s="180"/>
      <c r="V2779" s="120"/>
      <c r="W2779" s="118"/>
      <c r="X2779" s="118"/>
      <c r="Y2779" s="117"/>
      <c r="Z2779" s="110"/>
      <c r="AA2779" s="110"/>
      <c r="AB2779" s="121"/>
      <c r="AC2779" s="115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109"/>
      <c r="B2780" s="110"/>
      <c r="C2780" s="110"/>
      <c r="D2780" s="111"/>
      <c r="E2780" s="111"/>
      <c r="F2780" s="161"/>
      <c r="G2780" s="114"/>
      <c r="H2780" s="115"/>
      <c r="I2780" s="115"/>
      <c r="J2780" s="116"/>
      <c r="K2780" s="116"/>
      <c r="L2780" s="8"/>
      <c r="M2780" s="117"/>
      <c r="N2780" s="117"/>
      <c r="O2780" s="110"/>
      <c r="P2780" s="110"/>
      <c r="Q2780" s="148"/>
      <c r="R2780" s="170"/>
      <c r="S2780" s="110"/>
      <c r="T2780" s="92"/>
      <c r="U2780" s="180"/>
      <c r="V2780" s="120"/>
      <c r="W2780" s="118"/>
      <c r="X2780" s="118"/>
      <c r="Y2780" s="117"/>
      <c r="Z2780" s="110"/>
      <c r="AA2780" s="110"/>
      <c r="AB2780" s="121"/>
      <c r="AC2780" s="115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109"/>
      <c r="B2781" s="110"/>
      <c r="C2781" s="110"/>
      <c r="D2781" s="111"/>
      <c r="E2781" s="111"/>
      <c r="F2781" s="161"/>
      <c r="G2781" s="114"/>
      <c r="H2781" s="115"/>
      <c r="I2781" s="115"/>
      <c r="J2781" s="116"/>
      <c r="K2781" s="116"/>
      <c r="L2781" s="8"/>
      <c r="M2781" s="117"/>
      <c r="N2781" s="117"/>
      <c r="O2781" s="110"/>
      <c r="P2781" s="110"/>
      <c r="Q2781" s="148"/>
      <c r="R2781" s="170"/>
      <c r="S2781" s="110"/>
      <c r="T2781" s="92"/>
      <c r="U2781" s="180"/>
      <c r="V2781" s="120"/>
      <c r="W2781" s="118"/>
      <c r="X2781" s="118"/>
      <c r="Y2781" s="117"/>
      <c r="Z2781" s="110"/>
      <c r="AA2781" s="110"/>
      <c r="AB2781" s="121"/>
      <c r="AC2781" s="115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109"/>
      <c r="B2782" s="110"/>
      <c r="C2782" s="110"/>
      <c r="D2782" s="111"/>
      <c r="E2782" s="111"/>
      <c r="F2782" s="161"/>
      <c r="G2782" s="114"/>
      <c r="H2782" s="115"/>
      <c r="I2782" s="115"/>
      <c r="J2782" s="116"/>
      <c r="K2782" s="116"/>
      <c r="L2782" s="8"/>
      <c r="M2782" s="117"/>
      <c r="N2782" s="117"/>
      <c r="O2782" s="110"/>
      <c r="P2782" s="110"/>
      <c r="Q2782" s="148"/>
      <c r="R2782" s="170"/>
      <c r="S2782" s="110"/>
      <c r="T2782" s="92"/>
      <c r="U2782" s="180"/>
      <c r="V2782" s="120"/>
      <c r="W2782" s="118"/>
      <c r="X2782" s="118"/>
      <c r="Y2782" s="117"/>
      <c r="Z2782" s="110"/>
      <c r="AA2782" s="110"/>
      <c r="AB2782" s="121"/>
      <c r="AC2782" s="115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109"/>
      <c r="B2783" s="110"/>
      <c r="C2783" s="110"/>
      <c r="D2783" s="111"/>
      <c r="E2783" s="111"/>
      <c r="F2783" s="161"/>
      <c r="G2783" s="114"/>
      <c r="H2783" s="115"/>
      <c r="I2783" s="115"/>
      <c r="J2783" s="116"/>
      <c r="K2783" s="116"/>
      <c r="L2783" s="8"/>
      <c r="M2783" s="117"/>
      <c r="N2783" s="117"/>
      <c r="O2783" s="110"/>
      <c r="P2783" s="110"/>
      <c r="Q2783" s="148"/>
      <c r="R2783" s="170"/>
      <c r="S2783" s="110"/>
      <c r="T2783" s="92"/>
      <c r="U2783" s="180"/>
      <c r="V2783" s="120"/>
      <c r="W2783" s="118"/>
      <c r="X2783" s="118"/>
      <c r="Y2783" s="117"/>
      <c r="Z2783" s="110"/>
      <c r="AA2783" s="110"/>
      <c r="AB2783" s="121"/>
      <c r="AC2783" s="115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109"/>
      <c r="B2784" s="110"/>
      <c r="C2784" s="110"/>
      <c r="D2784" s="111"/>
      <c r="E2784" s="111"/>
      <c r="F2784" s="161"/>
      <c r="G2784" s="114"/>
      <c r="H2784" s="115"/>
      <c r="I2784" s="115"/>
      <c r="J2784" s="116"/>
      <c r="K2784" s="116"/>
      <c r="L2784" s="8"/>
      <c r="M2784" s="117"/>
      <c r="N2784" s="117"/>
      <c r="O2784" s="110"/>
      <c r="P2784" s="110"/>
      <c r="Q2784" s="148"/>
      <c r="R2784" s="170"/>
      <c r="S2784" s="110"/>
      <c r="T2784" s="92"/>
      <c r="U2784" s="180"/>
      <c r="V2784" s="120"/>
      <c r="W2784" s="118"/>
      <c r="X2784" s="118"/>
      <c r="Y2784" s="117"/>
      <c r="Z2784" s="110"/>
      <c r="AA2784" s="110"/>
      <c r="AB2784" s="121"/>
      <c r="AC2784" s="115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109"/>
      <c r="B2785" s="110"/>
      <c r="C2785" s="110"/>
      <c r="D2785" s="111"/>
      <c r="E2785" s="111"/>
      <c r="F2785" s="161"/>
      <c r="G2785" s="114"/>
      <c r="H2785" s="115"/>
      <c r="I2785" s="115"/>
      <c r="J2785" s="116"/>
      <c r="K2785" s="116"/>
      <c r="L2785" s="8"/>
      <c r="M2785" s="117"/>
      <c r="N2785" s="117"/>
      <c r="O2785" s="110"/>
      <c r="P2785" s="110"/>
      <c r="Q2785" s="148"/>
      <c r="R2785" s="170"/>
      <c r="S2785" s="110"/>
      <c r="T2785" s="92"/>
      <c r="U2785" s="180"/>
      <c r="V2785" s="120"/>
      <c r="W2785" s="118"/>
      <c r="X2785" s="118"/>
      <c r="Y2785" s="117"/>
      <c r="Z2785" s="110"/>
      <c r="AA2785" s="110"/>
      <c r="AB2785" s="121"/>
      <c r="AC2785" s="115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109"/>
      <c r="B2786" s="110"/>
      <c r="C2786" s="110"/>
      <c r="D2786" s="111"/>
      <c r="E2786" s="111"/>
      <c r="F2786" s="161"/>
      <c r="G2786" s="114"/>
      <c r="H2786" s="115"/>
      <c r="I2786" s="115"/>
      <c r="J2786" s="116"/>
      <c r="K2786" s="116"/>
      <c r="L2786" s="8"/>
      <c r="M2786" s="117"/>
      <c r="N2786" s="117"/>
      <c r="O2786" s="110"/>
      <c r="P2786" s="110"/>
      <c r="Q2786" s="148"/>
      <c r="R2786" s="170"/>
      <c r="S2786" s="110"/>
      <c r="T2786" s="92"/>
      <c r="U2786" s="180"/>
      <c r="V2786" s="120"/>
      <c r="W2786" s="118"/>
      <c r="X2786" s="118"/>
      <c r="Y2786" s="117"/>
      <c r="Z2786" s="110"/>
      <c r="AA2786" s="110"/>
      <c r="AB2786" s="121"/>
      <c r="AC2786" s="115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109"/>
      <c r="B2787" s="110"/>
      <c r="C2787" s="110"/>
      <c r="D2787" s="111"/>
      <c r="E2787" s="111"/>
      <c r="F2787" s="161"/>
      <c r="G2787" s="114"/>
      <c r="H2787" s="115"/>
      <c r="I2787" s="115"/>
      <c r="J2787" s="116"/>
      <c r="K2787" s="116"/>
      <c r="L2787" s="8"/>
      <c r="M2787" s="117"/>
      <c r="N2787" s="117"/>
      <c r="O2787" s="110"/>
      <c r="P2787" s="110"/>
      <c r="Q2787" s="148"/>
      <c r="R2787" s="170"/>
      <c r="S2787" s="110"/>
      <c r="T2787" s="92"/>
      <c r="U2787" s="180"/>
      <c r="V2787" s="120"/>
      <c r="W2787" s="118"/>
      <c r="X2787" s="118"/>
      <c r="Y2787" s="117"/>
      <c r="Z2787" s="110"/>
      <c r="AA2787" s="110"/>
      <c r="AB2787" s="121"/>
      <c r="AC2787" s="115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109"/>
      <c r="B2788" s="110"/>
      <c r="C2788" s="110"/>
      <c r="D2788" s="111"/>
      <c r="E2788" s="111"/>
      <c r="F2788" s="161"/>
      <c r="G2788" s="114"/>
      <c r="H2788" s="115"/>
      <c r="I2788" s="115"/>
      <c r="J2788" s="116"/>
      <c r="K2788" s="116"/>
      <c r="L2788" s="8"/>
      <c r="M2788" s="117"/>
      <c r="N2788" s="117"/>
      <c r="O2788" s="110"/>
      <c r="P2788" s="110"/>
      <c r="Q2788" s="148"/>
      <c r="R2788" s="170"/>
      <c r="S2788" s="110"/>
      <c r="T2788" s="92"/>
      <c r="U2788" s="180"/>
      <c r="V2788" s="120"/>
      <c r="W2788" s="118"/>
      <c r="X2788" s="118"/>
      <c r="Y2788" s="117"/>
      <c r="Z2788" s="110"/>
      <c r="AA2788" s="110"/>
      <c r="AB2788" s="121"/>
      <c r="AC2788" s="115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109"/>
      <c r="B2789" s="110"/>
      <c r="C2789" s="110"/>
      <c r="D2789" s="111"/>
      <c r="E2789" s="111"/>
      <c r="F2789" s="161"/>
      <c r="G2789" s="114"/>
      <c r="H2789" s="115"/>
      <c r="I2789" s="115"/>
      <c r="J2789" s="116"/>
      <c r="K2789" s="116"/>
      <c r="L2789" s="8"/>
      <c r="M2789" s="117"/>
      <c r="N2789" s="117"/>
      <c r="O2789" s="110"/>
      <c r="P2789" s="110"/>
      <c r="Q2789" s="148"/>
      <c r="R2789" s="170"/>
      <c r="S2789" s="110"/>
      <c r="T2789" s="92"/>
      <c r="U2789" s="180"/>
      <c r="V2789" s="120"/>
      <c r="W2789" s="118"/>
      <c r="X2789" s="118"/>
      <c r="Y2789" s="117"/>
      <c r="Z2789" s="110"/>
      <c r="AA2789" s="110"/>
      <c r="AB2789" s="121"/>
      <c r="AC2789" s="115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109"/>
      <c r="B2790" s="110"/>
      <c r="C2790" s="110"/>
      <c r="D2790" s="111"/>
      <c r="E2790" s="111"/>
      <c r="F2790" s="161"/>
      <c r="G2790" s="114"/>
      <c r="H2790" s="115"/>
      <c r="I2790" s="115"/>
      <c r="J2790" s="116"/>
      <c r="K2790" s="116"/>
      <c r="L2790" s="8"/>
      <c r="M2790" s="117"/>
      <c r="N2790" s="117"/>
      <c r="O2790" s="110"/>
      <c r="P2790" s="110"/>
      <c r="Q2790" s="148"/>
      <c r="R2790" s="170"/>
      <c r="S2790" s="110"/>
      <c r="T2790" s="92"/>
      <c r="U2790" s="180"/>
      <c r="V2790" s="120"/>
      <c r="W2790" s="118"/>
      <c r="X2790" s="118"/>
      <c r="Y2790" s="117"/>
      <c r="Z2790" s="110"/>
      <c r="AA2790" s="110"/>
      <c r="AB2790" s="121"/>
      <c r="AC2790" s="115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109"/>
      <c r="B2791" s="110"/>
      <c r="C2791" s="110"/>
      <c r="D2791" s="111"/>
      <c r="E2791" s="111"/>
      <c r="F2791" s="161"/>
      <c r="G2791" s="114"/>
      <c r="H2791" s="115"/>
      <c r="I2791" s="115"/>
      <c r="J2791" s="116"/>
      <c r="K2791" s="116"/>
      <c r="L2791" s="8"/>
      <c r="M2791" s="117"/>
      <c r="N2791" s="117"/>
      <c r="O2791" s="110"/>
      <c r="P2791" s="110"/>
      <c r="Q2791" s="148"/>
      <c r="R2791" s="170"/>
      <c r="S2791" s="110"/>
      <c r="T2791" s="92"/>
      <c r="U2791" s="180"/>
      <c r="V2791" s="120"/>
      <c r="W2791" s="118"/>
      <c r="X2791" s="118"/>
      <c r="Y2791" s="117"/>
      <c r="Z2791" s="110"/>
      <c r="AA2791" s="110"/>
      <c r="AB2791" s="121"/>
      <c r="AC2791" s="115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109"/>
      <c r="B2792" s="110"/>
      <c r="C2792" s="110"/>
      <c r="D2792" s="111"/>
      <c r="E2792" s="111"/>
      <c r="F2792" s="161"/>
      <c r="G2792" s="114"/>
      <c r="H2792" s="115"/>
      <c r="I2792" s="115"/>
      <c r="J2792" s="116"/>
      <c r="K2792" s="116"/>
      <c r="L2792" s="8"/>
      <c r="M2792" s="117"/>
      <c r="N2792" s="117"/>
      <c r="O2792" s="110"/>
      <c r="P2792" s="110"/>
      <c r="Q2792" s="148"/>
      <c r="R2792" s="170"/>
      <c r="S2792" s="110"/>
      <c r="T2792" s="92"/>
      <c r="U2792" s="180"/>
      <c r="V2792" s="120"/>
      <c r="W2792" s="118"/>
      <c r="X2792" s="118"/>
      <c r="Y2792" s="117"/>
      <c r="Z2792" s="110"/>
      <c r="AA2792" s="110"/>
      <c r="AB2792" s="121"/>
      <c r="AC2792" s="115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109"/>
      <c r="B2793" s="110"/>
      <c r="C2793" s="110"/>
      <c r="D2793" s="111"/>
      <c r="E2793" s="111"/>
      <c r="F2793" s="161"/>
      <c r="G2793" s="114"/>
      <c r="H2793" s="115"/>
      <c r="I2793" s="115"/>
      <c r="J2793" s="116"/>
      <c r="K2793" s="116"/>
      <c r="L2793" s="8"/>
      <c r="M2793" s="117"/>
      <c r="N2793" s="117"/>
      <c r="O2793" s="110"/>
      <c r="P2793" s="110"/>
      <c r="Q2793" s="148"/>
      <c r="R2793" s="170"/>
      <c r="S2793" s="110"/>
      <c r="T2793" s="92"/>
      <c r="U2793" s="180"/>
      <c r="V2793" s="120"/>
      <c r="W2793" s="118"/>
      <c r="X2793" s="118"/>
      <c r="Y2793" s="117"/>
      <c r="Z2793" s="110"/>
      <c r="AA2793" s="110"/>
      <c r="AB2793" s="121"/>
      <c r="AC2793" s="115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109"/>
      <c r="B2794" s="110"/>
      <c r="C2794" s="110"/>
      <c r="D2794" s="111"/>
      <c r="E2794" s="111"/>
      <c r="F2794" s="161"/>
      <c r="G2794" s="114"/>
      <c r="H2794" s="115"/>
      <c r="I2794" s="115"/>
      <c r="J2794" s="116"/>
      <c r="K2794" s="116"/>
      <c r="L2794" s="8"/>
      <c r="M2794" s="117"/>
      <c r="N2794" s="117"/>
      <c r="O2794" s="110"/>
      <c r="P2794" s="110"/>
      <c r="Q2794" s="148"/>
      <c r="R2794" s="170"/>
      <c r="S2794" s="110"/>
      <c r="T2794" s="92"/>
      <c r="U2794" s="180"/>
      <c r="V2794" s="120"/>
      <c r="W2794" s="118"/>
      <c r="X2794" s="118"/>
      <c r="Y2794" s="117"/>
      <c r="Z2794" s="110"/>
      <c r="AA2794" s="110"/>
      <c r="AB2794" s="121"/>
      <c r="AC2794" s="115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109"/>
      <c r="B2795" s="110"/>
      <c r="C2795" s="110"/>
      <c r="D2795" s="111"/>
      <c r="E2795" s="111"/>
      <c r="F2795" s="161"/>
      <c r="G2795" s="114"/>
      <c r="H2795" s="115"/>
      <c r="I2795" s="115"/>
      <c r="J2795" s="116"/>
      <c r="K2795" s="116"/>
      <c r="L2795" s="8"/>
      <c r="M2795" s="117"/>
      <c r="N2795" s="117"/>
      <c r="O2795" s="110"/>
      <c r="P2795" s="110"/>
      <c r="Q2795" s="148"/>
      <c r="R2795" s="170"/>
      <c r="S2795" s="110"/>
      <c r="T2795" s="92"/>
      <c r="U2795" s="180"/>
      <c r="V2795" s="120"/>
      <c r="W2795" s="118"/>
      <c r="X2795" s="118"/>
      <c r="Y2795" s="117"/>
      <c r="Z2795" s="110"/>
      <c r="AA2795" s="110"/>
      <c r="AB2795" s="121"/>
      <c r="AC2795" s="115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109"/>
      <c r="B2796" s="110"/>
      <c r="C2796" s="110"/>
      <c r="D2796" s="111"/>
      <c r="E2796" s="111"/>
      <c r="F2796" s="161"/>
      <c r="G2796" s="114"/>
      <c r="H2796" s="115"/>
      <c r="I2796" s="115"/>
      <c r="J2796" s="116"/>
      <c r="K2796" s="116"/>
      <c r="L2796" s="8"/>
      <c r="M2796" s="117"/>
      <c r="N2796" s="117"/>
      <c r="O2796" s="110"/>
      <c r="P2796" s="110"/>
      <c r="Q2796" s="148"/>
      <c r="R2796" s="170"/>
      <c r="S2796" s="110"/>
      <c r="T2796" s="92"/>
      <c r="U2796" s="180"/>
      <c r="V2796" s="120"/>
      <c r="W2796" s="118"/>
      <c r="X2796" s="118"/>
      <c r="Y2796" s="117"/>
      <c r="Z2796" s="110"/>
      <c r="AA2796" s="110"/>
      <c r="AB2796" s="121"/>
      <c r="AC2796" s="115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109"/>
      <c r="B2797" s="110"/>
      <c r="C2797" s="110"/>
      <c r="D2797" s="111"/>
      <c r="E2797" s="111"/>
      <c r="F2797" s="161"/>
      <c r="G2797" s="114"/>
      <c r="H2797" s="115"/>
      <c r="I2797" s="115"/>
      <c r="J2797" s="116"/>
      <c r="K2797" s="116"/>
      <c r="L2797" s="8"/>
      <c r="M2797" s="117"/>
      <c r="N2797" s="117"/>
      <c r="O2797" s="110"/>
      <c r="P2797" s="110"/>
      <c r="Q2797" s="148"/>
      <c r="R2797" s="170"/>
      <c r="S2797" s="110"/>
      <c r="T2797" s="92"/>
      <c r="U2797" s="180"/>
      <c r="V2797" s="120"/>
      <c r="W2797" s="118"/>
      <c r="X2797" s="118"/>
      <c r="Y2797" s="117"/>
      <c r="Z2797" s="110"/>
      <c r="AA2797" s="110"/>
      <c r="AB2797" s="121"/>
      <c r="AC2797" s="115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109"/>
      <c r="B2798" s="110"/>
      <c r="C2798" s="110"/>
      <c r="D2798" s="111"/>
      <c r="E2798" s="111"/>
      <c r="F2798" s="161"/>
      <c r="G2798" s="114"/>
      <c r="H2798" s="115"/>
      <c r="I2798" s="115"/>
      <c r="J2798" s="116"/>
      <c r="K2798" s="116"/>
      <c r="L2798" s="8"/>
      <c r="M2798" s="117"/>
      <c r="N2798" s="117"/>
      <c r="O2798" s="110"/>
      <c r="P2798" s="110"/>
      <c r="Q2798" s="148"/>
      <c r="R2798" s="170"/>
      <c r="S2798" s="110"/>
      <c r="T2798" s="92"/>
      <c r="U2798" s="180"/>
      <c r="V2798" s="120"/>
      <c r="W2798" s="118"/>
      <c r="X2798" s="118"/>
      <c r="Y2798" s="117"/>
      <c r="Z2798" s="110"/>
      <c r="AA2798" s="110"/>
      <c r="AB2798" s="121"/>
      <c r="AC2798" s="115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109"/>
      <c r="B2799" s="110"/>
      <c r="C2799" s="110"/>
      <c r="D2799" s="111"/>
      <c r="E2799" s="111"/>
      <c r="F2799" s="161"/>
      <c r="G2799" s="114"/>
      <c r="H2799" s="115"/>
      <c r="I2799" s="115"/>
      <c r="J2799" s="116"/>
      <c r="K2799" s="116"/>
      <c r="L2799" s="8"/>
      <c r="M2799" s="117"/>
      <c r="N2799" s="117"/>
      <c r="O2799" s="110"/>
      <c r="P2799" s="110"/>
      <c r="Q2799" s="148"/>
      <c r="R2799" s="170"/>
      <c r="S2799" s="110"/>
      <c r="T2799" s="92"/>
      <c r="U2799" s="180"/>
      <c r="V2799" s="120"/>
      <c r="W2799" s="118"/>
      <c r="X2799" s="118"/>
      <c r="Y2799" s="117"/>
      <c r="Z2799" s="110"/>
      <c r="AA2799" s="110"/>
      <c r="AB2799" s="121"/>
      <c r="AC2799" s="115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109"/>
      <c r="B2800" s="110"/>
      <c r="C2800" s="110"/>
      <c r="D2800" s="111"/>
      <c r="E2800" s="111"/>
      <c r="F2800" s="161"/>
      <c r="G2800" s="114"/>
      <c r="H2800" s="115"/>
      <c r="I2800" s="115"/>
      <c r="J2800" s="116"/>
      <c r="K2800" s="116"/>
      <c r="L2800" s="8"/>
      <c r="M2800" s="117"/>
      <c r="N2800" s="117"/>
      <c r="O2800" s="110"/>
      <c r="P2800" s="110"/>
      <c r="Q2800" s="148"/>
      <c r="R2800" s="170"/>
      <c r="S2800" s="110"/>
      <c r="T2800" s="92"/>
      <c r="U2800" s="180"/>
      <c r="V2800" s="120"/>
      <c r="W2800" s="118"/>
      <c r="X2800" s="118"/>
      <c r="Y2800" s="117"/>
      <c r="Z2800" s="110"/>
      <c r="AA2800" s="110"/>
      <c r="AB2800" s="121"/>
      <c r="AC2800" s="115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109"/>
      <c r="B2801" s="110"/>
      <c r="C2801" s="110"/>
      <c r="D2801" s="111"/>
      <c r="E2801" s="111"/>
      <c r="F2801" s="161"/>
      <c r="G2801" s="114"/>
      <c r="H2801" s="115"/>
      <c r="I2801" s="115"/>
      <c r="J2801" s="116"/>
      <c r="K2801" s="116"/>
      <c r="L2801" s="8"/>
      <c r="M2801" s="117"/>
      <c r="N2801" s="117"/>
      <c r="O2801" s="110"/>
      <c r="P2801" s="110"/>
      <c r="Q2801" s="148"/>
      <c r="R2801" s="170"/>
      <c r="S2801" s="110"/>
      <c r="T2801" s="92"/>
      <c r="U2801" s="180"/>
      <c r="V2801" s="120"/>
      <c r="W2801" s="118"/>
      <c r="X2801" s="118"/>
      <c r="Y2801" s="117"/>
      <c r="Z2801" s="110"/>
      <c r="AA2801" s="110"/>
      <c r="AB2801" s="121"/>
      <c r="AC2801" s="115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109"/>
      <c r="B2802" s="110"/>
      <c r="C2802" s="110"/>
      <c r="D2802" s="111"/>
      <c r="E2802" s="111"/>
      <c r="F2802" s="161"/>
      <c r="G2802" s="114"/>
      <c r="H2802" s="115"/>
      <c r="I2802" s="115"/>
      <c r="J2802" s="116"/>
      <c r="K2802" s="116"/>
      <c r="L2802" s="8"/>
      <c r="M2802" s="117"/>
      <c r="N2802" s="117"/>
      <c r="O2802" s="110"/>
      <c r="P2802" s="110"/>
      <c r="Q2802" s="148"/>
      <c r="R2802" s="170"/>
      <c r="S2802" s="110"/>
      <c r="T2802" s="92"/>
      <c r="U2802" s="180"/>
      <c r="V2802" s="120"/>
      <c r="W2802" s="118"/>
      <c r="X2802" s="118"/>
      <c r="Y2802" s="117"/>
      <c r="Z2802" s="110"/>
      <c r="AA2802" s="110"/>
      <c r="AB2802" s="121"/>
      <c r="AC2802" s="115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109"/>
      <c r="B2803" s="110"/>
      <c r="C2803" s="110"/>
      <c r="D2803" s="111"/>
      <c r="E2803" s="111"/>
      <c r="F2803" s="161"/>
      <c r="G2803" s="114"/>
      <c r="H2803" s="115"/>
      <c r="I2803" s="115"/>
      <c r="J2803" s="116"/>
      <c r="K2803" s="116"/>
      <c r="L2803" s="8"/>
      <c r="M2803" s="117"/>
      <c r="N2803" s="117"/>
      <c r="O2803" s="110"/>
      <c r="P2803" s="110"/>
      <c r="Q2803" s="148"/>
      <c r="R2803" s="170"/>
      <c r="S2803" s="110"/>
      <c r="T2803" s="92"/>
      <c r="U2803" s="180"/>
      <c r="V2803" s="120"/>
      <c r="W2803" s="118"/>
      <c r="X2803" s="118"/>
      <c r="Y2803" s="117"/>
      <c r="Z2803" s="110"/>
      <c r="AA2803" s="110"/>
      <c r="AB2803" s="121"/>
      <c r="AC2803" s="115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109"/>
      <c r="B2804" s="110"/>
      <c r="C2804" s="110"/>
      <c r="D2804" s="111"/>
      <c r="E2804" s="111"/>
      <c r="F2804" s="161"/>
      <c r="G2804" s="114"/>
      <c r="H2804" s="115"/>
      <c r="I2804" s="115"/>
      <c r="J2804" s="116"/>
      <c r="K2804" s="116"/>
      <c r="L2804" s="8"/>
      <c r="M2804" s="117"/>
      <c r="N2804" s="117"/>
      <c r="O2804" s="110"/>
      <c r="P2804" s="110"/>
      <c r="Q2804" s="148"/>
      <c r="R2804" s="170"/>
      <c r="S2804" s="110"/>
      <c r="T2804" s="92"/>
      <c r="U2804" s="180"/>
      <c r="V2804" s="120"/>
      <c r="W2804" s="118"/>
      <c r="X2804" s="118"/>
      <c r="Y2804" s="117"/>
      <c r="Z2804" s="110"/>
      <c r="AA2804" s="110"/>
      <c r="AB2804" s="121"/>
      <c r="AC2804" s="115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109"/>
      <c r="B2805" s="110"/>
      <c r="C2805" s="110"/>
      <c r="D2805" s="111"/>
      <c r="E2805" s="111"/>
      <c r="F2805" s="161"/>
      <c r="G2805" s="114"/>
      <c r="H2805" s="115"/>
      <c r="I2805" s="115"/>
      <c r="J2805" s="116"/>
      <c r="K2805" s="116"/>
      <c r="L2805" s="8"/>
      <c r="M2805" s="117"/>
      <c r="N2805" s="117"/>
      <c r="O2805" s="110"/>
      <c r="P2805" s="110"/>
      <c r="Q2805" s="148"/>
      <c r="R2805" s="170"/>
      <c r="S2805" s="110"/>
      <c r="T2805" s="92"/>
      <c r="U2805" s="180"/>
      <c r="V2805" s="120"/>
      <c r="W2805" s="118"/>
      <c r="X2805" s="118"/>
      <c r="Y2805" s="117"/>
      <c r="Z2805" s="110"/>
      <c r="AA2805" s="110"/>
      <c r="AB2805" s="121"/>
      <c r="AC2805" s="115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109"/>
      <c r="B2806" s="110"/>
      <c r="C2806" s="110"/>
      <c r="D2806" s="111"/>
      <c r="E2806" s="111"/>
      <c r="F2806" s="161"/>
      <c r="G2806" s="114"/>
      <c r="H2806" s="115"/>
      <c r="I2806" s="115"/>
      <c r="J2806" s="116"/>
      <c r="K2806" s="116"/>
      <c r="L2806" s="8"/>
      <c r="M2806" s="117"/>
      <c r="N2806" s="117"/>
      <c r="O2806" s="110"/>
      <c r="P2806" s="110"/>
      <c r="Q2806" s="148"/>
      <c r="R2806" s="170"/>
      <c r="S2806" s="110"/>
      <c r="T2806" s="92"/>
      <c r="U2806" s="180"/>
      <c r="V2806" s="120"/>
      <c r="W2806" s="118"/>
      <c r="X2806" s="118"/>
      <c r="Y2806" s="117"/>
      <c r="Z2806" s="110"/>
      <c r="AA2806" s="110"/>
      <c r="AB2806" s="121"/>
      <c r="AC2806" s="115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109"/>
      <c r="B2807" s="110"/>
      <c r="C2807" s="110"/>
      <c r="D2807" s="111"/>
      <c r="E2807" s="111"/>
      <c r="F2807" s="161"/>
      <c r="G2807" s="114"/>
      <c r="H2807" s="115"/>
      <c r="I2807" s="115"/>
      <c r="J2807" s="116"/>
      <c r="K2807" s="116"/>
      <c r="L2807" s="8"/>
      <c r="M2807" s="117"/>
      <c r="N2807" s="117"/>
      <c r="O2807" s="110"/>
      <c r="P2807" s="110"/>
      <c r="Q2807" s="148"/>
      <c r="R2807" s="170"/>
      <c r="S2807" s="110"/>
      <c r="T2807" s="92"/>
      <c r="U2807" s="180"/>
      <c r="V2807" s="120"/>
      <c r="W2807" s="118"/>
      <c r="X2807" s="118"/>
      <c r="Y2807" s="117"/>
      <c r="Z2807" s="110"/>
      <c r="AA2807" s="110"/>
      <c r="AB2807" s="121"/>
      <c r="AC2807" s="115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109"/>
      <c r="B2808" s="110"/>
      <c r="C2808" s="110"/>
      <c r="D2808" s="111"/>
      <c r="E2808" s="111"/>
      <c r="F2808" s="161"/>
      <c r="G2808" s="114"/>
      <c r="H2808" s="115"/>
      <c r="I2808" s="115"/>
      <c r="J2808" s="116"/>
      <c r="K2808" s="116"/>
      <c r="L2808" s="8"/>
      <c r="M2808" s="117"/>
      <c r="N2808" s="117"/>
      <c r="O2808" s="110"/>
      <c r="P2808" s="110"/>
      <c r="Q2808" s="148"/>
      <c r="R2808" s="170"/>
      <c r="S2808" s="110"/>
      <c r="T2808" s="92"/>
      <c r="U2808" s="180"/>
      <c r="V2808" s="120"/>
      <c r="W2808" s="118"/>
      <c r="X2808" s="118"/>
      <c r="Y2808" s="117"/>
      <c r="Z2808" s="110"/>
      <c r="AA2808" s="110"/>
      <c r="AB2808" s="121"/>
      <c r="AC2808" s="115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109"/>
      <c r="B2809" s="110"/>
      <c r="C2809" s="110"/>
      <c r="D2809" s="111"/>
      <c r="E2809" s="111"/>
      <c r="F2809" s="161"/>
      <c r="G2809" s="114"/>
      <c r="H2809" s="115"/>
      <c r="I2809" s="115"/>
      <c r="J2809" s="116"/>
      <c r="K2809" s="116"/>
      <c r="L2809" s="8"/>
      <c r="M2809" s="117"/>
      <c r="N2809" s="117"/>
      <c r="O2809" s="110"/>
      <c r="P2809" s="110"/>
      <c r="Q2809" s="148"/>
      <c r="R2809" s="170"/>
      <c r="S2809" s="110"/>
      <c r="T2809" s="92"/>
      <c r="U2809" s="180"/>
      <c r="V2809" s="120"/>
      <c r="W2809" s="118"/>
      <c r="X2809" s="118"/>
      <c r="Y2809" s="117"/>
      <c r="Z2809" s="110"/>
      <c r="AA2809" s="110"/>
      <c r="AB2809" s="121"/>
      <c r="AC2809" s="115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109"/>
      <c r="B2810" s="110"/>
      <c r="C2810" s="110"/>
      <c r="D2810" s="111"/>
      <c r="E2810" s="111"/>
      <c r="F2810" s="161"/>
      <c r="G2810" s="114"/>
      <c r="H2810" s="115"/>
      <c r="I2810" s="115"/>
      <c r="J2810" s="116"/>
      <c r="K2810" s="116"/>
      <c r="L2810" s="8"/>
      <c r="M2810" s="117"/>
      <c r="N2810" s="117"/>
      <c r="O2810" s="110"/>
      <c r="P2810" s="110"/>
      <c r="Q2810" s="148"/>
      <c r="R2810" s="170"/>
      <c r="S2810" s="110"/>
      <c r="T2810" s="92"/>
      <c r="U2810" s="180"/>
      <c r="V2810" s="120"/>
      <c r="W2810" s="118"/>
      <c r="X2810" s="118"/>
      <c r="Y2810" s="117"/>
      <c r="Z2810" s="110"/>
      <c r="AA2810" s="110"/>
      <c r="AB2810" s="121"/>
      <c r="AC2810" s="115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109"/>
      <c r="B2811" s="110"/>
      <c r="C2811" s="110"/>
      <c r="D2811" s="111"/>
      <c r="E2811" s="111"/>
      <c r="F2811" s="161"/>
      <c r="G2811" s="114"/>
      <c r="H2811" s="115"/>
      <c r="I2811" s="115"/>
      <c r="J2811" s="116"/>
      <c r="K2811" s="116"/>
      <c r="L2811" s="8"/>
      <c r="M2811" s="117"/>
      <c r="N2811" s="117"/>
      <c r="O2811" s="110"/>
      <c r="P2811" s="110"/>
      <c r="Q2811" s="148"/>
      <c r="R2811" s="170"/>
      <c r="S2811" s="110"/>
      <c r="T2811" s="92"/>
      <c r="U2811" s="180"/>
      <c r="V2811" s="120"/>
      <c r="W2811" s="118"/>
      <c r="X2811" s="118"/>
      <c r="Y2811" s="117"/>
      <c r="Z2811" s="110"/>
      <c r="AA2811" s="110"/>
      <c r="AB2811" s="121"/>
      <c r="AC2811" s="115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109"/>
      <c r="B2812" s="110"/>
      <c r="C2812" s="110"/>
      <c r="D2812" s="111"/>
      <c r="E2812" s="111"/>
      <c r="F2812" s="161"/>
      <c r="G2812" s="114"/>
      <c r="H2812" s="115"/>
      <c r="I2812" s="115"/>
      <c r="J2812" s="116"/>
      <c r="K2812" s="116"/>
      <c r="L2812" s="8"/>
      <c r="M2812" s="117"/>
      <c r="N2812" s="117"/>
      <c r="O2812" s="110"/>
      <c r="P2812" s="110"/>
      <c r="Q2812" s="148"/>
      <c r="R2812" s="170"/>
      <c r="S2812" s="110"/>
      <c r="T2812" s="92"/>
      <c r="U2812" s="180"/>
      <c r="V2812" s="120"/>
      <c r="W2812" s="118"/>
      <c r="X2812" s="118"/>
      <c r="Y2812" s="117"/>
      <c r="Z2812" s="110"/>
      <c r="AA2812" s="110"/>
      <c r="AB2812" s="121"/>
      <c r="AC2812" s="115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109"/>
      <c r="B2813" s="110"/>
      <c r="C2813" s="110"/>
      <c r="D2813" s="111"/>
      <c r="E2813" s="111"/>
      <c r="F2813" s="161"/>
      <c r="G2813" s="114"/>
      <c r="H2813" s="115"/>
      <c r="I2813" s="115"/>
      <c r="J2813" s="116"/>
      <c r="K2813" s="116"/>
      <c r="L2813" s="8"/>
      <c r="M2813" s="117"/>
      <c r="N2813" s="117"/>
      <c r="O2813" s="110"/>
      <c r="P2813" s="110"/>
      <c r="Q2813" s="148"/>
      <c r="R2813" s="170"/>
      <c r="S2813" s="110"/>
      <c r="T2813" s="92"/>
      <c r="U2813" s="180"/>
      <c r="V2813" s="120"/>
      <c r="W2813" s="118"/>
      <c r="X2813" s="118"/>
      <c r="Y2813" s="117"/>
      <c r="Z2813" s="110"/>
      <c r="AA2813" s="110"/>
      <c r="AB2813" s="121"/>
      <c r="AC2813" s="115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109"/>
      <c r="B2814" s="110"/>
      <c r="C2814" s="110"/>
      <c r="D2814" s="111"/>
      <c r="E2814" s="111"/>
      <c r="F2814" s="161"/>
      <c r="G2814" s="114"/>
      <c r="H2814" s="115"/>
      <c r="I2814" s="115"/>
      <c r="J2814" s="116"/>
      <c r="K2814" s="116"/>
      <c r="L2814" s="8"/>
      <c r="M2814" s="117"/>
      <c r="N2814" s="117"/>
      <c r="O2814" s="110"/>
      <c r="P2814" s="110"/>
      <c r="Q2814" s="148"/>
      <c r="R2814" s="170"/>
      <c r="S2814" s="110"/>
      <c r="T2814" s="92"/>
      <c r="U2814" s="180"/>
      <c r="V2814" s="120"/>
      <c r="W2814" s="118"/>
      <c r="X2814" s="118"/>
      <c r="Y2814" s="117"/>
      <c r="Z2814" s="110"/>
      <c r="AA2814" s="110"/>
      <c r="AB2814" s="121"/>
      <c r="AC2814" s="115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109"/>
      <c r="B2815" s="110"/>
      <c r="C2815" s="110"/>
      <c r="D2815" s="111"/>
      <c r="E2815" s="111"/>
      <c r="F2815" s="161"/>
      <c r="G2815" s="114"/>
      <c r="H2815" s="115"/>
      <c r="I2815" s="115"/>
      <c r="J2815" s="116"/>
      <c r="K2815" s="116"/>
      <c r="L2815" s="8"/>
      <c r="M2815" s="117"/>
      <c r="N2815" s="117"/>
      <c r="O2815" s="110"/>
      <c r="P2815" s="110"/>
      <c r="Q2815" s="148"/>
      <c r="R2815" s="170"/>
      <c r="S2815" s="110"/>
      <c r="T2815" s="92"/>
      <c r="U2815" s="180"/>
      <c r="V2815" s="120"/>
      <c r="W2815" s="118"/>
      <c r="X2815" s="118"/>
      <c r="Y2815" s="117"/>
      <c r="Z2815" s="110"/>
      <c r="AA2815" s="110"/>
      <c r="AB2815" s="121"/>
      <c r="AC2815" s="115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109"/>
      <c r="B2816" s="110"/>
      <c r="C2816" s="110"/>
      <c r="D2816" s="111"/>
      <c r="E2816" s="111"/>
      <c r="F2816" s="161"/>
      <c r="G2816" s="114"/>
      <c r="H2816" s="115"/>
      <c r="I2816" s="115"/>
      <c r="J2816" s="116"/>
      <c r="K2816" s="116"/>
      <c r="L2816" s="8"/>
      <c r="M2816" s="117"/>
      <c r="N2816" s="117"/>
      <c r="O2816" s="110"/>
      <c r="P2816" s="110"/>
      <c r="Q2816" s="148"/>
      <c r="R2816" s="170"/>
      <c r="S2816" s="110"/>
      <c r="T2816" s="92"/>
      <c r="U2816" s="180"/>
      <c r="V2816" s="120"/>
      <c r="W2816" s="118"/>
      <c r="X2816" s="118"/>
      <c r="Y2816" s="117"/>
      <c r="Z2816" s="110"/>
      <c r="AA2816" s="110"/>
      <c r="AB2816" s="121"/>
      <c r="AC2816" s="115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109"/>
      <c r="B2817" s="110"/>
      <c r="C2817" s="110"/>
      <c r="D2817" s="111"/>
      <c r="E2817" s="111"/>
      <c r="F2817" s="161"/>
      <c r="G2817" s="114"/>
      <c r="H2817" s="115"/>
      <c r="I2817" s="115"/>
      <c r="J2817" s="116"/>
      <c r="K2817" s="116"/>
      <c r="L2817" s="8"/>
      <c r="M2817" s="117"/>
      <c r="N2817" s="117"/>
      <c r="O2817" s="110"/>
      <c r="P2817" s="110"/>
      <c r="Q2817" s="148"/>
      <c r="R2817" s="170"/>
      <c r="S2817" s="110"/>
      <c r="T2817" s="92"/>
      <c r="U2817" s="180"/>
      <c r="V2817" s="120"/>
      <c r="W2817" s="118"/>
      <c r="X2817" s="118"/>
      <c r="Y2817" s="117"/>
      <c r="Z2817" s="110"/>
      <c r="AA2817" s="110"/>
      <c r="AB2817" s="121"/>
      <c r="AC2817" s="115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109"/>
      <c r="B2818" s="110"/>
      <c r="C2818" s="110"/>
      <c r="D2818" s="111"/>
      <c r="E2818" s="111"/>
      <c r="F2818" s="161"/>
      <c r="G2818" s="114"/>
      <c r="H2818" s="115"/>
      <c r="I2818" s="115"/>
      <c r="J2818" s="116"/>
      <c r="K2818" s="116"/>
      <c r="L2818" s="8"/>
      <c r="M2818" s="117"/>
      <c r="N2818" s="117"/>
      <c r="O2818" s="110"/>
      <c r="P2818" s="110"/>
      <c r="Q2818" s="148"/>
      <c r="R2818" s="170"/>
      <c r="S2818" s="110"/>
      <c r="T2818" s="92"/>
      <c r="U2818" s="180"/>
      <c r="V2818" s="120"/>
      <c r="W2818" s="118"/>
      <c r="X2818" s="118"/>
      <c r="Y2818" s="117"/>
      <c r="Z2818" s="110"/>
      <c r="AA2818" s="110"/>
      <c r="AB2818" s="121"/>
      <c r="AC2818" s="115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109"/>
      <c r="B2819" s="110"/>
      <c r="C2819" s="110"/>
      <c r="D2819" s="111"/>
      <c r="E2819" s="111"/>
      <c r="F2819" s="161"/>
      <c r="G2819" s="114"/>
      <c r="H2819" s="115"/>
      <c r="I2819" s="115"/>
      <c r="J2819" s="116"/>
      <c r="K2819" s="116"/>
      <c r="L2819" s="8"/>
      <c r="M2819" s="117"/>
      <c r="N2819" s="117"/>
      <c r="O2819" s="110"/>
      <c r="P2819" s="110"/>
      <c r="Q2819" s="148"/>
      <c r="R2819" s="170"/>
      <c r="S2819" s="110"/>
      <c r="T2819" s="92"/>
      <c r="U2819" s="180"/>
      <c r="V2819" s="120"/>
      <c r="W2819" s="118"/>
      <c r="X2819" s="118"/>
      <c r="Y2819" s="117"/>
      <c r="Z2819" s="110"/>
      <c r="AA2819" s="110"/>
      <c r="AB2819" s="121"/>
      <c r="AC2819" s="115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109"/>
      <c r="B2820" s="110"/>
      <c r="C2820" s="110"/>
      <c r="D2820" s="111"/>
      <c r="E2820" s="111"/>
      <c r="F2820" s="161"/>
      <c r="G2820" s="114"/>
      <c r="H2820" s="115"/>
      <c r="I2820" s="115"/>
      <c r="J2820" s="116"/>
      <c r="K2820" s="116"/>
      <c r="L2820" s="8"/>
      <c r="M2820" s="117"/>
      <c r="N2820" s="117"/>
      <c r="O2820" s="110"/>
      <c r="P2820" s="110"/>
      <c r="Q2820" s="148"/>
      <c r="R2820" s="170"/>
      <c r="S2820" s="110"/>
      <c r="T2820" s="92"/>
      <c r="U2820" s="180"/>
      <c r="V2820" s="120"/>
      <c r="W2820" s="118"/>
      <c r="X2820" s="118"/>
      <c r="Y2820" s="117"/>
      <c r="Z2820" s="110"/>
      <c r="AA2820" s="110"/>
      <c r="AB2820" s="121"/>
      <c r="AC2820" s="115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109"/>
      <c r="B2821" s="110"/>
      <c r="C2821" s="110"/>
      <c r="D2821" s="111"/>
      <c r="E2821" s="111"/>
      <c r="F2821" s="161"/>
      <c r="G2821" s="114"/>
      <c r="H2821" s="115"/>
      <c r="I2821" s="115"/>
      <c r="J2821" s="116"/>
      <c r="K2821" s="116"/>
      <c r="L2821" s="8"/>
      <c r="M2821" s="117"/>
      <c r="N2821" s="117"/>
      <c r="O2821" s="110"/>
      <c r="P2821" s="110"/>
      <c r="Q2821" s="148"/>
      <c r="R2821" s="170"/>
      <c r="S2821" s="110"/>
      <c r="T2821" s="92"/>
      <c r="U2821" s="180"/>
      <c r="V2821" s="120"/>
      <c r="W2821" s="118"/>
      <c r="X2821" s="118"/>
      <c r="Y2821" s="117"/>
      <c r="Z2821" s="110"/>
      <c r="AA2821" s="110"/>
      <c r="AB2821" s="121"/>
      <c r="AC2821" s="115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109"/>
      <c r="B2822" s="110"/>
      <c r="C2822" s="110"/>
      <c r="D2822" s="111"/>
      <c r="E2822" s="111"/>
      <c r="F2822" s="161"/>
      <c r="G2822" s="114"/>
      <c r="H2822" s="115"/>
      <c r="I2822" s="115"/>
      <c r="J2822" s="116"/>
      <c r="K2822" s="116"/>
      <c r="L2822" s="8"/>
      <c r="M2822" s="117"/>
      <c r="N2822" s="117"/>
      <c r="O2822" s="110"/>
      <c r="P2822" s="110"/>
      <c r="Q2822" s="148"/>
      <c r="R2822" s="170"/>
      <c r="S2822" s="110"/>
      <c r="T2822" s="92"/>
      <c r="U2822" s="180"/>
      <c r="V2822" s="120"/>
      <c r="W2822" s="118"/>
      <c r="X2822" s="118"/>
      <c r="Y2822" s="117"/>
      <c r="Z2822" s="110"/>
      <c r="AA2822" s="110"/>
      <c r="AB2822" s="121"/>
      <c r="AC2822" s="115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109"/>
      <c r="B2823" s="110"/>
      <c r="C2823" s="110"/>
      <c r="D2823" s="111"/>
      <c r="E2823" s="111"/>
      <c r="F2823" s="161"/>
      <c r="G2823" s="114"/>
      <c r="H2823" s="115"/>
      <c r="I2823" s="115"/>
      <c r="J2823" s="116"/>
      <c r="K2823" s="116"/>
      <c r="L2823" s="8"/>
      <c r="M2823" s="117"/>
      <c r="N2823" s="117"/>
      <c r="O2823" s="110"/>
      <c r="P2823" s="110"/>
      <c r="Q2823" s="148"/>
      <c r="R2823" s="170"/>
      <c r="S2823" s="110"/>
      <c r="T2823" s="92"/>
      <c r="U2823" s="180"/>
      <c r="V2823" s="120"/>
      <c r="W2823" s="118"/>
      <c r="X2823" s="118"/>
      <c r="Y2823" s="117"/>
      <c r="Z2823" s="110"/>
      <c r="AA2823" s="110"/>
      <c r="AB2823" s="121"/>
      <c r="AC2823" s="115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109"/>
      <c r="B2824" s="110"/>
      <c r="C2824" s="110"/>
      <c r="D2824" s="111"/>
      <c r="E2824" s="111"/>
      <c r="F2824" s="161"/>
      <c r="G2824" s="114"/>
      <c r="H2824" s="115"/>
      <c r="I2824" s="115"/>
      <c r="J2824" s="116"/>
      <c r="K2824" s="116"/>
      <c r="L2824" s="8"/>
      <c r="M2824" s="117"/>
      <c r="N2824" s="117"/>
      <c r="O2824" s="110"/>
      <c r="P2824" s="110"/>
      <c r="Q2824" s="148"/>
      <c r="R2824" s="170"/>
      <c r="S2824" s="110"/>
      <c r="T2824" s="92"/>
      <c r="U2824" s="180"/>
      <c r="V2824" s="120"/>
      <c r="W2824" s="118"/>
      <c r="X2824" s="118"/>
      <c r="Y2824" s="117"/>
      <c r="Z2824" s="110"/>
      <c r="AA2824" s="110"/>
      <c r="AB2824" s="121"/>
      <c r="AC2824" s="115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109"/>
      <c r="B2825" s="110"/>
      <c r="C2825" s="110"/>
      <c r="D2825" s="111"/>
      <c r="E2825" s="111"/>
      <c r="F2825" s="161"/>
      <c r="G2825" s="114"/>
      <c r="H2825" s="115"/>
      <c r="I2825" s="115"/>
      <c r="J2825" s="116"/>
      <c r="K2825" s="116"/>
      <c r="L2825" s="8"/>
      <c r="M2825" s="117"/>
      <c r="N2825" s="117"/>
      <c r="O2825" s="110"/>
      <c r="P2825" s="110"/>
      <c r="Q2825" s="148"/>
      <c r="R2825" s="170"/>
      <c r="S2825" s="110"/>
      <c r="T2825" s="92"/>
      <c r="U2825" s="180"/>
      <c r="V2825" s="120"/>
      <c r="W2825" s="118"/>
      <c r="X2825" s="118"/>
      <c r="Y2825" s="117"/>
      <c r="Z2825" s="110"/>
      <c r="AA2825" s="110"/>
      <c r="AB2825" s="121"/>
      <c r="AC2825" s="115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109"/>
      <c r="B2826" s="110"/>
      <c r="C2826" s="110"/>
      <c r="D2826" s="111"/>
      <c r="E2826" s="111"/>
      <c r="F2826" s="161"/>
      <c r="G2826" s="114"/>
      <c r="H2826" s="115"/>
      <c r="I2826" s="115"/>
      <c r="J2826" s="116"/>
      <c r="K2826" s="116"/>
      <c r="L2826" s="8"/>
      <c r="M2826" s="117"/>
      <c r="N2826" s="117"/>
      <c r="O2826" s="110"/>
      <c r="P2826" s="110"/>
      <c r="Q2826" s="148"/>
      <c r="R2826" s="170"/>
      <c r="S2826" s="110"/>
      <c r="T2826" s="92"/>
      <c r="U2826" s="180"/>
      <c r="V2826" s="120"/>
      <c r="W2826" s="118"/>
      <c r="X2826" s="118"/>
      <c r="Y2826" s="117"/>
      <c r="Z2826" s="110"/>
      <c r="AA2826" s="110"/>
      <c r="AB2826" s="121"/>
      <c r="AC2826" s="115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109"/>
      <c r="B2827" s="110"/>
      <c r="C2827" s="110"/>
      <c r="D2827" s="111"/>
      <c r="E2827" s="111"/>
      <c r="F2827" s="161"/>
      <c r="G2827" s="114"/>
      <c r="H2827" s="115"/>
      <c r="I2827" s="115"/>
      <c r="J2827" s="116"/>
      <c r="K2827" s="116"/>
      <c r="L2827" s="8"/>
      <c r="M2827" s="117"/>
      <c r="N2827" s="117"/>
      <c r="O2827" s="110"/>
      <c r="P2827" s="110"/>
      <c r="Q2827" s="148"/>
      <c r="R2827" s="170"/>
      <c r="S2827" s="110"/>
      <c r="T2827" s="92"/>
      <c r="U2827" s="180"/>
      <c r="V2827" s="120"/>
      <c r="W2827" s="118"/>
      <c r="X2827" s="118"/>
      <c r="Y2827" s="117"/>
      <c r="Z2827" s="110"/>
      <c r="AA2827" s="110"/>
      <c r="AB2827" s="121"/>
      <c r="AC2827" s="115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109"/>
      <c r="B2828" s="110"/>
      <c r="C2828" s="110"/>
      <c r="D2828" s="111"/>
      <c r="E2828" s="111"/>
      <c r="F2828" s="161"/>
      <c r="G2828" s="114"/>
      <c r="H2828" s="115"/>
      <c r="I2828" s="115"/>
      <c r="J2828" s="116"/>
      <c r="K2828" s="116"/>
      <c r="L2828" s="8"/>
      <c r="M2828" s="117"/>
      <c r="N2828" s="117"/>
      <c r="O2828" s="110"/>
      <c r="P2828" s="110"/>
      <c r="Q2828" s="148"/>
      <c r="R2828" s="170"/>
      <c r="S2828" s="110"/>
      <c r="T2828" s="92"/>
      <c r="U2828" s="180"/>
      <c r="V2828" s="120"/>
      <c r="W2828" s="118"/>
      <c r="X2828" s="118"/>
      <c r="Y2828" s="117"/>
      <c r="Z2828" s="110"/>
      <c r="AA2828" s="110"/>
      <c r="AB2828" s="121"/>
      <c r="AC2828" s="115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109"/>
      <c r="B2829" s="110"/>
      <c r="C2829" s="110"/>
      <c r="D2829" s="111"/>
      <c r="E2829" s="111"/>
      <c r="F2829" s="161"/>
      <c r="G2829" s="114"/>
      <c r="H2829" s="115"/>
      <c r="I2829" s="115"/>
      <c r="J2829" s="116"/>
      <c r="K2829" s="116"/>
      <c r="L2829" s="8"/>
      <c r="M2829" s="117"/>
      <c r="N2829" s="117"/>
      <c r="O2829" s="110"/>
      <c r="P2829" s="110"/>
      <c r="Q2829" s="148"/>
      <c r="R2829" s="170"/>
      <c r="S2829" s="110"/>
      <c r="T2829" s="92"/>
      <c r="U2829" s="180"/>
      <c r="V2829" s="120"/>
      <c r="W2829" s="118"/>
      <c r="X2829" s="118"/>
      <c r="Y2829" s="117"/>
      <c r="Z2829" s="110"/>
      <c r="AA2829" s="110"/>
      <c r="AB2829" s="121"/>
      <c r="AC2829" s="115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109"/>
      <c r="B2830" s="110"/>
      <c r="C2830" s="110"/>
      <c r="D2830" s="111"/>
      <c r="E2830" s="111"/>
      <c r="F2830" s="161"/>
      <c r="G2830" s="114"/>
      <c r="H2830" s="115"/>
      <c r="I2830" s="115"/>
      <c r="J2830" s="116"/>
      <c r="K2830" s="116"/>
      <c r="L2830" s="8"/>
      <c r="M2830" s="117"/>
      <c r="N2830" s="117"/>
      <c r="O2830" s="110"/>
      <c r="P2830" s="110"/>
      <c r="Q2830" s="148"/>
      <c r="R2830" s="170"/>
      <c r="S2830" s="110"/>
      <c r="T2830" s="92"/>
      <c r="U2830" s="180"/>
      <c r="V2830" s="120"/>
      <c r="W2830" s="118"/>
      <c r="X2830" s="118"/>
      <c r="Y2830" s="117"/>
      <c r="Z2830" s="110"/>
      <c r="AA2830" s="110"/>
      <c r="AB2830" s="121"/>
      <c r="AC2830" s="115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109"/>
      <c r="B2831" s="110"/>
      <c r="C2831" s="110"/>
      <c r="D2831" s="111"/>
      <c r="E2831" s="111"/>
      <c r="F2831" s="161"/>
      <c r="G2831" s="114"/>
      <c r="H2831" s="115"/>
      <c r="I2831" s="115"/>
      <c r="J2831" s="116"/>
      <c r="K2831" s="116"/>
      <c r="L2831" s="8"/>
      <c r="M2831" s="117"/>
      <c r="N2831" s="117"/>
      <c r="O2831" s="110"/>
      <c r="P2831" s="110"/>
      <c r="Q2831" s="148"/>
      <c r="R2831" s="170"/>
      <c r="S2831" s="110"/>
      <c r="T2831" s="92"/>
      <c r="U2831" s="180"/>
      <c r="V2831" s="120"/>
      <c r="W2831" s="118"/>
      <c r="X2831" s="118"/>
      <c r="Y2831" s="117"/>
      <c r="Z2831" s="110"/>
      <c r="AA2831" s="110"/>
      <c r="AB2831" s="121"/>
      <c r="AC2831" s="115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109"/>
      <c r="B2832" s="110"/>
      <c r="C2832" s="110"/>
      <c r="D2832" s="111"/>
      <c r="E2832" s="111"/>
      <c r="F2832" s="161"/>
      <c r="G2832" s="114"/>
      <c r="H2832" s="115"/>
      <c r="I2832" s="115"/>
      <c r="J2832" s="116"/>
      <c r="K2832" s="116"/>
      <c r="L2832" s="8"/>
      <c r="M2832" s="117"/>
      <c r="N2832" s="117"/>
      <c r="O2832" s="110"/>
      <c r="P2832" s="110"/>
      <c r="Q2832" s="148"/>
      <c r="R2832" s="170"/>
      <c r="S2832" s="110"/>
      <c r="T2832" s="92"/>
      <c r="U2832" s="180"/>
      <c r="V2832" s="120"/>
      <c r="W2832" s="118"/>
      <c r="X2832" s="118"/>
      <c r="Y2832" s="117"/>
      <c r="Z2832" s="110"/>
      <c r="AA2832" s="110"/>
      <c r="AB2832" s="121"/>
      <c r="AC2832" s="115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109"/>
      <c r="B2833" s="110"/>
      <c r="C2833" s="110"/>
      <c r="D2833" s="111"/>
      <c r="E2833" s="111"/>
      <c r="F2833" s="161"/>
      <c r="G2833" s="114"/>
      <c r="H2833" s="115"/>
      <c r="I2833" s="115"/>
      <c r="J2833" s="116"/>
      <c r="K2833" s="116"/>
      <c r="L2833" s="8"/>
      <c r="M2833" s="117"/>
      <c r="N2833" s="117"/>
      <c r="O2833" s="110"/>
      <c r="P2833" s="110"/>
      <c r="Q2833" s="148"/>
      <c r="R2833" s="170"/>
      <c r="S2833" s="110"/>
      <c r="T2833" s="92"/>
      <c r="U2833" s="180"/>
      <c r="V2833" s="120"/>
      <c r="W2833" s="118"/>
      <c r="X2833" s="118"/>
      <c r="Y2833" s="117"/>
      <c r="Z2833" s="110"/>
      <c r="AA2833" s="110"/>
      <c r="AB2833" s="121"/>
      <c r="AC2833" s="115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109"/>
      <c r="B2834" s="110"/>
      <c r="C2834" s="110"/>
      <c r="D2834" s="111"/>
      <c r="E2834" s="111"/>
      <c r="F2834" s="161"/>
      <c r="G2834" s="114"/>
      <c r="H2834" s="115"/>
      <c r="I2834" s="115"/>
      <c r="J2834" s="116"/>
      <c r="K2834" s="116"/>
      <c r="L2834" s="8"/>
      <c r="M2834" s="117"/>
      <c r="N2834" s="117"/>
      <c r="O2834" s="110"/>
      <c r="P2834" s="110"/>
      <c r="Q2834" s="148"/>
      <c r="R2834" s="170"/>
      <c r="S2834" s="110"/>
      <c r="T2834" s="92"/>
      <c r="U2834" s="180"/>
      <c r="V2834" s="120"/>
      <c r="W2834" s="118"/>
      <c r="X2834" s="118"/>
      <c r="Y2834" s="117"/>
      <c r="Z2834" s="110"/>
      <c r="AA2834" s="110"/>
      <c r="AB2834" s="121"/>
      <c r="AC2834" s="115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109"/>
      <c r="B2835" s="110"/>
      <c r="C2835" s="110"/>
      <c r="D2835" s="111"/>
      <c r="E2835" s="111"/>
      <c r="F2835" s="161"/>
      <c r="G2835" s="114"/>
      <c r="H2835" s="115"/>
      <c r="I2835" s="115"/>
      <c r="J2835" s="116"/>
      <c r="K2835" s="116"/>
      <c r="L2835" s="8"/>
      <c r="M2835" s="117"/>
      <c r="N2835" s="117"/>
      <c r="O2835" s="110"/>
      <c r="P2835" s="110"/>
      <c r="Q2835" s="148"/>
      <c r="R2835" s="170"/>
      <c r="S2835" s="110"/>
      <c r="T2835" s="92"/>
      <c r="U2835" s="180"/>
      <c r="V2835" s="120"/>
      <c r="W2835" s="118"/>
      <c r="X2835" s="118"/>
      <c r="Y2835" s="117"/>
      <c r="Z2835" s="110"/>
      <c r="AA2835" s="110"/>
      <c r="AB2835" s="121"/>
      <c r="AC2835" s="115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109"/>
      <c r="B2836" s="110"/>
      <c r="C2836" s="110"/>
      <c r="D2836" s="111"/>
      <c r="E2836" s="111"/>
      <c r="F2836" s="161"/>
      <c r="G2836" s="114"/>
      <c r="H2836" s="115"/>
      <c r="I2836" s="115"/>
      <c r="J2836" s="116"/>
      <c r="K2836" s="116"/>
      <c r="L2836" s="8"/>
      <c r="M2836" s="117"/>
      <c r="N2836" s="117"/>
      <c r="O2836" s="110"/>
      <c r="P2836" s="110"/>
      <c r="Q2836" s="148"/>
      <c r="R2836" s="170"/>
      <c r="S2836" s="110"/>
      <c r="T2836" s="92"/>
      <c r="U2836" s="180"/>
      <c r="V2836" s="120"/>
      <c r="W2836" s="118"/>
      <c r="X2836" s="118"/>
      <c r="Y2836" s="117"/>
      <c r="Z2836" s="110"/>
      <c r="AA2836" s="110"/>
      <c r="AB2836" s="121"/>
      <c r="AC2836" s="115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109"/>
      <c r="B2837" s="110"/>
      <c r="C2837" s="110"/>
      <c r="D2837" s="111"/>
      <c r="E2837" s="111"/>
      <c r="F2837" s="161"/>
      <c r="G2837" s="114"/>
      <c r="H2837" s="115"/>
      <c r="I2837" s="115"/>
      <c r="J2837" s="116"/>
      <c r="K2837" s="116"/>
      <c r="L2837" s="8"/>
      <c r="M2837" s="117"/>
      <c r="N2837" s="117"/>
      <c r="O2837" s="110"/>
      <c r="P2837" s="110"/>
      <c r="Q2837" s="148"/>
      <c r="R2837" s="170"/>
      <c r="S2837" s="110"/>
      <c r="T2837" s="92"/>
      <c r="U2837" s="180"/>
      <c r="V2837" s="120"/>
      <c r="W2837" s="118"/>
      <c r="X2837" s="118"/>
      <c r="Y2837" s="117"/>
      <c r="Z2837" s="110"/>
      <c r="AA2837" s="110"/>
      <c r="AB2837" s="121"/>
      <c r="AC2837" s="115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109"/>
      <c r="B2838" s="110"/>
      <c r="C2838" s="110"/>
      <c r="D2838" s="111"/>
      <c r="E2838" s="111"/>
      <c r="F2838" s="161"/>
      <c r="G2838" s="114"/>
      <c r="H2838" s="115"/>
      <c r="I2838" s="115"/>
      <c r="J2838" s="116"/>
      <c r="K2838" s="116"/>
      <c r="L2838" s="8"/>
      <c r="M2838" s="117"/>
      <c r="N2838" s="117"/>
      <c r="O2838" s="110"/>
      <c r="P2838" s="110"/>
      <c r="Q2838" s="148"/>
      <c r="R2838" s="170"/>
      <c r="S2838" s="110"/>
      <c r="T2838" s="92"/>
      <c r="U2838" s="180"/>
      <c r="V2838" s="120"/>
      <c r="W2838" s="118"/>
      <c r="X2838" s="118"/>
      <c r="Y2838" s="117"/>
      <c r="Z2838" s="110"/>
      <c r="AA2838" s="110"/>
      <c r="AB2838" s="121"/>
      <c r="AC2838" s="115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109"/>
      <c r="B2839" s="110"/>
      <c r="C2839" s="110"/>
      <c r="D2839" s="111"/>
      <c r="E2839" s="111"/>
      <c r="F2839" s="161"/>
      <c r="G2839" s="114"/>
      <c r="H2839" s="115"/>
      <c r="I2839" s="115"/>
      <c r="J2839" s="116"/>
      <c r="K2839" s="116"/>
      <c r="L2839" s="8"/>
      <c r="M2839" s="117"/>
      <c r="N2839" s="117"/>
      <c r="O2839" s="110"/>
      <c r="P2839" s="110"/>
      <c r="Q2839" s="148"/>
      <c r="R2839" s="170"/>
      <c r="S2839" s="110"/>
      <c r="T2839" s="92"/>
      <c r="U2839" s="180"/>
      <c r="V2839" s="120"/>
      <c r="W2839" s="118"/>
      <c r="X2839" s="118"/>
      <c r="Y2839" s="117"/>
      <c r="Z2839" s="110"/>
      <c r="AA2839" s="110"/>
      <c r="AB2839" s="121"/>
      <c r="AC2839" s="115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109"/>
      <c r="B2840" s="110"/>
      <c r="C2840" s="110"/>
      <c r="D2840" s="111"/>
      <c r="E2840" s="111"/>
      <c r="F2840" s="161"/>
      <c r="G2840" s="114"/>
      <c r="H2840" s="115"/>
      <c r="I2840" s="115"/>
      <c r="J2840" s="116"/>
      <c r="K2840" s="116"/>
      <c r="L2840" s="8"/>
      <c r="M2840" s="117"/>
      <c r="N2840" s="117"/>
      <c r="O2840" s="110"/>
      <c r="P2840" s="110"/>
      <c r="Q2840" s="148"/>
      <c r="R2840" s="170"/>
      <c r="S2840" s="110"/>
      <c r="T2840" s="92"/>
      <c r="U2840" s="180"/>
      <c r="V2840" s="120"/>
      <c r="W2840" s="118"/>
      <c r="X2840" s="118"/>
      <c r="Y2840" s="117"/>
      <c r="Z2840" s="110"/>
      <c r="AA2840" s="110"/>
      <c r="AB2840" s="121"/>
      <c r="AC2840" s="115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109"/>
      <c r="B2841" s="110"/>
      <c r="C2841" s="110"/>
      <c r="D2841" s="111"/>
      <c r="E2841" s="111"/>
      <c r="F2841" s="161"/>
      <c r="G2841" s="114"/>
      <c r="H2841" s="115"/>
      <c r="I2841" s="115"/>
      <c r="J2841" s="116"/>
      <c r="K2841" s="116"/>
      <c r="L2841" s="8"/>
      <c r="M2841" s="117"/>
      <c r="N2841" s="117"/>
      <c r="O2841" s="110"/>
      <c r="P2841" s="110"/>
      <c r="Q2841" s="148"/>
      <c r="R2841" s="170"/>
      <c r="S2841" s="110"/>
      <c r="T2841" s="92"/>
      <c r="U2841" s="180"/>
      <c r="V2841" s="120"/>
      <c r="W2841" s="118"/>
      <c r="X2841" s="118"/>
      <c r="Y2841" s="117"/>
      <c r="Z2841" s="110"/>
      <c r="AA2841" s="110"/>
      <c r="AB2841" s="121"/>
      <c r="AC2841" s="115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109"/>
      <c r="B2842" s="110"/>
      <c r="C2842" s="110"/>
      <c r="D2842" s="111"/>
      <c r="E2842" s="111"/>
      <c r="F2842" s="161"/>
      <c r="G2842" s="114"/>
      <c r="H2842" s="115"/>
      <c r="I2842" s="115"/>
      <c r="J2842" s="116"/>
      <c r="K2842" s="116"/>
      <c r="L2842" s="8"/>
      <c r="M2842" s="117"/>
      <c r="N2842" s="117"/>
      <c r="O2842" s="110"/>
      <c r="P2842" s="110"/>
      <c r="Q2842" s="148"/>
      <c r="R2842" s="170"/>
      <c r="S2842" s="110"/>
      <c r="T2842" s="92"/>
      <c r="U2842" s="180"/>
      <c r="V2842" s="120"/>
      <c r="W2842" s="118"/>
      <c r="X2842" s="118"/>
      <c r="Y2842" s="117"/>
      <c r="Z2842" s="110"/>
      <c r="AA2842" s="110"/>
      <c r="AB2842" s="121"/>
      <c r="AC2842" s="115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109"/>
      <c r="B2843" s="110"/>
      <c r="C2843" s="110"/>
      <c r="D2843" s="111"/>
      <c r="E2843" s="111"/>
      <c r="F2843" s="161"/>
      <c r="G2843" s="114"/>
      <c r="H2843" s="115"/>
      <c r="I2843" s="115"/>
      <c r="J2843" s="116"/>
      <c r="K2843" s="116"/>
      <c r="L2843" s="8"/>
      <c r="M2843" s="117"/>
      <c r="N2843" s="117"/>
      <c r="O2843" s="110"/>
      <c r="P2843" s="110"/>
      <c r="Q2843" s="148"/>
      <c r="R2843" s="170"/>
      <c r="S2843" s="110"/>
      <c r="T2843" s="92"/>
      <c r="U2843" s="180"/>
      <c r="V2843" s="120"/>
      <c r="W2843" s="118"/>
      <c r="X2843" s="118"/>
      <c r="Y2843" s="117"/>
      <c r="Z2843" s="110"/>
      <c r="AA2843" s="110"/>
      <c r="AB2843" s="121"/>
      <c r="AC2843" s="115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109"/>
      <c r="B2844" s="110"/>
      <c r="C2844" s="110"/>
      <c r="D2844" s="111"/>
      <c r="E2844" s="111"/>
      <c r="F2844" s="161"/>
      <c r="G2844" s="114"/>
      <c r="H2844" s="115"/>
      <c r="I2844" s="115"/>
      <c r="J2844" s="116"/>
      <c r="K2844" s="116"/>
      <c r="L2844" s="8"/>
      <c r="M2844" s="117"/>
      <c r="N2844" s="117"/>
      <c r="O2844" s="110"/>
      <c r="P2844" s="110"/>
      <c r="Q2844" s="148"/>
      <c r="R2844" s="170"/>
      <c r="S2844" s="110"/>
      <c r="T2844" s="92"/>
      <c r="U2844" s="180"/>
      <c r="V2844" s="120"/>
      <c r="W2844" s="118"/>
      <c r="X2844" s="118"/>
      <c r="Y2844" s="117"/>
      <c r="Z2844" s="110"/>
      <c r="AA2844" s="110"/>
      <c r="AB2844" s="121"/>
      <c r="AC2844" s="115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109"/>
      <c r="B2845" s="110"/>
      <c r="C2845" s="110"/>
      <c r="D2845" s="111"/>
      <c r="E2845" s="111"/>
      <c r="F2845" s="161"/>
      <c r="G2845" s="114"/>
      <c r="H2845" s="115"/>
      <c r="I2845" s="115"/>
      <c r="J2845" s="116"/>
      <c r="K2845" s="116"/>
      <c r="L2845" s="8"/>
      <c r="M2845" s="117"/>
      <c r="N2845" s="117"/>
      <c r="O2845" s="110"/>
      <c r="P2845" s="110"/>
      <c r="Q2845" s="148"/>
      <c r="R2845" s="170"/>
      <c r="S2845" s="110"/>
      <c r="T2845" s="92"/>
      <c r="U2845" s="180"/>
      <c r="V2845" s="120"/>
      <c r="W2845" s="118"/>
      <c r="X2845" s="118"/>
      <c r="Y2845" s="117"/>
      <c r="Z2845" s="110"/>
      <c r="AA2845" s="110"/>
      <c r="AB2845" s="121"/>
      <c r="AC2845" s="115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109"/>
      <c r="B2846" s="110"/>
      <c r="C2846" s="110"/>
      <c r="D2846" s="111"/>
      <c r="E2846" s="111"/>
      <c r="F2846" s="161"/>
      <c r="G2846" s="114"/>
      <c r="H2846" s="115"/>
      <c r="I2846" s="115"/>
      <c r="J2846" s="116"/>
      <c r="K2846" s="116"/>
      <c r="L2846" s="8"/>
      <c r="M2846" s="117"/>
      <c r="N2846" s="117"/>
      <c r="O2846" s="110"/>
      <c r="P2846" s="110"/>
      <c r="Q2846" s="148"/>
      <c r="R2846" s="170"/>
      <c r="S2846" s="110"/>
      <c r="T2846" s="92"/>
      <c r="U2846" s="180"/>
      <c r="V2846" s="120"/>
      <c r="W2846" s="118"/>
      <c r="X2846" s="118"/>
      <c r="Y2846" s="117"/>
      <c r="Z2846" s="110"/>
      <c r="AA2846" s="110"/>
      <c r="AB2846" s="121"/>
      <c r="AC2846" s="115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109"/>
      <c r="B2847" s="110"/>
      <c r="C2847" s="110"/>
      <c r="D2847" s="111"/>
      <c r="E2847" s="111"/>
      <c r="F2847" s="161"/>
      <c r="G2847" s="114"/>
      <c r="H2847" s="115"/>
      <c r="I2847" s="115"/>
      <c r="J2847" s="116"/>
      <c r="K2847" s="116"/>
      <c r="L2847" s="8"/>
      <c r="M2847" s="117"/>
      <c r="N2847" s="117"/>
      <c r="O2847" s="110"/>
      <c r="P2847" s="110"/>
      <c r="Q2847" s="148"/>
      <c r="R2847" s="170"/>
      <c r="S2847" s="110"/>
      <c r="T2847" s="92"/>
      <c r="U2847" s="180"/>
      <c r="V2847" s="120"/>
      <c r="W2847" s="118"/>
      <c r="X2847" s="118"/>
      <c r="Y2847" s="117"/>
      <c r="Z2847" s="110"/>
      <c r="AA2847" s="110"/>
      <c r="AB2847" s="121"/>
      <c r="AC2847" s="115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109"/>
      <c r="B2848" s="110"/>
      <c r="C2848" s="110"/>
      <c r="D2848" s="111"/>
      <c r="E2848" s="111"/>
      <c r="F2848" s="161"/>
      <c r="G2848" s="114"/>
      <c r="H2848" s="115"/>
      <c r="I2848" s="115"/>
      <c r="J2848" s="116"/>
      <c r="K2848" s="116"/>
      <c r="L2848" s="8"/>
      <c r="M2848" s="117"/>
      <c r="N2848" s="117"/>
      <c r="O2848" s="110"/>
      <c r="P2848" s="110"/>
      <c r="Q2848" s="148"/>
      <c r="R2848" s="170"/>
      <c r="S2848" s="110"/>
      <c r="T2848" s="92"/>
      <c r="U2848" s="180"/>
      <c r="V2848" s="120"/>
      <c r="W2848" s="118"/>
      <c r="X2848" s="118"/>
      <c r="Y2848" s="117"/>
      <c r="Z2848" s="110"/>
      <c r="AA2848" s="110"/>
      <c r="AB2848" s="121"/>
      <c r="AC2848" s="115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109"/>
      <c r="B2849" s="110"/>
      <c r="C2849" s="110"/>
      <c r="D2849" s="111"/>
      <c r="E2849" s="111"/>
      <c r="F2849" s="161"/>
      <c r="G2849" s="114"/>
      <c r="H2849" s="115"/>
      <c r="I2849" s="115"/>
      <c r="J2849" s="116"/>
      <c r="K2849" s="116"/>
      <c r="L2849" s="8"/>
      <c r="M2849" s="117"/>
      <c r="N2849" s="117"/>
      <c r="O2849" s="110"/>
      <c r="P2849" s="110"/>
      <c r="Q2849" s="148"/>
      <c r="R2849" s="170"/>
      <c r="S2849" s="110"/>
      <c r="T2849" s="92"/>
      <c r="U2849" s="180"/>
      <c r="V2849" s="120"/>
      <c r="W2849" s="118"/>
      <c r="X2849" s="118"/>
      <c r="Y2849" s="117"/>
      <c r="Z2849" s="110"/>
      <c r="AA2849" s="110"/>
      <c r="AB2849" s="121"/>
      <c r="AC2849" s="115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109"/>
      <c r="B2850" s="110"/>
      <c r="C2850" s="110"/>
      <c r="D2850" s="111"/>
      <c r="E2850" s="111"/>
      <c r="F2850" s="161"/>
      <c r="G2850" s="114"/>
      <c r="H2850" s="115"/>
      <c r="I2850" s="115"/>
      <c r="J2850" s="116"/>
      <c r="K2850" s="116"/>
      <c r="L2850" s="8"/>
      <c r="M2850" s="117"/>
      <c r="N2850" s="117"/>
      <c r="O2850" s="110"/>
      <c r="P2850" s="110"/>
      <c r="Q2850" s="148"/>
      <c r="R2850" s="170"/>
      <c r="S2850" s="110"/>
      <c r="T2850" s="92"/>
      <c r="U2850" s="180"/>
      <c r="V2850" s="120"/>
      <c r="W2850" s="118"/>
      <c r="X2850" s="118"/>
      <c r="Y2850" s="117"/>
      <c r="Z2850" s="110"/>
      <c r="AA2850" s="110"/>
      <c r="AB2850" s="121"/>
      <c r="AC2850" s="115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109"/>
      <c r="B2851" s="110"/>
      <c r="C2851" s="110"/>
      <c r="D2851" s="111"/>
      <c r="E2851" s="111"/>
      <c r="F2851" s="161"/>
      <c r="G2851" s="114"/>
      <c r="H2851" s="115"/>
      <c r="I2851" s="115"/>
      <c r="J2851" s="116"/>
      <c r="K2851" s="116"/>
      <c r="L2851" s="8"/>
      <c r="M2851" s="117"/>
      <c r="N2851" s="117"/>
      <c r="O2851" s="110"/>
      <c r="P2851" s="110"/>
      <c r="Q2851" s="148"/>
      <c r="R2851" s="170"/>
      <c r="S2851" s="110"/>
      <c r="T2851" s="92"/>
      <c r="U2851" s="180"/>
      <c r="V2851" s="120"/>
      <c r="W2851" s="118"/>
      <c r="X2851" s="118"/>
      <c r="Y2851" s="117"/>
      <c r="Z2851" s="110"/>
      <c r="AA2851" s="110"/>
      <c r="AB2851" s="121"/>
      <c r="AC2851" s="115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109"/>
      <c r="B2852" s="110"/>
      <c r="C2852" s="110"/>
      <c r="D2852" s="111"/>
      <c r="E2852" s="111"/>
      <c r="F2852" s="161"/>
      <c r="G2852" s="114"/>
      <c r="H2852" s="115"/>
      <c r="I2852" s="115"/>
      <c r="J2852" s="116"/>
      <c r="K2852" s="116"/>
      <c r="L2852" s="8"/>
      <c r="M2852" s="117"/>
      <c r="N2852" s="117"/>
      <c r="O2852" s="110"/>
      <c r="P2852" s="110"/>
      <c r="Q2852" s="148"/>
      <c r="R2852" s="170"/>
      <c r="S2852" s="110"/>
      <c r="T2852" s="92"/>
      <c r="U2852" s="180"/>
      <c r="V2852" s="120"/>
      <c r="W2852" s="118"/>
      <c r="X2852" s="118"/>
      <c r="Y2852" s="117"/>
      <c r="Z2852" s="110"/>
      <c r="AA2852" s="110"/>
      <c r="AB2852" s="121"/>
      <c r="AC2852" s="115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109"/>
      <c r="B2853" s="110"/>
      <c r="C2853" s="110"/>
      <c r="D2853" s="111"/>
      <c r="E2853" s="111"/>
      <c r="F2853" s="161"/>
      <c r="G2853" s="114"/>
      <c r="H2853" s="115"/>
      <c r="I2853" s="115"/>
      <c r="J2853" s="116"/>
      <c r="K2853" s="116"/>
      <c r="L2853" s="8"/>
      <c r="M2853" s="117"/>
      <c r="N2853" s="117"/>
      <c r="O2853" s="110"/>
      <c r="P2853" s="110"/>
      <c r="Q2853" s="148"/>
      <c r="R2853" s="170"/>
      <c r="S2853" s="110"/>
      <c r="T2853" s="92"/>
      <c r="U2853" s="180"/>
      <c r="V2853" s="120"/>
      <c r="W2853" s="118"/>
      <c r="X2853" s="118"/>
      <c r="Y2853" s="117"/>
      <c r="Z2853" s="110"/>
      <c r="AA2853" s="110"/>
      <c r="AB2853" s="121"/>
      <c r="AC2853" s="115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109"/>
      <c r="B2854" s="110"/>
      <c r="C2854" s="110"/>
      <c r="D2854" s="111"/>
      <c r="E2854" s="111"/>
      <c r="F2854" s="161"/>
      <c r="G2854" s="114"/>
      <c r="H2854" s="115"/>
      <c r="I2854" s="115"/>
      <c r="J2854" s="116"/>
      <c r="K2854" s="116"/>
      <c r="L2854" s="8"/>
      <c r="M2854" s="117"/>
      <c r="N2854" s="117"/>
      <c r="O2854" s="110"/>
      <c r="P2854" s="110"/>
      <c r="Q2854" s="148"/>
      <c r="R2854" s="170"/>
      <c r="S2854" s="110"/>
      <c r="T2854" s="92"/>
      <c r="U2854" s="180"/>
      <c r="V2854" s="120"/>
      <c r="W2854" s="118"/>
      <c r="X2854" s="118"/>
      <c r="Y2854" s="117"/>
      <c r="Z2854" s="110"/>
      <c r="AA2854" s="110"/>
      <c r="AB2854" s="121"/>
      <c r="AC2854" s="115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109"/>
      <c r="B2855" s="110"/>
      <c r="C2855" s="110"/>
      <c r="D2855" s="111"/>
      <c r="E2855" s="111"/>
      <c r="F2855" s="161"/>
      <c r="G2855" s="114"/>
      <c r="H2855" s="115"/>
      <c r="I2855" s="115"/>
      <c r="J2855" s="116"/>
      <c r="K2855" s="116"/>
      <c r="L2855" s="8"/>
      <c r="M2855" s="117"/>
      <c r="N2855" s="117"/>
      <c r="O2855" s="110"/>
      <c r="P2855" s="110"/>
      <c r="Q2855" s="148"/>
      <c r="R2855" s="170"/>
      <c r="S2855" s="110"/>
      <c r="T2855" s="92"/>
      <c r="U2855" s="180"/>
      <c r="V2855" s="120"/>
      <c r="W2855" s="118"/>
      <c r="X2855" s="118"/>
      <c r="Y2855" s="117"/>
      <c r="Z2855" s="110"/>
      <c r="AA2855" s="110"/>
      <c r="AB2855" s="121"/>
      <c r="AC2855" s="115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109"/>
      <c r="B2856" s="110"/>
      <c r="C2856" s="110"/>
      <c r="D2856" s="111"/>
      <c r="E2856" s="111"/>
      <c r="F2856" s="161"/>
      <c r="G2856" s="114"/>
      <c r="H2856" s="115"/>
      <c r="I2856" s="115"/>
      <c r="J2856" s="116"/>
      <c r="K2856" s="116"/>
      <c r="L2856" s="8"/>
      <c r="M2856" s="117"/>
      <c r="N2856" s="117"/>
      <c r="O2856" s="110"/>
      <c r="P2856" s="110"/>
      <c r="Q2856" s="148"/>
      <c r="R2856" s="170"/>
      <c r="S2856" s="110"/>
      <c r="T2856" s="92"/>
      <c r="U2856" s="180"/>
      <c r="V2856" s="120"/>
      <c r="W2856" s="118"/>
      <c r="X2856" s="118"/>
      <c r="Y2856" s="117"/>
      <c r="Z2856" s="110"/>
      <c r="AA2856" s="110"/>
      <c r="AB2856" s="121"/>
      <c r="AC2856" s="115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109"/>
      <c r="B2857" s="110"/>
      <c r="C2857" s="110"/>
      <c r="D2857" s="111"/>
      <c r="E2857" s="111"/>
      <c r="F2857" s="161"/>
      <c r="G2857" s="114"/>
      <c r="H2857" s="115"/>
      <c r="I2857" s="115"/>
      <c r="J2857" s="116"/>
      <c r="K2857" s="116"/>
      <c r="L2857" s="8"/>
      <c r="M2857" s="117"/>
      <c r="N2857" s="117"/>
      <c r="O2857" s="110"/>
      <c r="P2857" s="110"/>
      <c r="Q2857" s="148"/>
      <c r="R2857" s="170"/>
      <c r="S2857" s="110"/>
      <c r="T2857" s="92"/>
      <c r="U2857" s="180"/>
      <c r="V2857" s="120"/>
      <c r="W2857" s="118"/>
      <c r="X2857" s="118"/>
      <c r="Y2857" s="117"/>
      <c r="Z2857" s="110"/>
      <c r="AA2857" s="110"/>
      <c r="AB2857" s="121"/>
      <c r="AC2857" s="115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109"/>
      <c r="B2858" s="110"/>
      <c r="C2858" s="110"/>
      <c r="D2858" s="111"/>
      <c r="E2858" s="111"/>
      <c r="F2858" s="161"/>
      <c r="G2858" s="114"/>
      <c r="H2858" s="115"/>
      <c r="I2858" s="115"/>
      <c r="J2858" s="116"/>
      <c r="K2858" s="116"/>
      <c r="L2858" s="8"/>
      <c r="M2858" s="117"/>
      <c r="N2858" s="117"/>
      <c r="O2858" s="110"/>
      <c r="P2858" s="110"/>
      <c r="Q2858" s="148"/>
      <c r="R2858" s="170"/>
      <c r="S2858" s="110"/>
      <c r="T2858" s="92"/>
      <c r="U2858" s="180"/>
      <c r="V2858" s="120"/>
      <c r="W2858" s="118"/>
      <c r="X2858" s="118"/>
      <c r="Y2858" s="117"/>
      <c r="Z2858" s="110"/>
      <c r="AA2858" s="110"/>
      <c r="AB2858" s="121"/>
      <c r="AC2858" s="115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109"/>
      <c r="B2859" s="110"/>
      <c r="C2859" s="110"/>
      <c r="D2859" s="111"/>
      <c r="E2859" s="111"/>
      <c r="F2859" s="161"/>
      <c r="G2859" s="114"/>
      <c r="H2859" s="115"/>
      <c r="I2859" s="115"/>
      <c r="J2859" s="116"/>
      <c r="K2859" s="116"/>
      <c r="L2859" s="8"/>
      <c r="M2859" s="117"/>
      <c r="N2859" s="117"/>
      <c r="O2859" s="110"/>
      <c r="P2859" s="110"/>
      <c r="Q2859" s="148"/>
      <c r="R2859" s="170"/>
      <c r="S2859" s="110"/>
      <c r="T2859" s="92"/>
      <c r="U2859" s="180"/>
      <c r="V2859" s="120"/>
      <c r="W2859" s="118"/>
      <c r="X2859" s="118"/>
      <c r="Y2859" s="117"/>
      <c r="Z2859" s="110"/>
      <c r="AA2859" s="110"/>
      <c r="AB2859" s="121"/>
      <c r="AC2859" s="115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109"/>
      <c r="B2860" s="110"/>
      <c r="C2860" s="110"/>
      <c r="D2860" s="111"/>
      <c r="E2860" s="111"/>
      <c r="F2860" s="161"/>
      <c r="G2860" s="114"/>
      <c r="H2860" s="115"/>
      <c r="I2860" s="115"/>
      <c r="J2860" s="116"/>
      <c r="K2860" s="116"/>
      <c r="L2860" s="8"/>
      <c r="M2860" s="117"/>
      <c r="N2860" s="117"/>
      <c r="O2860" s="110"/>
      <c r="P2860" s="110"/>
      <c r="Q2860" s="148"/>
      <c r="R2860" s="170"/>
      <c r="S2860" s="110"/>
      <c r="T2860" s="92"/>
      <c r="U2860" s="180"/>
      <c r="V2860" s="120"/>
      <c r="W2860" s="118"/>
      <c r="X2860" s="118"/>
      <c r="Y2860" s="117"/>
      <c r="Z2860" s="110"/>
      <c r="AA2860" s="110"/>
      <c r="AB2860" s="121"/>
      <c r="AC2860" s="115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109"/>
      <c r="B2861" s="110"/>
      <c r="C2861" s="110"/>
      <c r="D2861" s="111"/>
      <c r="E2861" s="111"/>
      <c r="F2861" s="161"/>
      <c r="G2861" s="114"/>
      <c r="H2861" s="115"/>
      <c r="I2861" s="115"/>
      <c r="J2861" s="116"/>
      <c r="K2861" s="116"/>
      <c r="L2861" s="8"/>
      <c r="M2861" s="117"/>
      <c r="N2861" s="117"/>
      <c r="O2861" s="110"/>
      <c r="P2861" s="110"/>
      <c r="Q2861" s="148"/>
      <c r="R2861" s="170"/>
      <c r="S2861" s="110"/>
      <c r="T2861" s="92"/>
      <c r="U2861" s="180"/>
      <c r="V2861" s="120"/>
      <c r="W2861" s="118"/>
      <c r="X2861" s="118"/>
      <c r="Y2861" s="117"/>
      <c r="Z2861" s="110"/>
      <c r="AA2861" s="110"/>
      <c r="AB2861" s="121"/>
      <c r="AC2861" s="115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109"/>
      <c r="B2862" s="110"/>
      <c r="C2862" s="110"/>
      <c r="D2862" s="111"/>
      <c r="E2862" s="111"/>
      <c r="F2862" s="161"/>
      <c r="G2862" s="114"/>
      <c r="H2862" s="115"/>
      <c r="I2862" s="115"/>
      <c r="J2862" s="116"/>
      <c r="K2862" s="116"/>
      <c r="L2862" s="8"/>
      <c r="M2862" s="117"/>
      <c r="N2862" s="117"/>
      <c r="O2862" s="110"/>
      <c r="P2862" s="110"/>
      <c r="Q2862" s="148"/>
      <c r="R2862" s="170"/>
      <c r="S2862" s="110"/>
      <c r="T2862" s="92"/>
      <c r="U2862" s="180"/>
      <c r="V2862" s="120"/>
      <c r="W2862" s="118"/>
      <c r="X2862" s="118"/>
      <c r="Y2862" s="117"/>
      <c r="Z2862" s="110"/>
      <c r="AA2862" s="110"/>
      <c r="AB2862" s="121"/>
      <c r="AC2862" s="115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109"/>
      <c r="B2863" s="110"/>
      <c r="C2863" s="110"/>
      <c r="D2863" s="111"/>
      <c r="E2863" s="111"/>
      <c r="F2863" s="161"/>
      <c r="G2863" s="114"/>
      <c r="H2863" s="115"/>
      <c r="I2863" s="115"/>
      <c r="J2863" s="116"/>
      <c r="K2863" s="116"/>
      <c r="L2863" s="8"/>
      <c r="M2863" s="117"/>
      <c r="N2863" s="117"/>
      <c r="O2863" s="110"/>
      <c r="P2863" s="110"/>
      <c r="Q2863" s="148"/>
      <c r="R2863" s="170"/>
      <c r="S2863" s="110"/>
      <c r="T2863" s="92"/>
      <c r="U2863" s="180"/>
      <c r="V2863" s="120"/>
      <c r="W2863" s="118"/>
      <c r="X2863" s="118"/>
      <c r="Y2863" s="117"/>
      <c r="Z2863" s="110"/>
      <c r="AA2863" s="110"/>
      <c r="AB2863" s="121"/>
      <c r="AC2863" s="115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109"/>
      <c r="B2864" s="110"/>
      <c r="C2864" s="110"/>
      <c r="D2864" s="111"/>
      <c r="E2864" s="111"/>
      <c r="F2864" s="161"/>
      <c r="G2864" s="114"/>
      <c r="H2864" s="115"/>
      <c r="I2864" s="115"/>
      <c r="J2864" s="116"/>
      <c r="K2864" s="116"/>
      <c r="L2864" s="8"/>
      <c r="M2864" s="117"/>
      <c r="N2864" s="117"/>
      <c r="O2864" s="110"/>
      <c r="P2864" s="110"/>
      <c r="Q2864" s="148"/>
      <c r="R2864" s="170"/>
      <c r="S2864" s="110"/>
      <c r="T2864" s="92"/>
      <c r="U2864" s="180"/>
      <c r="V2864" s="120"/>
      <c r="W2864" s="118"/>
      <c r="X2864" s="118"/>
      <c r="Y2864" s="117"/>
      <c r="Z2864" s="110"/>
      <c r="AA2864" s="110"/>
      <c r="AB2864" s="121"/>
      <c r="AC2864" s="115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109"/>
      <c r="B2865" s="110"/>
      <c r="C2865" s="110"/>
      <c r="D2865" s="111"/>
      <c r="E2865" s="111"/>
      <c r="F2865" s="161"/>
      <c r="G2865" s="114"/>
      <c r="H2865" s="115"/>
      <c r="I2865" s="115"/>
      <c r="J2865" s="116"/>
      <c r="K2865" s="116"/>
      <c r="L2865" s="8"/>
      <c r="M2865" s="117"/>
      <c r="N2865" s="117"/>
      <c r="O2865" s="110"/>
      <c r="P2865" s="110"/>
      <c r="Q2865" s="148"/>
      <c r="R2865" s="170"/>
      <c r="S2865" s="110"/>
      <c r="T2865" s="92"/>
      <c r="U2865" s="180"/>
      <c r="V2865" s="120"/>
      <c r="W2865" s="118"/>
      <c r="X2865" s="118"/>
      <c r="Y2865" s="117"/>
      <c r="Z2865" s="110"/>
      <c r="AA2865" s="110"/>
      <c r="AB2865" s="121"/>
      <c r="AC2865" s="115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109"/>
      <c r="B2866" s="110"/>
      <c r="C2866" s="110"/>
      <c r="D2866" s="111"/>
      <c r="E2866" s="111"/>
      <c r="F2866" s="161"/>
      <c r="G2866" s="114"/>
      <c r="H2866" s="115"/>
      <c r="I2866" s="115"/>
      <c r="J2866" s="116"/>
      <c r="K2866" s="116"/>
      <c r="L2866" s="8"/>
      <c r="M2866" s="117"/>
      <c r="N2866" s="117"/>
      <c r="O2866" s="110"/>
      <c r="P2866" s="110"/>
      <c r="Q2866" s="148"/>
      <c r="R2866" s="170"/>
      <c r="S2866" s="110"/>
      <c r="T2866" s="92"/>
      <c r="U2866" s="180"/>
      <c r="V2866" s="120"/>
      <c r="W2866" s="118"/>
      <c r="X2866" s="118"/>
      <c r="Y2866" s="117"/>
      <c r="Z2866" s="110"/>
      <c r="AA2866" s="110"/>
      <c r="AB2866" s="121"/>
      <c r="AC2866" s="115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109"/>
      <c r="B2867" s="110"/>
      <c r="C2867" s="110"/>
      <c r="D2867" s="111"/>
      <c r="E2867" s="111"/>
      <c r="F2867" s="161"/>
      <c r="G2867" s="114"/>
      <c r="H2867" s="115"/>
      <c r="I2867" s="115"/>
      <c r="J2867" s="116"/>
      <c r="K2867" s="116"/>
      <c r="L2867" s="8"/>
      <c r="M2867" s="117"/>
      <c r="N2867" s="117"/>
      <c r="O2867" s="110"/>
      <c r="P2867" s="110"/>
      <c r="Q2867" s="148"/>
      <c r="R2867" s="170"/>
      <c r="S2867" s="110"/>
      <c r="T2867" s="92"/>
      <c r="U2867" s="180"/>
      <c r="V2867" s="120"/>
      <c r="W2867" s="118"/>
      <c r="X2867" s="118"/>
      <c r="Y2867" s="117"/>
      <c r="Z2867" s="110"/>
      <c r="AA2867" s="110"/>
      <c r="AB2867" s="121"/>
      <c r="AC2867" s="115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109"/>
      <c r="B2868" s="110"/>
      <c r="C2868" s="110"/>
      <c r="D2868" s="111"/>
      <c r="E2868" s="111"/>
      <c r="F2868" s="161"/>
      <c r="G2868" s="114"/>
      <c r="H2868" s="115"/>
      <c r="I2868" s="115"/>
      <c r="J2868" s="116"/>
      <c r="K2868" s="116"/>
      <c r="L2868" s="8"/>
      <c r="M2868" s="117"/>
      <c r="N2868" s="117"/>
      <c r="O2868" s="110"/>
      <c r="P2868" s="110"/>
      <c r="Q2868" s="148"/>
      <c r="R2868" s="170"/>
      <c r="S2868" s="110"/>
      <c r="T2868" s="92"/>
      <c r="U2868" s="180"/>
      <c r="V2868" s="120"/>
      <c r="W2868" s="118"/>
      <c r="X2868" s="118"/>
      <c r="Y2868" s="117"/>
      <c r="Z2868" s="110"/>
      <c r="AA2868" s="110"/>
      <c r="AB2868" s="121"/>
      <c r="AC2868" s="115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109"/>
      <c r="B2869" s="110"/>
      <c r="C2869" s="110"/>
      <c r="D2869" s="111"/>
      <c r="E2869" s="111"/>
      <c r="F2869" s="161"/>
      <c r="G2869" s="114"/>
      <c r="H2869" s="115"/>
      <c r="I2869" s="115"/>
      <c r="J2869" s="116"/>
      <c r="K2869" s="116"/>
      <c r="L2869" s="8"/>
      <c r="M2869" s="117"/>
      <c r="N2869" s="117"/>
      <c r="O2869" s="110"/>
      <c r="P2869" s="110"/>
      <c r="Q2869" s="148"/>
      <c r="R2869" s="170"/>
      <c r="S2869" s="110"/>
      <c r="T2869" s="92"/>
      <c r="U2869" s="180"/>
      <c r="V2869" s="120"/>
      <c r="W2869" s="118"/>
      <c r="X2869" s="118"/>
      <c r="Y2869" s="117"/>
      <c r="Z2869" s="110"/>
      <c r="AA2869" s="110"/>
      <c r="AB2869" s="121"/>
      <c r="AC2869" s="115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109"/>
      <c r="B2870" s="110"/>
      <c r="C2870" s="110"/>
      <c r="D2870" s="111"/>
      <c r="E2870" s="111"/>
      <c r="F2870" s="161"/>
      <c r="G2870" s="114"/>
      <c r="H2870" s="115"/>
      <c r="I2870" s="115"/>
      <c r="J2870" s="116"/>
      <c r="K2870" s="116"/>
      <c r="L2870" s="8"/>
      <c r="M2870" s="117"/>
      <c r="N2870" s="117"/>
      <c r="O2870" s="110"/>
      <c r="P2870" s="110"/>
      <c r="Q2870" s="148"/>
      <c r="R2870" s="170"/>
      <c r="S2870" s="110"/>
      <c r="T2870" s="92"/>
      <c r="U2870" s="180"/>
      <c r="V2870" s="120"/>
      <c r="W2870" s="118"/>
      <c r="X2870" s="118"/>
      <c r="Y2870" s="117"/>
      <c r="Z2870" s="110"/>
      <c r="AA2870" s="110"/>
      <c r="AB2870" s="121"/>
      <c r="AC2870" s="115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109"/>
      <c r="B2871" s="110"/>
      <c r="C2871" s="110"/>
      <c r="D2871" s="111"/>
      <c r="E2871" s="111"/>
      <c r="F2871" s="161"/>
      <c r="G2871" s="114"/>
      <c r="H2871" s="115"/>
      <c r="I2871" s="115"/>
      <c r="J2871" s="116"/>
      <c r="K2871" s="116"/>
      <c r="L2871" s="8"/>
      <c r="M2871" s="117"/>
      <c r="N2871" s="117"/>
      <c r="O2871" s="110"/>
      <c r="P2871" s="110"/>
      <c r="Q2871" s="148"/>
      <c r="R2871" s="170"/>
      <c r="S2871" s="110"/>
      <c r="T2871" s="92"/>
      <c r="U2871" s="180"/>
      <c r="V2871" s="120"/>
      <c r="W2871" s="118"/>
      <c r="X2871" s="118"/>
      <c r="Y2871" s="117"/>
      <c r="Z2871" s="110"/>
      <c r="AA2871" s="110"/>
      <c r="AB2871" s="121"/>
      <c r="AC2871" s="115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109"/>
      <c r="B2872" s="110"/>
      <c r="C2872" s="110"/>
      <c r="D2872" s="111"/>
      <c r="E2872" s="111"/>
      <c r="F2872" s="161"/>
      <c r="G2872" s="114"/>
      <c r="H2872" s="115"/>
      <c r="I2872" s="115"/>
      <c r="J2872" s="116"/>
      <c r="K2872" s="116"/>
      <c r="L2872" s="8"/>
      <c r="M2872" s="117"/>
      <c r="N2872" s="117"/>
      <c r="O2872" s="110"/>
      <c r="P2872" s="110"/>
      <c r="Q2872" s="148"/>
      <c r="R2872" s="170"/>
      <c r="S2872" s="110"/>
      <c r="T2872" s="92"/>
      <c r="U2872" s="180"/>
      <c r="V2872" s="120"/>
      <c r="W2872" s="118"/>
      <c r="X2872" s="118"/>
      <c r="Y2872" s="117"/>
      <c r="Z2872" s="110"/>
      <c r="AA2872" s="110"/>
      <c r="AB2872" s="121"/>
      <c r="AC2872" s="115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109"/>
      <c r="B2873" s="110"/>
      <c r="C2873" s="110"/>
      <c r="D2873" s="111"/>
      <c r="E2873" s="111"/>
      <c r="F2873" s="161"/>
      <c r="G2873" s="114"/>
      <c r="H2873" s="115"/>
      <c r="I2873" s="115"/>
      <c r="J2873" s="116"/>
      <c r="K2873" s="116"/>
      <c r="L2873" s="8"/>
      <c r="M2873" s="117"/>
      <c r="N2873" s="117"/>
      <c r="O2873" s="110"/>
      <c r="P2873" s="110"/>
      <c r="Q2873" s="148"/>
      <c r="R2873" s="170"/>
      <c r="S2873" s="110"/>
      <c r="T2873" s="92"/>
      <c r="U2873" s="180"/>
      <c r="V2873" s="120"/>
      <c r="W2873" s="118"/>
      <c r="X2873" s="118"/>
      <c r="Y2873" s="117"/>
      <c r="Z2873" s="110"/>
      <c r="AA2873" s="110"/>
      <c r="AB2873" s="121"/>
      <c r="AC2873" s="115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109"/>
      <c r="B2874" s="110"/>
      <c r="C2874" s="110"/>
      <c r="D2874" s="111"/>
      <c r="E2874" s="111"/>
      <c r="F2874" s="161"/>
      <c r="G2874" s="114"/>
      <c r="H2874" s="115"/>
      <c r="I2874" s="115"/>
      <c r="J2874" s="116"/>
      <c r="K2874" s="116"/>
      <c r="L2874" s="8"/>
      <c r="M2874" s="117"/>
      <c r="N2874" s="117"/>
      <c r="O2874" s="110"/>
      <c r="P2874" s="110"/>
      <c r="Q2874" s="148"/>
      <c r="R2874" s="170"/>
      <c r="S2874" s="110"/>
      <c r="T2874" s="92"/>
      <c r="U2874" s="180"/>
      <c r="V2874" s="120"/>
      <c r="W2874" s="118"/>
      <c r="X2874" s="118"/>
      <c r="Y2874" s="117"/>
      <c r="Z2874" s="110"/>
      <c r="AA2874" s="110"/>
      <c r="AB2874" s="121"/>
      <c r="AC2874" s="115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109"/>
      <c r="B2875" s="110"/>
      <c r="C2875" s="110"/>
      <c r="D2875" s="111"/>
      <c r="E2875" s="111"/>
      <c r="F2875" s="161"/>
      <c r="G2875" s="114"/>
      <c r="H2875" s="115"/>
      <c r="I2875" s="115"/>
      <c r="J2875" s="116"/>
      <c r="K2875" s="116"/>
      <c r="L2875" s="8"/>
      <c r="M2875" s="117"/>
      <c r="N2875" s="117"/>
      <c r="O2875" s="110"/>
      <c r="P2875" s="110"/>
      <c r="Q2875" s="148"/>
      <c r="R2875" s="170"/>
      <c r="S2875" s="110"/>
      <c r="T2875" s="92"/>
      <c r="U2875" s="180"/>
      <c r="V2875" s="120"/>
      <c r="W2875" s="118"/>
      <c r="X2875" s="118"/>
      <c r="Y2875" s="117"/>
      <c r="Z2875" s="110"/>
      <c r="AA2875" s="110"/>
      <c r="AB2875" s="121"/>
      <c r="AC2875" s="115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109"/>
      <c r="B2876" s="110"/>
      <c r="C2876" s="110"/>
      <c r="D2876" s="111"/>
      <c r="E2876" s="111"/>
      <c r="F2876" s="161"/>
      <c r="G2876" s="114"/>
      <c r="H2876" s="115"/>
      <c r="I2876" s="115"/>
      <c r="J2876" s="116"/>
      <c r="K2876" s="116"/>
      <c r="L2876" s="8"/>
      <c r="M2876" s="117"/>
      <c r="N2876" s="117"/>
      <c r="O2876" s="110"/>
      <c r="P2876" s="110"/>
      <c r="Q2876" s="148"/>
      <c r="R2876" s="170"/>
      <c r="S2876" s="110"/>
      <c r="T2876" s="92"/>
      <c r="U2876" s="180"/>
      <c r="V2876" s="120"/>
      <c r="W2876" s="118"/>
      <c r="X2876" s="118"/>
      <c r="Y2876" s="117"/>
      <c r="Z2876" s="110"/>
      <c r="AA2876" s="110"/>
      <c r="AB2876" s="121"/>
      <c r="AC2876" s="115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109"/>
      <c r="B2877" s="110"/>
      <c r="C2877" s="110"/>
      <c r="D2877" s="111"/>
      <c r="E2877" s="111"/>
      <c r="F2877" s="161"/>
      <c r="G2877" s="114"/>
      <c r="H2877" s="115"/>
      <c r="I2877" s="115"/>
      <c r="J2877" s="116"/>
      <c r="K2877" s="116"/>
      <c r="L2877" s="8"/>
      <c r="M2877" s="117"/>
      <c r="N2877" s="117"/>
      <c r="O2877" s="110"/>
      <c r="P2877" s="110"/>
      <c r="Q2877" s="148"/>
      <c r="R2877" s="170"/>
      <c r="S2877" s="110"/>
      <c r="T2877" s="92"/>
      <c r="U2877" s="180"/>
      <c r="V2877" s="120"/>
      <c r="W2877" s="118"/>
      <c r="X2877" s="118"/>
      <c r="Y2877" s="117"/>
      <c r="Z2877" s="110"/>
      <c r="AA2877" s="110"/>
      <c r="AB2877" s="121"/>
      <c r="AC2877" s="115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109"/>
      <c r="B2878" s="110"/>
      <c r="C2878" s="110"/>
      <c r="D2878" s="111"/>
      <c r="E2878" s="111"/>
      <c r="F2878" s="161"/>
      <c r="G2878" s="114"/>
      <c r="H2878" s="115"/>
      <c r="I2878" s="115"/>
      <c r="J2878" s="116"/>
      <c r="K2878" s="116"/>
      <c r="L2878" s="8"/>
      <c r="M2878" s="117"/>
      <c r="N2878" s="117"/>
      <c r="O2878" s="110"/>
      <c r="P2878" s="110"/>
      <c r="Q2878" s="148"/>
      <c r="R2878" s="170"/>
      <c r="S2878" s="110"/>
      <c r="T2878" s="92"/>
      <c r="U2878" s="180"/>
      <c r="V2878" s="120"/>
      <c r="W2878" s="118"/>
      <c r="X2878" s="118"/>
      <c r="Y2878" s="117"/>
      <c r="Z2878" s="110"/>
      <c r="AA2878" s="110"/>
      <c r="AB2878" s="121"/>
      <c r="AC2878" s="115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109"/>
      <c r="B2879" s="110"/>
      <c r="C2879" s="110"/>
      <c r="D2879" s="111"/>
      <c r="E2879" s="111"/>
      <c r="F2879" s="161"/>
      <c r="G2879" s="114"/>
      <c r="H2879" s="115"/>
      <c r="I2879" s="115"/>
      <c r="J2879" s="116"/>
      <c r="K2879" s="116"/>
      <c r="L2879" s="8"/>
      <c r="M2879" s="117"/>
      <c r="N2879" s="117"/>
      <c r="O2879" s="110"/>
      <c r="P2879" s="110"/>
      <c r="Q2879" s="148"/>
      <c r="R2879" s="170"/>
      <c r="S2879" s="110"/>
      <c r="T2879" s="92"/>
      <c r="U2879" s="180"/>
      <c r="V2879" s="120"/>
      <c r="W2879" s="118"/>
      <c r="X2879" s="118"/>
      <c r="Y2879" s="117"/>
      <c r="Z2879" s="110"/>
      <c r="AA2879" s="110"/>
      <c r="AB2879" s="121"/>
      <c r="AC2879" s="115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109"/>
      <c r="B2880" s="110"/>
      <c r="C2880" s="110"/>
      <c r="D2880" s="111"/>
      <c r="E2880" s="111"/>
      <c r="F2880" s="161"/>
      <c r="G2880" s="114"/>
      <c r="H2880" s="115"/>
      <c r="I2880" s="115"/>
      <c r="J2880" s="116"/>
      <c r="K2880" s="116"/>
      <c r="L2880" s="8"/>
      <c r="M2880" s="117"/>
      <c r="N2880" s="117"/>
      <c r="O2880" s="110"/>
      <c r="P2880" s="110"/>
      <c r="Q2880" s="148"/>
      <c r="R2880" s="170"/>
      <c r="S2880" s="110"/>
      <c r="T2880" s="92"/>
      <c r="U2880" s="180"/>
      <c r="V2880" s="120"/>
      <c r="W2880" s="118"/>
      <c r="X2880" s="118"/>
      <c r="Y2880" s="117"/>
      <c r="Z2880" s="110"/>
      <c r="AA2880" s="110"/>
      <c r="AB2880" s="121"/>
      <c r="AC2880" s="115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109"/>
      <c r="B2881" s="110"/>
      <c r="C2881" s="110"/>
      <c r="D2881" s="111"/>
      <c r="E2881" s="111"/>
      <c r="F2881" s="161"/>
      <c r="G2881" s="114"/>
      <c r="H2881" s="115"/>
      <c r="I2881" s="115"/>
      <c r="J2881" s="116"/>
      <c r="K2881" s="116"/>
      <c r="L2881" s="8"/>
      <c r="M2881" s="117"/>
      <c r="N2881" s="117"/>
      <c r="O2881" s="110"/>
      <c r="P2881" s="110"/>
      <c r="Q2881" s="148"/>
      <c r="R2881" s="170"/>
      <c r="S2881" s="110"/>
      <c r="T2881" s="92"/>
      <c r="U2881" s="180"/>
      <c r="V2881" s="120"/>
      <c r="W2881" s="118"/>
      <c r="X2881" s="118"/>
      <c r="Y2881" s="117"/>
      <c r="Z2881" s="110"/>
      <c r="AA2881" s="110"/>
      <c r="AB2881" s="121"/>
      <c r="AC2881" s="115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109"/>
      <c r="B2882" s="110"/>
      <c r="C2882" s="110"/>
      <c r="D2882" s="111"/>
      <c r="E2882" s="111"/>
      <c r="F2882" s="161"/>
      <c r="G2882" s="114"/>
      <c r="H2882" s="115"/>
      <c r="I2882" s="115"/>
      <c r="J2882" s="116"/>
      <c r="K2882" s="116"/>
      <c r="L2882" s="8"/>
      <c r="M2882" s="117"/>
      <c r="N2882" s="117"/>
      <c r="O2882" s="110"/>
      <c r="P2882" s="110"/>
      <c r="Q2882" s="148"/>
      <c r="R2882" s="170"/>
      <c r="S2882" s="110"/>
      <c r="T2882" s="92"/>
      <c r="U2882" s="180"/>
      <c r="V2882" s="120"/>
      <c r="W2882" s="118"/>
      <c r="X2882" s="118"/>
      <c r="Y2882" s="117"/>
      <c r="Z2882" s="110"/>
      <c r="AA2882" s="110"/>
      <c r="AB2882" s="121"/>
      <c r="AC2882" s="115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109"/>
      <c r="B2883" s="110"/>
      <c r="C2883" s="110"/>
      <c r="D2883" s="111"/>
      <c r="E2883" s="111"/>
      <c r="F2883" s="161"/>
      <c r="G2883" s="114"/>
      <c r="H2883" s="115"/>
      <c r="I2883" s="115"/>
      <c r="J2883" s="116"/>
      <c r="K2883" s="116"/>
      <c r="L2883" s="8"/>
      <c r="M2883" s="117"/>
      <c r="N2883" s="117"/>
      <c r="O2883" s="110"/>
      <c r="P2883" s="110"/>
      <c r="Q2883" s="148"/>
      <c r="R2883" s="170"/>
      <c r="S2883" s="110"/>
      <c r="T2883" s="92"/>
      <c r="U2883" s="180"/>
      <c r="V2883" s="120"/>
      <c r="W2883" s="118"/>
      <c r="X2883" s="118"/>
      <c r="Y2883" s="117"/>
      <c r="Z2883" s="110"/>
      <c r="AA2883" s="110"/>
      <c r="AB2883" s="121"/>
      <c r="AC2883" s="115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109"/>
      <c r="B2884" s="110"/>
      <c r="C2884" s="110"/>
      <c r="D2884" s="111"/>
      <c r="E2884" s="111"/>
      <c r="F2884" s="161"/>
      <c r="G2884" s="114"/>
      <c r="H2884" s="115"/>
      <c r="I2884" s="115"/>
      <c r="J2884" s="116"/>
      <c r="K2884" s="116"/>
      <c r="L2884" s="8"/>
      <c r="M2884" s="117"/>
      <c r="N2884" s="117"/>
      <c r="O2884" s="110"/>
      <c r="P2884" s="110"/>
      <c r="Q2884" s="148"/>
      <c r="R2884" s="170"/>
      <c r="S2884" s="110"/>
      <c r="T2884" s="92"/>
      <c r="U2884" s="180"/>
      <c r="V2884" s="120"/>
      <c r="W2884" s="118"/>
      <c r="X2884" s="118"/>
      <c r="Y2884" s="117"/>
      <c r="Z2884" s="110"/>
      <c r="AA2884" s="110"/>
      <c r="AB2884" s="121"/>
      <c r="AC2884" s="115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109"/>
      <c r="B2885" s="110"/>
      <c r="C2885" s="110"/>
      <c r="D2885" s="111"/>
      <c r="E2885" s="111"/>
      <c r="F2885" s="161"/>
      <c r="G2885" s="114"/>
      <c r="H2885" s="115"/>
      <c r="I2885" s="115"/>
      <c r="J2885" s="116"/>
      <c r="K2885" s="116"/>
      <c r="L2885" s="8"/>
      <c r="M2885" s="117"/>
      <c r="N2885" s="117"/>
      <c r="O2885" s="110"/>
      <c r="P2885" s="110"/>
      <c r="Q2885" s="148"/>
      <c r="R2885" s="170"/>
      <c r="S2885" s="110"/>
      <c r="T2885" s="92"/>
      <c r="U2885" s="180"/>
      <c r="V2885" s="120"/>
      <c r="W2885" s="118"/>
      <c r="X2885" s="118"/>
      <c r="Y2885" s="117"/>
      <c r="Z2885" s="110"/>
      <c r="AA2885" s="110"/>
      <c r="AB2885" s="121"/>
      <c r="AC2885" s="115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109"/>
      <c r="B2886" s="110"/>
      <c r="C2886" s="110"/>
      <c r="D2886" s="111"/>
      <c r="E2886" s="111"/>
      <c r="F2886" s="161"/>
      <c r="G2886" s="114"/>
      <c r="H2886" s="115"/>
      <c r="I2886" s="115"/>
      <c r="J2886" s="116"/>
      <c r="K2886" s="116"/>
      <c r="L2886" s="8"/>
      <c r="M2886" s="117"/>
      <c r="N2886" s="117"/>
      <c r="O2886" s="110"/>
      <c r="P2886" s="110"/>
      <c r="Q2886" s="148"/>
      <c r="R2886" s="170"/>
      <c r="S2886" s="110"/>
      <c r="T2886" s="92"/>
      <c r="U2886" s="180"/>
      <c r="V2886" s="120"/>
      <c r="W2886" s="118"/>
      <c r="X2886" s="118"/>
      <c r="Y2886" s="117"/>
      <c r="Z2886" s="110"/>
      <c r="AA2886" s="110"/>
      <c r="AB2886" s="121"/>
      <c r="AC2886" s="115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109"/>
      <c r="B2887" s="110"/>
      <c r="C2887" s="110"/>
      <c r="D2887" s="111"/>
      <c r="E2887" s="111"/>
      <c r="F2887" s="161"/>
      <c r="G2887" s="114"/>
      <c r="H2887" s="115"/>
      <c r="I2887" s="115"/>
      <c r="J2887" s="116"/>
      <c r="K2887" s="116"/>
      <c r="L2887" s="8"/>
      <c r="M2887" s="117"/>
      <c r="N2887" s="117"/>
      <c r="O2887" s="110"/>
      <c r="P2887" s="110"/>
      <c r="Q2887" s="148"/>
      <c r="R2887" s="170"/>
      <c r="S2887" s="110"/>
      <c r="T2887" s="92"/>
      <c r="U2887" s="180"/>
      <c r="V2887" s="120"/>
      <c r="W2887" s="118"/>
      <c r="X2887" s="118"/>
      <c r="Y2887" s="117"/>
      <c r="Z2887" s="110"/>
      <c r="AA2887" s="110"/>
      <c r="AB2887" s="121"/>
      <c r="AC2887" s="115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109"/>
      <c r="B2888" s="110"/>
      <c r="C2888" s="110"/>
      <c r="D2888" s="111"/>
      <c r="E2888" s="111"/>
      <c r="F2888" s="161"/>
      <c r="G2888" s="114"/>
      <c r="H2888" s="115"/>
      <c r="I2888" s="115"/>
      <c r="J2888" s="116"/>
      <c r="K2888" s="116"/>
      <c r="L2888" s="8"/>
      <c r="M2888" s="117"/>
      <c r="N2888" s="117"/>
      <c r="O2888" s="110"/>
      <c r="P2888" s="110"/>
      <c r="Q2888" s="148"/>
      <c r="R2888" s="170"/>
      <c r="S2888" s="110"/>
      <c r="T2888" s="92"/>
      <c r="U2888" s="180"/>
      <c r="V2888" s="120"/>
      <c r="W2888" s="118"/>
      <c r="X2888" s="118"/>
      <c r="Y2888" s="117"/>
      <c r="Z2888" s="110"/>
      <c r="AA2888" s="110"/>
      <c r="AB2888" s="121"/>
      <c r="AC2888" s="115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109"/>
      <c r="B2889" s="110"/>
      <c r="C2889" s="110"/>
      <c r="D2889" s="111"/>
      <c r="E2889" s="111"/>
      <c r="F2889" s="161"/>
      <c r="G2889" s="114"/>
      <c r="H2889" s="115"/>
      <c r="I2889" s="115"/>
      <c r="J2889" s="116"/>
      <c r="K2889" s="116"/>
      <c r="L2889" s="8"/>
      <c r="M2889" s="117"/>
      <c r="N2889" s="117"/>
      <c r="O2889" s="110"/>
      <c r="P2889" s="110"/>
      <c r="Q2889" s="148"/>
      <c r="R2889" s="170"/>
      <c r="S2889" s="110"/>
      <c r="T2889" s="92"/>
      <c r="U2889" s="180"/>
      <c r="V2889" s="120"/>
      <c r="W2889" s="118"/>
      <c r="X2889" s="118"/>
      <c r="Y2889" s="117"/>
      <c r="Z2889" s="110"/>
      <c r="AA2889" s="110"/>
      <c r="AB2889" s="121"/>
      <c r="AC2889" s="115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109"/>
      <c r="B2890" s="110"/>
      <c r="C2890" s="110"/>
      <c r="D2890" s="111"/>
      <c r="E2890" s="111"/>
      <c r="F2890" s="161"/>
      <c r="G2890" s="114"/>
      <c r="H2890" s="115"/>
      <c r="I2890" s="115"/>
      <c r="J2890" s="116"/>
      <c r="K2890" s="116"/>
      <c r="L2890" s="8"/>
      <c r="M2890" s="117"/>
      <c r="N2890" s="117"/>
      <c r="O2890" s="110"/>
      <c r="P2890" s="110"/>
      <c r="Q2890" s="148"/>
      <c r="R2890" s="170"/>
      <c r="S2890" s="110"/>
      <c r="T2890" s="92"/>
      <c r="U2890" s="180"/>
      <c r="V2890" s="120"/>
      <c r="W2890" s="118"/>
      <c r="X2890" s="118"/>
      <c r="Y2890" s="117"/>
      <c r="Z2890" s="110"/>
      <c r="AA2890" s="110"/>
      <c r="AB2890" s="121"/>
      <c r="AC2890" s="115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109"/>
      <c r="B2891" s="110"/>
      <c r="C2891" s="110"/>
      <c r="D2891" s="111"/>
      <c r="E2891" s="111"/>
      <c r="F2891" s="161"/>
      <c r="G2891" s="114"/>
      <c r="H2891" s="115"/>
      <c r="I2891" s="115"/>
      <c r="J2891" s="116"/>
      <c r="K2891" s="116"/>
      <c r="L2891" s="8"/>
      <c r="M2891" s="117"/>
      <c r="N2891" s="117"/>
      <c r="O2891" s="110"/>
      <c r="P2891" s="110"/>
      <c r="Q2891" s="148"/>
      <c r="R2891" s="170"/>
      <c r="S2891" s="110"/>
      <c r="T2891" s="92"/>
      <c r="U2891" s="180"/>
      <c r="V2891" s="120"/>
      <c r="W2891" s="118"/>
      <c r="X2891" s="118"/>
      <c r="Y2891" s="117"/>
      <c r="Z2891" s="110"/>
      <c r="AA2891" s="110"/>
      <c r="AB2891" s="121"/>
      <c r="AC2891" s="115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109"/>
      <c r="B2892" s="110"/>
      <c r="C2892" s="110"/>
      <c r="D2892" s="111"/>
      <c r="E2892" s="111"/>
      <c r="F2892" s="161"/>
      <c r="G2892" s="114"/>
      <c r="H2892" s="115"/>
      <c r="I2892" s="115"/>
      <c r="J2892" s="116"/>
      <c r="K2892" s="116"/>
      <c r="L2892" s="8"/>
      <c r="M2892" s="117"/>
      <c r="N2892" s="117"/>
      <c r="O2892" s="110"/>
      <c r="P2892" s="110"/>
      <c r="Q2892" s="148"/>
      <c r="R2892" s="170"/>
      <c r="S2892" s="110"/>
      <c r="T2892" s="92"/>
      <c r="U2892" s="180"/>
      <c r="V2892" s="120"/>
      <c r="W2892" s="118"/>
      <c r="X2892" s="118"/>
      <c r="Y2892" s="117"/>
      <c r="Z2892" s="110"/>
      <c r="AA2892" s="110"/>
      <c r="AB2892" s="121"/>
      <c r="AC2892" s="115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109"/>
      <c r="B2893" s="110"/>
      <c r="C2893" s="110"/>
      <c r="D2893" s="111"/>
      <c r="E2893" s="111"/>
      <c r="F2893" s="161"/>
      <c r="G2893" s="114"/>
      <c r="H2893" s="115"/>
      <c r="I2893" s="115"/>
      <c r="J2893" s="116"/>
      <c r="K2893" s="116"/>
      <c r="L2893" s="8"/>
      <c r="M2893" s="117"/>
      <c r="N2893" s="117"/>
      <c r="O2893" s="110"/>
      <c r="P2893" s="110"/>
      <c r="Q2893" s="148"/>
      <c r="R2893" s="170"/>
      <c r="S2893" s="110"/>
      <c r="T2893" s="92"/>
      <c r="U2893" s="180"/>
      <c r="V2893" s="120"/>
      <c r="W2893" s="118"/>
      <c r="X2893" s="118"/>
      <c r="Y2893" s="117"/>
      <c r="Z2893" s="110"/>
      <c r="AA2893" s="110"/>
      <c r="AB2893" s="121"/>
      <c r="AC2893" s="115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109"/>
      <c r="B2894" s="110"/>
      <c r="C2894" s="110"/>
      <c r="D2894" s="111"/>
      <c r="E2894" s="111"/>
      <c r="F2894" s="161"/>
      <c r="G2894" s="114"/>
      <c r="H2894" s="115"/>
      <c r="I2894" s="115"/>
      <c r="J2894" s="116"/>
      <c r="K2894" s="116"/>
      <c r="L2894" s="8"/>
      <c r="M2894" s="117"/>
      <c r="N2894" s="117"/>
      <c r="O2894" s="110"/>
      <c r="P2894" s="110"/>
      <c r="Q2894" s="148"/>
      <c r="R2894" s="170"/>
      <c r="S2894" s="110"/>
      <c r="T2894" s="92"/>
      <c r="U2894" s="180"/>
      <c r="V2894" s="120"/>
      <c r="W2894" s="118"/>
      <c r="X2894" s="118"/>
      <c r="Y2894" s="117"/>
      <c r="Z2894" s="110"/>
      <c r="AA2894" s="110"/>
      <c r="AB2894" s="121"/>
      <c r="AC2894" s="115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109"/>
      <c r="B2895" s="110"/>
      <c r="C2895" s="110"/>
      <c r="D2895" s="111"/>
      <c r="E2895" s="111"/>
      <c r="F2895" s="161"/>
      <c r="G2895" s="114"/>
      <c r="H2895" s="115"/>
      <c r="I2895" s="115"/>
      <c r="J2895" s="116"/>
      <c r="K2895" s="116"/>
      <c r="L2895" s="8"/>
      <c r="M2895" s="117"/>
      <c r="N2895" s="117"/>
      <c r="O2895" s="110"/>
      <c r="P2895" s="110"/>
      <c r="Q2895" s="148"/>
      <c r="R2895" s="170"/>
      <c r="S2895" s="110"/>
      <c r="T2895" s="92"/>
      <c r="U2895" s="180"/>
      <c r="V2895" s="120"/>
      <c r="W2895" s="118"/>
      <c r="X2895" s="118"/>
      <c r="Y2895" s="117"/>
      <c r="Z2895" s="110"/>
      <c r="AA2895" s="110"/>
      <c r="AB2895" s="121"/>
      <c r="AC2895" s="115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109"/>
      <c r="B2896" s="110"/>
      <c r="C2896" s="110"/>
      <c r="D2896" s="111"/>
      <c r="E2896" s="111"/>
      <c r="F2896" s="161"/>
      <c r="G2896" s="114"/>
      <c r="H2896" s="115"/>
      <c r="I2896" s="115"/>
      <c r="J2896" s="116"/>
      <c r="K2896" s="116"/>
      <c r="L2896" s="8"/>
      <c r="M2896" s="117"/>
      <c r="N2896" s="117"/>
      <c r="O2896" s="110"/>
      <c r="P2896" s="110"/>
      <c r="Q2896" s="148"/>
      <c r="R2896" s="170"/>
      <c r="S2896" s="110"/>
      <c r="T2896" s="92"/>
      <c r="U2896" s="180"/>
      <c r="V2896" s="120"/>
      <c r="W2896" s="118"/>
      <c r="X2896" s="118"/>
      <c r="Y2896" s="117"/>
      <c r="Z2896" s="110"/>
      <c r="AA2896" s="110"/>
      <c r="AB2896" s="121"/>
      <c r="AC2896" s="115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109"/>
      <c r="B2897" s="110"/>
      <c r="C2897" s="110"/>
      <c r="D2897" s="111"/>
      <c r="E2897" s="111"/>
      <c r="F2897" s="161"/>
      <c r="G2897" s="114"/>
      <c r="H2897" s="115"/>
      <c r="I2897" s="115"/>
      <c r="J2897" s="116"/>
      <c r="K2897" s="116"/>
      <c r="L2897" s="8"/>
      <c r="M2897" s="117"/>
      <c r="N2897" s="117"/>
      <c r="O2897" s="110"/>
      <c r="P2897" s="110"/>
      <c r="Q2897" s="148"/>
      <c r="R2897" s="170"/>
      <c r="S2897" s="110"/>
      <c r="T2897" s="92"/>
      <c r="U2897" s="180"/>
      <c r="V2897" s="120"/>
      <c r="W2897" s="118"/>
      <c r="X2897" s="118"/>
      <c r="Y2897" s="117"/>
      <c r="Z2897" s="110"/>
      <c r="AA2897" s="110"/>
      <c r="AB2897" s="121"/>
      <c r="AC2897" s="115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109"/>
      <c r="B2898" s="110"/>
      <c r="C2898" s="110"/>
      <c r="D2898" s="111"/>
      <c r="E2898" s="111"/>
      <c r="F2898" s="161"/>
      <c r="G2898" s="114"/>
      <c r="H2898" s="115"/>
      <c r="I2898" s="115"/>
      <c r="J2898" s="116"/>
      <c r="K2898" s="116"/>
      <c r="L2898" s="8"/>
      <c r="M2898" s="117"/>
      <c r="N2898" s="117"/>
      <c r="O2898" s="110"/>
      <c r="P2898" s="110"/>
      <c r="Q2898" s="148"/>
      <c r="R2898" s="170"/>
      <c r="S2898" s="110"/>
      <c r="T2898" s="92"/>
      <c r="U2898" s="180"/>
      <c r="V2898" s="120"/>
      <c r="W2898" s="118"/>
      <c r="X2898" s="118"/>
      <c r="Y2898" s="117"/>
      <c r="Z2898" s="110"/>
      <c r="AA2898" s="110"/>
      <c r="AB2898" s="121"/>
      <c r="AC2898" s="115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109"/>
      <c r="B2899" s="110"/>
      <c r="C2899" s="110"/>
      <c r="D2899" s="111"/>
      <c r="E2899" s="111"/>
      <c r="F2899" s="161"/>
      <c r="G2899" s="114"/>
      <c r="H2899" s="115"/>
      <c r="I2899" s="115"/>
      <c r="J2899" s="116"/>
      <c r="K2899" s="116"/>
      <c r="L2899" s="8"/>
      <c r="M2899" s="117"/>
      <c r="N2899" s="117"/>
      <c r="O2899" s="110"/>
      <c r="P2899" s="110"/>
      <c r="Q2899" s="148"/>
      <c r="R2899" s="170"/>
      <c r="S2899" s="110"/>
      <c r="T2899" s="92"/>
      <c r="U2899" s="180"/>
      <c r="V2899" s="120"/>
      <c r="W2899" s="118"/>
      <c r="X2899" s="118"/>
      <c r="Y2899" s="117"/>
      <c r="Z2899" s="110"/>
      <c r="AA2899" s="110"/>
      <c r="AB2899" s="121"/>
      <c r="AC2899" s="115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109"/>
      <c r="B2900" s="110"/>
      <c r="C2900" s="110"/>
      <c r="D2900" s="111"/>
      <c r="E2900" s="111"/>
      <c r="F2900" s="161"/>
      <c r="G2900" s="114"/>
      <c r="H2900" s="115"/>
      <c r="I2900" s="115"/>
      <c r="J2900" s="116"/>
      <c r="K2900" s="116"/>
      <c r="L2900" s="8"/>
      <c r="M2900" s="117"/>
      <c r="N2900" s="117"/>
      <c r="O2900" s="110"/>
      <c r="P2900" s="110"/>
      <c r="Q2900" s="148"/>
      <c r="R2900" s="170"/>
      <c r="S2900" s="110"/>
      <c r="T2900" s="92"/>
      <c r="U2900" s="180"/>
      <c r="V2900" s="120"/>
      <c r="W2900" s="118"/>
      <c r="X2900" s="118"/>
      <c r="Y2900" s="117"/>
      <c r="Z2900" s="110"/>
      <c r="AA2900" s="110"/>
      <c r="AB2900" s="121"/>
      <c r="AC2900" s="115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109"/>
      <c r="B2901" s="110"/>
      <c r="C2901" s="110"/>
      <c r="D2901" s="111"/>
      <c r="E2901" s="111"/>
      <c r="F2901" s="161"/>
      <c r="G2901" s="114"/>
      <c r="H2901" s="115"/>
      <c r="I2901" s="115"/>
      <c r="J2901" s="116"/>
      <c r="K2901" s="116"/>
      <c r="L2901" s="8"/>
      <c r="M2901" s="117"/>
      <c r="N2901" s="117"/>
      <c r="O2901" s="110"/>
      <c r="P2901" s="110"/>
      <c r="Q2901" s="148"/>
      <c r="R2901" s="170"/>
      <c r="S2901" s="110"/>
      <c r="T2901" s="92"/>
      <c r="U2901" s="180"/>
      <c r="V2901" s="120"/>
      <c r="W2901" s="118"/>
      <c r="X2901" s="118"/>
      <c r="Y2901" s="117"/>
      <c r="Z2901" s="110"/>
      <c r="AA2901" s="110"/>
      <c r="AB2901" s="121"/>
      <c r="AC2901" s="115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109"/>
      <c r="B2902" s="110"/>
      <c r="C2902" s="110"/>
      <c r="D2902" s="111"/>
      <c r="E2902" s="111"/>
      <c r="F2902" s="161"/>
      <c r="G2902" s="114"/>
      <c r="H2902" s="115"/>
      <c r="I2902" s="115"/>
      <c r="J2902" s="116"/>
      <c r="K2902" s="116"/>
      <c r="L2902" s="8"/>
      <c r="M2902" s="117"/>
      <c r="N2902" s="117"/>
      <c r="O2902" s="110"/>
      <c r="P2902" s="110"/>
      <c r="Q2902" s="148"/>
      <c r="R2902" s="170"/>
      <c r="S2902" s="110"/>
      <c r="T2902" s="92"/>
      <c r="U2902" s="180"/>
      <c r="V2902" s="120"/>
      <c r="W2902" s="118"/>
      <c r="X2902" s="118"/>
      <c r="Y2902" s="117"/>
      <c r="Z2902" s="110"/>
      <c r="AA2902" s="110"/>
      <c r="AB2902" s="121"/>
      <c r="AC2902" s="115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109"/>
      <c r="B2903" s="110"/>
      <c r="C2903" s="110"/>
      <c r="D2903" s="111"/>
      <c r="E2903" s="111"/>
      <c r="F2903" s="161"/>
      <c r="G2903" s="114"/>
      <c r="H2903" s="115"/>
      <c r="I2903" s="115"/>
      <c r="J2903" s="116"/>
      <c r="K2903" s="116"/>
      <c r="L2903" s="8"/>
      <c r="M2903" s="117"/>
      <c r="N2903" s="117"/>
      <c r="O2903" s="110"/>
      <c r="P2903" s="110"/>
      <c r="Q2903" s="148"/>
      <c r="R2903" s="170"/>
      <c r="S2903" s="110"/>
      <c r="T2903" s="92"/>
      <c r="U2903" s="180"/>
      <c r="V2903" s="120"/>
      <c r="W2903" s="118"/>
      <c r="X2903" s="118"/>
      <c r="Y2903" s="117"/>
      <c r="Z2903" s="110"/>
      <c r="AA2903" s="110"/>
      <c r="AB2903" s="121"/>
      <c r="AC2903" s="115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109"/>
      <c r="B2904" s="110"/>
      <c r="C2904" s="110"/>
      <c r="D2904" s="111"/>
      <c r="E2904" s="111"/>
      <c r="F2904" s="161"/>
      <c r="G2904" s="114"/>
      <c r="H2904" s="115"/>
      <c r="I2904" s="115"/>
      <c r="J2904" s="116"/>
      <c r="K2904" s="116"/>
      <c r="L2904" s="8"/>
      <c r="M2904" s="117"/>
      <c r="N2904" s="117"/>
      <c r="O2904" s="110"/>
      <c r="P2904" s="110"/>
      <c r="Q2904" s="148"/>
      <c r="R2904" s="170"/>
      <c r="S2904" s="110"/>
      <c r="T2904" s="92"/>
      <c r="U2904" s="180"/>
      <c r="V2904" s="120"/>
      <c r="W2904" s="118"/>
      <c r="X2904" s="118"/>
      <c r="Y2904" s="117"/>
      <c r="Z2904" s="110"/>
      <c r="AA2904" s="110"/>
      <c r="AB2904" s="121"/>
      <c r="AC2904" s="115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109"/>
      <c r="B2905" s="110"/>
      <c r="C2905" s="110"/>
      <c r="D2905" s="111"/>
      <c r="E2905" s="111"/>
      <c r="F2905" s="161"/>
      <c r="G2905" s="114"/>
      <c r="H2905" s="115"/>
      <c r="I2905" s="115"/>
      <c r="J2905" s="116"/>
      <c r="K2905" s="116"/>
      <c r="L2905" s="8"/>
      <c r="M2905" s="117"/>
      <c r="N2905" s="117"/>
      <c r="O2905" s="110"/>
      <c r="P2905" s="110"/>
      <c r="Q2905" s="148"/>
      <c r="R2905" s="170"/>
      <c r="S2905" s="110"/>
      <c r="T2905" s="92"/>
      <c r="U2905" s="180"/>
      <c r="V2905" s="120"/>
      <c r="W2905" s="118"/>
      <c r="X2905" s="118"/>
      <c r="Y2905" s="117"/>
      <c r="Z2905" s="110"/>
      <c r="AA2905" s="110"/>
      <c r="AB2905" s="121"/>
      <c r="AC2905" s="115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109"/>
      <c r="B2906" s="110"/>
      <c r="C2906" s="110"/>
      <c r="D2906" s="111"/>
      <c r="E2906" s="111"/>
      <c r="F2906" s="161"/>
      <c r="G2906" s="114"/>
      <c r="H2906" s="115"/>
      <c r="I2906" s="115"/>
      <c r="J2906" s="116"/>
      <c r="K2906" s="116"/>
      <c r="L2906" s="8"/>
      <c r="M2906" s="117"/>
      <c r="N2906" s="117"/>
      <c r="O2906" s="110"/>
      <c r="P2906" s="110"/>
      <c r="Q2906" s="148"/>
      <c r="R2906" s="170"/>
      <c r="S2906" s="110"/>
      <c r="T2906" s="92"/>
      <c r="U2906" s="180"/>
      <c r="V2906" s="120"/>
      <c r="W2906" s="118"/>
      <c r="X2906" s="118"/>
      <c r="Y2906" s="117"/>
      <c r="Z2906" s="110"/>
      <c r="AA2906" s="110"/>
      <c r="AB2906" s="121"/>
      <c r="AC2906" s="115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109"/>
      <c r="B2907" s="110"/>
      <c r="C2907" s="110"/>
      <c r="D2907" s="111"/>
      <c r="E2907" s="111"/>
      <c r="F2907" s="161"/>
      <c r="G2907" s="114"/>
      <c r="H2907" s="115"/>
      <c r="I2907" s="115"/>
      <c r="J2907" s="116"/>
      <c r="K2907" s="116"/>
      <c r="L2907" s="8"/>
      <c r="M2907" s="117"/>
      <c r="N2907" s="117"/>
      <c r="O2907" s="110"/>
      <c r="P2907" s="110"/>
      <c r="Q2907" s="148"/>
      <c r="R2907" s="170"/>
      <c r="S2907" s="110"/>
      <c r="T2907" s="92"/>
      <c r="U2907" s="180"/>
      <c r="V2907" s="120"/>
      <c r="W2907" s="118"/>
      <c r="X2907" s="118"/>
      <c r="Y2907" s="117"/>
      <c r="Z2907" s="110"/>
      <c r="AA2907" s="110"/>
      <c r="AB2907" s="121"/>
      <c r="AC2907" s="115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109"/>
      <c r="B2908" s="110"/>
      <c r="C2908" s="110"/>
      <c r="D2908" s="111"/>
      <c r="E2908" s="111"/>
      <c r="F2908" s="161"/>
      <c r="G2908" s="114"/>
      <c r="H2908" s="115"/>
      <c r="I2908" s="115"/>
      <c r="J2908" s="116"/>
      <c r="K2908" s="116"/>
      <c r="L2908" s="8"/>
      <c r="M2908" s="117"/>
      <c r="N2908" s="117"/>
      <c r="O2908" s="110"/>
      <c r="P2908" s="110"/>
      <c r="Q2908" s="148"/>
      <c r="R2908" s="170"/>
      <c r="S2908" s="110"/>
      <c r="T2908" s="92"/>
      <c r="U2908" s="180"/>
      <c r="V2908" s="120"/>
      <c r="W2908" s="118"/>
      <c r="X2908" s="118"/>
      <c r="Y2908" s="117"/>
      <c r="Z2908" s="110"/>
      <c r="AA2908" s="110"/>
      <c r="AB2908" s="121"/>
      <c r="AC2908" s="115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109"/>
      <c r="B2909" s="110"/>
      <c r="C2909" s="110"/>
      <c r="D2909" s="111"/>
      <c r="E2909" s="111"/>
      <c r="F2909" s="161"/>
      <c r="G2909" s="114"/>
      <c r="H2909" s="115"/>
      <c r="I2909" s="115"/>
      <c r="J2909" s="116"/>
      <c r="K2909" s="116"/>
      <c r="L2909" s="8"/>
      <c r="M2909" s="117"/>
      <c r="N2909" s="117"/>
      <c r="O2909" s="110"/>
      <c r="P2909" s="110"/>
      <c r="Q2909" s="148"/>
      <c r="R2909" s="170"/>
      <c r="S2909" s="110"/>
      <c r="T2909" s="92"/>
      <c r="U2909" s="180"/>
      <c r="V2909" s="120"/>
      <c r="W2909" s="118"/>
      <c r="X2909" s="118"/>
      <c r="Y2909" s="117"/>
      <c r="Z2909" s="110"/>
      <c r="AA2909" s="110"/>
      <c r="AB2909" s="121"/>
      <c r="AC2909" s="115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109"/>
      <c r="B2910" s="110"/>
      <c r="C2910" s="110"/>
      <c r="D2910" s="111"/>
      <c r="E2910" s="111"/>
      <c r="F2910" s="161"/>
      <c r="G2910" s="114"/>
      <c r="H2910" s="115"/>
      <c r="I2910" s="115"/>
      <c r="J2910" s="116"/>
      <c r="K2910" s="116"/>
      <c r="L2910" s="8"/>
      <c r="M2910" s="117"/>
      <c r="N2910" s="117"/>
      <c r="O2910" s="110"/>
      <c r="P2910" s="110"/>
      <c r="Q2910" s="148"/>
      <c r="R2910" s="170"/>
      <c r="S2910" s="110"/>
      <c r="T2910" s="92"/>
      <c r="U2910" s="180"/>
      <c r="V2910" s="120"/>
      <c r="W2910" s="118"/>
      <c r="X2910" s="118"/>
      <c r="Y2910" s="117"/>
      <c r="Z2910" s="110"/>
      <c r="AA2910" s="110"/>
      <c r="AB2910" s="121"/>
      <c r="AC2910" s="115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109"/>
      <c r="B2911" s="110"/>
      <c r="C2911" s="110"/>
      <c r="D2911" s="111"/>
      <c r="E2911" s="111"/>
      <c r="F2911" s="161"/>
      <c r="G2911" s="114"/>
      <c r="H2911" s="115"/>
      <c r="I2911" s="115"/>
      <c r="J2911" s="116"/>
      <c r="K2911" s="116"/>
      <c r="L2911" s="8"/>
      <c r="M2911" s="117"/>
      <c r="N2911" s="117"/>
      <c r="O2911" s="110"/>
      <c r="P2911" s="110"/>
      <c r="Q2911" s="148"/>
      <c r="R2911" s="170"/>
      <c r="S2911" s="110"/>
      <c r="T2911" s="92"/>
      <c r="U2911" s="180"/>
      <c r="V2911" s="120"/>
      <c r="W2911" s="118"/>
      <c r="X2911" s="118"/>
      <c r="Y2911" s="117"/>
      <c r="Z2911" s="110"/>
      <c r="AA2911" s="110"/>
      <c r="AB2911" s="121"/>
      <c r="AC2911" s="115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109"/>
      <c r="B2912" s="110"/>
      <c r="C2912" s="110"/>
      <c r="D2912" s="111"/>
      <c r="E2912" s="111"/>
      <c r="F2912" s="161"/>
      <c r="G2912" s="114"/>
      <c r="H2912" s="115"/>
      <c r="I2912" s="115"/>
      <c r="J2912" s="116"/>
      <c r="K2912" s="116"/>
      <c r="L2912" s="8"/>
      <c r="M2912" s="117"/>
      <c r="N2912" s="117"/>
      <c r="O2912" s="110"/>
      <c r="P2912" s="110"/>
      <c r="Q2912" s="148"/>
      <c r="R2912" s="170"/>
      <c r="S2912" s="110"/>
      <c r="T2912" s="92"/>
      <c r="U2912" s="180"/>
      <c r="V2912" s="120"/>
      <c r="W2912" s="118"/>
      <c r="X2912" s="118"/>
      <c r="Y2912" s="117"/>
      <c r="Z2912" s="110"/>
      <c r="AA2912" s="110"/>
      <c r="AB2912" s="121"/>
      <c r="AC2912" s="115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109"/>
      <c r="B2913" s="110"/>
      <c r="C2913" s="110"/>
      <c r="D2913" s="111"/>
      <c r="E2913" s="111"/>
      <c r="F2913" s="161"/>
      <c r="G2913" s="114"/>
      <c r="H2913" s="115"/>
      <c r="I2913" s="115"/>
      <c r="J2913" s="116"/>
      <c r="K2913" s="116"/>
      <c r="L2913" s="8"/>
      <c r="M2913" s="117"/>
      <c r="N2913" s="117"/>
      <c r="O2913" s="110"/>
      <c r="P2913" s="110"/>
      <c r="Q2913" s="148"/>
      <c r="R2913" s="170"/>
      <c r="S2913" s="110"/>
      <c r="T2913" s="92"/>
      <c r="U2913" s="180"/>
      <c r="V2913" s="120"/>
      <c r="W2913" s="118"/>
      <c r="X2913" s="118"/>
      <c r="Y2913" s="117"/>
      <c r="Z2913" s="110"/>
      <c r="AA2913" s="110"/>
      <c r="AB2913" s="121"/>
      <c r="AC2913" s="115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109"/>
      <c r="B2914" s="110"/>
      <c r="C2914" s="110"/>
      <c r="D2914" s="111"/>
      <c r="E2914" s="111"/>
      <c r="F2914" s="161"/>
      <c r="G2914" s="114"/>
      <c r="H2914" s="115"/>
      <c r="I2914" s="115"/>
      <c r="J2914" s="116"/>
      <c r="K2914" s="116"/>
      <c r="L2914" s="8"/>
      <c r="M2914" s="117"/>
      <c r="N2914" s="117"/>
      <c r="O2914" s="110"/>
      <c r="P2914" s="110"/>
      <c r="Q2914" s="148"/>
      <c r="R2914" s="170"/>
      <c r="S2914" s="110"/>
      <c r="T2914" s="92"/>
      <c r="U2914" s="180"/>
      <c r="V2914" s="120"/>
      <c r="W2914" s="118"/>
      <c r="X2914" s="118"/>
      <c r="Y2914" s="117"/>
      <c r="Z2914" s="110"/>
      <c r="AA2914" s="110"/>
      <c r="AB2914" s="121"/>
      <c r="AC2914" s="115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109"/>
      <c r="B2915" s="110"/>
      <c r="C2915" s="110"/>
      <c r="D2915" s="111"/>
      <c r="E2915" s="111"/>
      <c r="F2915" s="161"/>
      <c r="G2915" s="114"/>
      <c r="H2915" s="115"/>
      <c r="I2915" s="115"/>
      <c r="J2915" s="116"/>
      <c r="K2915" s="116"/>
      <c r="L2915" s="8"/>
      <c r="M2915" s="117"/>
      <c r="N2915" s="117"/>
      <c r="O2915" s="110"/>
      <c r="P2915" s="110"/>
      <c r="Q2915" s="148"/>
      <c r="R2915" s="170"/>
      <c r="S2915" s="110"/>
      <c r="T2915" s="92"/>
      <c r="U2915" s="180"/>
      <c r="V2915" s="120"/>
      <c r="W2915" s="118"/>
      <c r="X2915" s="118"/>
      <c r="Y2915" s="117"/>
      <c r="Z2915" s="110"/>
      <c r="AA2915" s="110"/>
      <c r="AB2915" s="121"/>
      <c r="AC2915" s="115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109"/>
      <c r="B2916" s="110"/>
      <c r="C2916" s="110"/>
      <c r="D2916" s="111"/>
      <c r="E2916" s="111"/>
      <c r="F2916" s="161"/>
      <c r="G2916" s="114"/>
      <c r="H2916" s="115"/>
      <c r="I2916" s="115"/>
      <c r="J2916" s="116"/>
      <c r="K2916" s="116"/>
      <c r="L2916" s="8"/>
      <c r="M2916" s="117"/>
      <c r="N2916" s="117"/>
      <c r="O2916" s="110"/>
      <c r="P2916" s="110"/>
      <c r="Q2916" s="148"/>
      <c r="R2916" s="170"/>
      <c r="S2916" s="110"/>
      <c r="T2916" s="92"/>
      <c r="U2916" s="180"/>
      <c r="V2916" s="120"/>
      <c r="W2916" s="118"/>
      <c r="X2916" s="118"/>
      <c r="Y2916" s="117"/>
      <c r="Z2916" s="110"/>
      <c r="AA2916" s="110"/>
      <c r="AB2916" s="121"/>
      <c r="AC2916" s="115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109"/>
      <c r="B2917" s="110"/>
      <c r="C2917" s="110"/>
      <c r="D2917" s="111"/>
      <c r="E2917" s="111"/>
      <c r="F2917" s="161"/>
      <c r="G2917" s="114"/>
      <c r="H2917" s="115"/>
      <c r="I2917" s="115"/>
      <c r="J2917" s="116"/>
      <c r="K2917" s="116"/>
      <c r="L2917" s="8"/>
      <c r="M2917" s="117"/>
      <c r="N2917" s="117"/>
      <c r="O2917" s="110"/>
      <c r="P2917" s="110"/>
      <c r="Q2917" s="148"/>
      <c r="R2917" s="170"/>
      <c r="S2917" s="110"/>
      <c r="T2917" s="92"/>
      <c r="U2917" s="180"/>
      <c r="V2917" s="120"/>
      <c r="W2917" s="118"/>
      <c r="X2917" s="118"/>
      <c r="Y2917" s="117"/>
      <c r="Z2917" s="110"/>
      <c r="AA2917" s="110"/>
      <c r="AB2917" s="121"/>
      <c r="AC2917" s="115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109"/>
      <c r="B2918" s="110"/>
      <c r="C2918" s="110"/>
      <c r="D2918" s="111"/>
      <c r="E2918" s="111"/>
      <c r="F2918" s="161"/>
      <c r="G2918" s="114"/>
      <c r="H2918" s="115"/>
      <c r="I2918" s="115"/>
      <c r="J2918" s="116"/>
      <c r="K2918" s="116"/>
      <c r="L2918" s="8"/>
      <c r="M2918" s="117"/>
      <c r="N2918" s="117"/>
      <c r="O2918" s="110"/>
      <c r="P2918" s="110"/>
      <c r="Q2918" s="148"/>
      <c r="R2918" s="170"/>
      <c r="S2918" s="110"/>
      <c r="T2918" s="92"/>
      <c r="U2918" s="180"/>
      <c r="V2918" s="120"/>
      <c r="W2918" s="118"/>
      <c r="X2918" s="118"/>
      <c r="Y2918" s="117"/>
      <c r="Z2918" s="110"/>
      <c r="AA2918" s="110"/>
      <c r="AB2918" s="121"/>
      <c r="AC2918" s="115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109"/>
      <c r="B2919" s="110"/>
      <c r="C2919" s="110"/>
      <c r="D2919" s="111"/>
      <c r="E2919" s="111"/>
      <c r="F2919" s="161"/>
      <c r="G2919" s="114"/>
      <c r="H2919" s="115"/>
      <c r="I2919" s="115"/>
      <c r="J2919" s="116"/>
      <c r="K2919" s="116"/>
      <c r="L2919" s="8"/>
      <c r="M2919" s="117"/>
      <c r="N2919" s="117"/>
      <c r="O2919" s="110"/>
      <c r="P2919" s="110"/>
      <c r="Q2919" s="148"/>
      <c r="R2919" s="170"/>
      <c r="S2919" s="110"/>
      <c r="T2919" s="92"/>
      <c r="U2919" s="180"/>
      <c r="V2919" s="120"/>
      <c r="W2919" s="118"/>
      <c r="X2919" s="118"/>
      <c r="Y2919" s="117"/>
      <c r="Z2919" s="110"/>
      <c r="AA2919" s="110"/>
      <c r="AB2919" s="121"/>
      <c r="AC2919" s="115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109"/>
      <c r="B2920" s="110"/>
      <c r="C2920" s="110"/>
      <c r="D2920" s="111"/>
      <c r="E2920" s="111"/>
      <c r="F2920" s="161"/>
      <c r="G2920" s="114"/>
      <c r="H2920" s="115"/>
      <c r="I2920" s="115"/>
      <c r="J2920" s="116"/>
      <c r="K2920" s="116"/>
      <c r="L2920" s="8"/>
      <c r="M2920" s="117"/>
      <c r="N2920" s="117"/>
      <c r="O2920" s="110"/>
      <c r="P2920" s="110"/>
      <c r="Q2920" s="148"/>
      <c r="R2920" s="170"/>
      <c r="S2920" s="110"/>
      <c r="T2920" s="92"/>
      <c r="U2920" s="180"/>
      <c r="V2920" s="120"/>
      <c r="W2920" s="118"/>
      <c r="X2920" s="118"/>
      <c r="Y2920" s="117"/>
      <c r="Z2920" s="110"/>
      <c r="AA2920" s="110"/>
      <c r="AB2920" s="121"/>
      <c r="AC2920" s="115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109"/>
      <c r="B2921" s="110"/>
      <c r="C2921" s="110"/>
      <c r="D2921" s="111"/>
      <c r="E2921" s="111"/>
      <c r="F2921" s="161"/>
      <c r="G2921" s="114"/>
      <c r="H2921" s="115"/>
      <c r="I2921" s="115"/>
      <c r="J2921" s="116"/>
      <c r="K2921" s="116"/>
      <c r="L2921" s="8"/>
      <c r="M2921" s="117"/>
      <c r="N2921" s="117"/>
      <c r="O2921" s="110"/>
      <c r="P2921" s="110"/>
      <c r="Q2921" s="148"/>
      <c r="R2921" s="170"/>
      <c r="S2921" s="110"/>
      <c r="T2921" s="92"/>
      <c r="U2921" s="180"/>
      <c r="V2921" s="120"/>
      <c r="W2921" s="118"/>
      <c r="X2921" s="118"/>
      <c r="Y2921" s="117"/>
      <c r="Z2921" s="110"/>
      <c r="AA2921" s="110"/>
      <c r="AB2921" s="121"/>
      <c r="AC2921" s="115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109"/>
      <c r="B2922" s="110"/>
      <c r="C2922" s="110"/>
      <c r="D2922" s="111"/>
      <c r="E2922" s="111"/>
      <c r="F2922" s="161"/>
      <c r="G2922" s="114"/>
      <c r="H2922" s="115"/>
      <c r="I2922" s="115"/>
      <c r="J2922" s="116"/>
      <c r="K2922" s="116"/>
      <c r="L2922" s="8"/>
      <c r="M2922" s="117"/>
      <c r="N2922" s="117"/>
      <c r="O2922" s="110"/>
      <c r="P2922" s="110"/>
      <c r="Q2922" s="148"/>
      <c r="R2922" s="170"/>
      <c r="S2922" s="110"/>
      <c r="T2922" s="92"/>
      <c r="U2922" s="180"/>
      <c r="V2922" s="120"/>
      <c r="W2922" s="118"/>
      <c r="X2922" s="118"/>
      <c r="Y2922" s="117"/>
      <c r="Z2922" s="110"/>
      <c r="AA2922" s="110"/>
      <c r="AB2922" s="121"/>
      <c r="AC2922" s="115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109"/>
      <c r="B2923" s="110"/>
      <c r="C2923" s="110"/>
      <c r="D2923" s="111"/>
      <c r="E2923" s="111"/>
      <c r="F2923" s="161"/>
      <c r="G2923" s="114"/>
      <c r="H2923" s="115"/>
      <c r="I2923" s="115"/>
      <c r="J2923" s="116"/>
      <c r="K2923" s="116"/>
      <c r="L2923" s="8"/>
      <c r="M2923" s="117"/>
      <c r="N2923" s="117"/>
      <c r="O2923" s="110"/>
      <c r="P2923" s="110"/>
      <c r="Q2923" s="148"/>
      <c r="R2923" s="170"/>
      <c r="S2923" s="110"/>
      <c r="T2923" s="92"/>
      <c r="U2923" s="180"/>
      <c r="V2923" s="120"/>
      <c r="W2923" s="118"/>
      <c r="X2923" s="118"/>
      <c r="Y2923" s="117"/>
      <c r="Z2923" s="110"/>
      <c r="AA2923" s="110"/>
      <c r="AB2923" s="121"/>
      <c r="AC2923" s="115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109"/>
      <c r="B2924" s="110"/>
      <c r="C2924" s="110"/>
      <c r="D2924" s="111"/>
      <c r="E2924" s="111"/>
      <c r="F2924" s="161"/>
      <c r="G2924" s="114"/>
      <c r="H2924" s="115"/>
      <c r="I2924" s="115"/>
      <c r="J2924" s="116"/>
      <c r="K2924" s="116"/>
      <c r="L2924" s="8"/>
      <c r="M2924" s="117"/>
      <c r="N2924" s="117"/>
      <c r="O2924" s="110"/>
      <c r="P2924" s="110"/>
      <c r="Q2924" s="148"/>
      <c r="R2924" s="170"/>
      <c r="S2924" s="110"/>
      <c r="T2924" s="92"/>
      <c r="U2924" s="180"/>
      <c r="V2924" s="120"/>
      <c r="W2924" s="118"/>
      <c r="X2924" s="118"/>
      <c r="Y2924" s="117"/>
      <c r="Z2924" s="110"/>
      <c r="AA2924" s="110"/>
      <c r="AB2924" s="121"/>
      <c r="AC2924" s="115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109"/>
      <c r="B2925" s="110"/>
      <c r="C2925" s="110"/>
      <c r="D2925" s="111"/>
      <c r="E2925" s="111"/>
      <c r="F2925" s="161"/>
      <c r="G2925" s="114"/>
      <c r="H2925" s="115"/>
      <c r="I2925" s="115"/>
      <c r="J2925" s="116"/>
      <c r="K2925" s="116"/>
      <c r="L2925" s="8"/>
      <c r="M2925" s="117"/>
      <c r="N2925" s="117"/>
      <c r="O2925" s="110"/>
      <c r="P2925" s="110"/>
      <c r="Q2925" s="148"/>
      <c r="R2925" s="170"/>
      <c r="S2925" s="110"/>
      <c r="T2925" s="92"/>
      <c r="U2925" s="180"/>
      <c r="V2925" s="120"/>
      <c r="W2925" s="118"/>
      <c r="X2925" s="118"/>
      <c r="Y2925" s="117"/>
      <c r="Z2925" s="110"/>
      <c r="AA2925" s="110"/>
      <c r="AB2925" s="121"/>
      <c r="AC2925" s="115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109"/>
      <c r="B2926" s="110"/>
      <c r="C2926" s="110"/>
      <c r="D2926" s="111"/>
      <c r="E2926" s="111"/>
      <c r="F2926" s="161"/>
      <c r="G2926" s="114"/>
      <c r="H2926" s="115"/>
      <c r="I2926" s="115"/>
      <c r="J2926" s="116"/>
      <c r="K2926" s="116"/>
      <c r="L2926" s="8"/>
      <c r="M2926" s="117"/>
      <c r="N2926" s="117"/>
      <c r="O2926" s="110"/>
      <c r="P2926" s="110"/>
      <c r="Q2926" s="148"/>
      <c r="R2926" s="170"/>
      <c r="S2926" s="110"/>
      <c r="T2926" s="92"/>
      <c r="U2926" s="180"/>
      <c r="V2926" s="120"/>
      <c r="W2926" s="118"/>
      <c r="X2926" s="118"/>
      <c r="Y2926" s="117"/>
      <c r="Z2926" s="110"/>
      <c r="AA2926" s="110"/>
      <c r="AB2926" s="121"/>
      <c r="AC2926" s="115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109"/>
      <c r="B2927" s="110"/>
      <c r="C2927" s="110"/>
      <c r="D2927" s="111"/>
      <c r="E2927" s="111"/>
      <c r="F2927" s="161"/>
      <c r="G2927" s="114"/>
      <c r="H2927" s="115"/>
      <c r="I2927" s="115"/>
      <c r="J2927" s="116"/>
      <c r="K2927" s="116"/>
      <c r="L2927" s="8"/>
      <c r="M2927" s="117"/>
      <c r="N2927" s="117"/>
      <c r="O2927" s="110"/>
      <c r="P2927" s="110"/>
      <c r="Q2927" s="148"/>
      <c r="R2927" s="170"/>
      <c r="S2927" s="110"/>
      <c r="T2927" s="92"/>
      <c r="U2927" s="180"/>
      <c r="V2927" s="120"/>
      <c r="W2927" s="118"/>
      <c r="X2927" s="118"/>
      <c r="Y2927" s="117"/>
      <c r="Z2927" s="110"/>
      <c r="AA2927" s="110"/>
      <c r="AB2927" s="121"/>
      <c r="AC2927" s="115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109"/>
      <c r="B2928" s="110"/>
      <c r="C2928" s="110"/>
      <c r="D2928" s="111"/>
      <c r="E2928" s="111"/>
      <c r="F2928" s="161"/>
      <c r="G2928" s="114"/>
      <c r="H2928" s="115"/>
      <c r="I2928" s="115"/>
      <c r="J2928" s="116"/>
      <c r="K2928" s="116"/>
      <c r="L2928" s="8"/>
      <c r="M2928" s="117"/>
      <c r="N2928" s="117"/>
      <c r="O2928" s="110"/>
      <c r="P2928" s="110"/>
      <c r="Q2928" s="148"/>
      <c r="R2928" s="170"/>
      <c r="S2928" s="110"/>
      <c r="T2928" s="92"/>
      <c r="U2928" s="180"/>
      <c r="V2928" s="120"/>
      <c r="W2928" s="118"/>
      <c r="X2928" s="118"/>
      <c r="Y2928" s="117"/>
      <c r="Z2928" s="110"/>
      <c r="AA2928" s="110"/>
      <c r="AB2928" s="121"/>
      <c r="AC2928" s="115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109"/>
      <c r="B2929" s="110"/>
      <c r="C2929" s="110"/>
      <c r="D2929" s="111"/>
      <c r="E2929" s="111"/>
      <c r="F2929" s="161"/>
      <c r="G2929" s="114"/>
      <c r="H2929" s="115"/>
      <c r="I2929" s="115"/>
      <c r="J2929" s="116"/>
      <c r="K2929" s="116"/>
      <c r="L2929" s="8"/>
      <c r="M2929" s="117"/>
      <c r="N2929" s="117"/>
      <c r="O2929" s="110"/>
      <c r="P2929" s="110"/>
      <c r="Q2929" s="148"/>
      <c r="R2929" s="170"/>
      <c r="S2929" s="110"/>
      <c r="T2929" s="92"/>
      <c r="U2929" s="180"/>
      <c r="V2929" s="120"/>
      <c r="W2929" s="118"/>
      <c r="X2929" s="118"/>
      <c r="Y2929" s="117"/>
      <c r="Z2929" s="110"/>
      <c r="AA2929" s="110"/>
      <c r="AB2929" s="121"/>
      <c r="AC2929" s="115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109"/>
      <c r="B2930" s="110"/>
      <c r="C2930" s="110"/>
      <c r="D2930" s="111"/>
      <c r="E2930" s="111"/>
      <c r="F2930" s="161"/>
      <c r="G2930" s="114"/>
      <c r="H2930" s="115"/>
      <c r="I2930" s="115"/>
      <c r="J2930" s="116"/>
      <c r="K2930" s="116"/>
      <c r="L2930" s="8"/>
      <c r="M2930" s="117"/>
      <c r="N2930" s="117"/>
      <c r="O2930" s="110"/>
      <c r="P2930" s="110"/>
      <c r="Q2930" s="148"/>
      <c r="R2930" s="170"/>
      <c r="S2930" s="110"/>
      <c r="T2930" s="92"/>
      <c r="U2930" s="180"/>
      <c r="V2930" s="120"/>
      <c r="W2930" s="118"/>
      <c r="X2930" s="118"/>
      <c r="Y2930" s="117"/>
      <c r="Z2930" s="110"/>
      <c r="AA2930" s="110"/>
      <c r="AB2930" s="121"/>
      <c r="AC2930" s="115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109"/>
      <c r="B2931" s="110"/>
      <c r="C2931" s="110"/>
      <c r="D2931" s="111"/>
      <c r="E2931" s="111"/>
      <c r="F2931" s="161"/>
      <c r="G2931" s="114"/>
      <c r="H2931" s="115"/>
      <c r="I2931" s="115"/>
      <c r="J2931" s="116"/>
      <c r="K2931" s="116"/>
      <c r="L2931" s="8"/>
      <c r="M2931" s="117"/>
      <c r="N2931" s="117"/>
      <c r="O2931" s="110"/>
      <c r="P2931" s="110"/>
      <c r="Q2931" s="148"/>
      <c r="R2931" s="170"/>
      <c r="S2931" s="110"/>
      <c r="T2931" s="92"/>
      <c r="U2931" s="180"/>
      <c r="V2931" s="120"/>
      <c r="W2931" s="118"/>
      <c r="X2931" s="118"/>
      <c r="Y2931" s="117"/>
      <c r="Z2931" s="110"/>
      <c r="AA2931" s="110"/>
      <c r="AB2931" s="121"/>
      <c r="AC2931" s="115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109"/>
      <c r="B2932" s="110"/>
      <c r="C2932" s="110"/>
      <c r="D2932" s="111"/>
      <c r="E2932" s="111"/>
      <c r="F2932" s="161"/>
      <c r="G2932" s="114"/>
      <c r="H2932" s="115"/>
      <c r="I2932" s="115"/>
      <c r="J2932" s="116"/>
      <c r="K2932" s="116"/>
      <c r="L2932" s="8"/>
      <c r="M2932" s="117"/>
      <c r="N2932" s="117"/>
      <c r="O2932" s="110"/>
      <c r="P2932" s="110"/>
      <c r="Q2932" s="148"/>
      <c r="R2932" s="170"/>
      <c r="S2932" s="110"/>
      <c r="T2932" s="92"/>
      <c r="U2932" s="180"/>
      <c r="V2932" s="120"/>
      <c r="W2932" s="118"/>
      <c r="X2932" s="118"/>
      <c r="Y2932" s="117"/>
      <c r="Z2932" s="110"/>
      <c r="AA2932" s="110"/>
      <c r="AB2932" s="121"/>
      <c r="AC2932" s="115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109"/>
      <c r="B2933" s="110"/>
      <c r="C2933" s="110"/>
      <c r="D2933" s="111"/>
      <c r="E2933" s="111"/>
      <c r="F2933" s="161"/>
      <c r="G2933" s="114"/>
      <c r="H2933" s="115"/>
      <c r="I2933" s="115"/>
      <c r="J2933" s="116"/>
      <c r="K2933" s="116"/>
      <c r="L2933" s="8"/>
      <c r="M2933" s="117"/>
      <c r="N2933" s="117"/>
      <c r="O2933" s="110"/>
      <c r="P2933" s="110"/>
      <c r="Q2933" s="148"/>
      <c r="R2933" s="170"/>
      <c r="S2933" s="110"/>
      <c r="T2933" s="92"/>
      <c r="U2933" s="180"/>
      <c r="V2933" s="120"/>
      <c r="W2933" s="118"/>
      <c r="X2933" s="118"/>
      <c r="Y2933" s="117"/>
      <c r="Z2933" s="110"/>
      <c r="AA2933" s="110"/>
      <c r="AB2933" s="121"/>
      <c r="AC2933" s="115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109"/>
      <c r="B2934" s="110"/>
      <c r="C2934" s="110"/>
      <c r="D2934" s="111"/>
      <c r="E2934" s="111"/>
      <c r="F2934" s="161"/>
      <c r="G2934" s="114"/>
      <c r="H2934" s="115"/>
      <c r="I2934" s="115"/>
      <c r="J2934" s="116"/>
      <c r="K2934" s="116"/>
      <c r="L2934" s="8"/>
      <c r="M2934" s="117"/>
      <c r="N2934" s="117"/>
      <c r="O2934" s="110"/>
      <c r="P2934" s="110"/>
      <c r="Q2934" s="148"/>
      <c r="R2934" s="170"/>
      <c r="S2934" s="110"/>
      <c r="T2934" s="92"/>
      <c r="U2934" s="180"/>
      <c r="V2934" s="120"/>
      <c r="W2934" s="118"/>
      <c r="X2934" s="118"/>
      <c r="Y2934" s="117"/>
      <c r="Z2934" s="110"/>
      <c r="AA2934" s="110"/>
      <c r="AB2934" s="121"/>
      <c r="AC2934" s="115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109"/>
      <c r="B2935" s="110"/>
      <c r="C2935" s="110"/>
      <c r="D2935" s="111"/>
      <c r="E2935" s="111"/>
      <c r="F2935" s="161"/>
      <c r="G2935" s="114"/>
      <c r="H2935" s="115"/>
      <c r="I2935" s="115"/>
      <c r="J2935" s="116"/>
      <c r="K2935" s="116"/>
      <c r="L2935" s="8"/>
      <c r="M2935" s="117"/>
      <c r="N2935" s="117"/>
      <c r="O2935" s="110"/>
      <c r="P2935" s="110"/>
      <c r="Q2935" s="148"/>
      <c r="R2935" s="170"/>
      <c r="S2935" s="110"/>
      <c r="T2935" s="92"/>
      <c r="U2935" s="180"/>
      <c r="V2935" s="120"/>
      <c r="W2935" s="118"/>
      <c r="X2935" s="118"/>
      <c r="Y2935" s="117"/>
      <c r="Z2935" s="110"/>
      <c r="AA2935" s="110"/>
      <c r="AB2935" s="121"/>
      <c r="AC2935" s="115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109"/>
      <c r="B2936" s="110"/>
      <c r="C2936" s="110"/>
      <c r="D2936" s="111"/>
      <c r="E2936" s="111"/>
      <c r="F2936" s="161"/>
      <c r="G2936" s="114"/>
      <c r="H2936" s="115"/>
      <c r="I2936" s="115"/>
      <c r="J2936" s="116"/>
      <c r="K2936" s="116"/>
      <c r="L2936" s="8"/>
      <c r="M2936" s="117"/>
      <c r="N2936" s="117"/>
      <c r="O2936" s="110"/>
      <c r="P2936" s="110"/>
      <c r="Q2936" s="148"/>
      <c r="R2936" s="170"/>
      <c r="S2936" s="110"/>
      <c r="T2936" s="92"/>
      <c r="U2936" s="180"/>
      <c r="V2936" s="120"/>
      <c r="W2936" s="118"/>
      <c r="X2936" s="118"/>
      <c r="Y2936" s="117"/>
      <c r="Z2936" s="110"/>
      <c r="AA2936" s="110"/>
      <c r="AB2936" s="121"/>
      <c r="AC2936" s="115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109"/>
      <c r="B2937" s="110"/>
      <c r="C2937" s="110"/>
      <c r="D2937" s="111"/>
      <c r="E2937" s="111"/>
      <c r="F2937" s="161"/>
      <c r="G2937" s="114"/>
      <c r="H2937" s="115"/>
      <c r="I2937" s="115"/>
      <c r="J2937" s="116"/>
      <c r="K2937" s="116"/>
      <c r="L2937" s="8"/>
      <c r="M2937" s="117"/>
      <c r="N2937" s="117"/>
      <c r="O2937" s="110"/>
      <c r="P2937" s="110"/>
      <c r="Q2937" s="148"/>
      <c r="R2937" s="170"/>
      <c r="S2937" s="110"/>
      <c r="T2937" s="92"/>
      <c r="U2937" s="180"/>
      <c r="V2937" s="120"/>
      <c r="W2937" s="118"/>
      <c r="X2937" s="118"/>
      <c r="Y2937" s="117"/>
      <c r="Z2937" s="110"/>
      <c r="AA2937" s="110"/>
      <c r="AB2937" s="121"/>
      <c r="AC2937" s="115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109"/>
      <c r="B2938" s="110"/>
      <c r="C2938" s="110"/>
      <c r="D2938" s="111"/>
      <c r="E2938" s="111"/>
      <c r="F2938" s="161"/>
      <c r="G2938" s="114"/>
      <c r="H2938" s="115"/>
      <c r="I2938" s="115"/>
      <c r="J2938" s="116"/>
      <c r="K2938" s="116"/>
      <c r="L2938" s="8"/>
      <c r="M2938" s="117"/>
      <c r="N2938" s="117"/>
      <c r="O2938" s="110"/>
      <c r="P2938" s="110"/>
      <c r="Q2938" s="148"/>
      <c r="R2938" s="170"/>
      <c r="S2938" s="110"/>
      <c r="T2938" s="92"/>
      <c r="U2938" s="180"/>
      <c r="V2938" s="120"/>
      <c r="W2938" s="118"/>
      <c r="X2938" s="118"/>
      <c r="Y2938" s="117"/>
      <c r="Z2938" s="110"/>
      <c r="AA2938" s="110"/>
      <c r="AB2938" s="121"/>
      <c r="AC2938" s="115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109"/>
      <c r="B2939" s="110"/>
      <c r="C2939" s="110"/>
      <c r="D2939" s="111"/>
      <c r="E2939" s="111"/>
      <c r="F2939" s="161"/>
      <c r="G2939" s="114"/>
      <c r="H2939" s="115"/>
      <c r="I2939" s="115"/>
      <c r="J2939" s="116"/>
      <c r="K2939" s="116"/>
      <c r="L2939" s="8"/>
      <c r="M2939" s="117"/>
      <c r="N2939" s="117"/>
      <c r="O2939" s="110"/>
      <c r="P2939" s="110"/>
      <c r="Q2939" s="148"/>
      <c r="R2939" s="170"/>
      <c r="S2939" s="110"/>
      <c r="T2939" s="92"/>
      <c r="U2939" s="180"/>
      <c r="V2939" s="120"/>
      <c r="W2939" s="118"/>
      <c r="X2939" s="118"/>
      <c r="Y2939" s="117"/>
      <c r="Z2939" s="110"/>
      <c r="AA2939" s="110"/>
      <c r="AB2939" s="121"/>
      <c r="AC2939" s="115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109"/>
      <c r="B2940" s="110"/>
      <c r="C2940" s="110"/>
      <c r="D2940" s="111"/>
      <c r="E2940" s="111"/>
      <c r="F2940" s="161"/>
      <c r="G2940" s="114"/>
      <c r="H2940" s="115"/>
      <c r="I2940" s="115"/>
      <c r="J2940" s="116"/>
      <c r="K2940" s="116"/>
      <c r="L2940" s="8"/>
      <c r="M2940" s="117"/>
      <c r="N2940" s="117"/>
      <c r="O2940" s="110"/>
      <c r="P2940" s="110"/>
      <c r="Q2940" s="148"/>
      <c r="R2940" s="170"/>
      <c r="S2940" s="110"/>
      <c r="T2940" s="92"/>
      <c r="U2940" s="180"/>
      <c r="V2940" s="120"/>
      <c r="W2940" s="118"/>
      <c r="X2940" s="118"/>
      <c r="Y2940" s="117"/>
      <c r="Z2940" s="110"/>
      <c r="AA2940" s="110"/>
      <c r="AB2940" s="121"/>
      <c r="AC2940" s="115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109"/>
      <c r="B2941" s="110"/>
      <c r="C2941" s="110"/>
      <c r="D2941" s="111"/>
      <c r="E2941" s="111"/>
      <c r="F2941" s="161"/>
      <c r="G2941" s="114"/>
      <c r="H2941" s="115"/>
      <c r="I2941" s="115"/>
      <c r="J2941" s="116"/>
      <c r="K2941" s="116"/>
      <c r="L2941" s="8"/>
      <c r="M2941" s="117"/>
      <c r="N2941" s="117"/>
      <c r="O2941" s="110"/>
      <c r="P2941" s="110"/>
      <c r="Q2941" s="148"/>
      <c r="R2941" s="170"/>
      <c r="S2941" s="110"/>
      <c r="T2941" s="92"/>
      <c r="U2941" s="180"/>
      <c r="V2941" s="120"/>
      <c r="W2941" s="118"/>
      <c r="X2941" s="118"/>
      <c r="Y2941" s="117"/>
      <c r="Z2941" s="110"/>
      <c r="AA2941" s="110"/>
      <c r="AB2941" s="121"/>
      <c r="AC2941" s="115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109"/>
      <c r="B2942" s="110"/>
      <c r="C2942" s="110"/>
      <c r="D2942" s="111"/>
      <c r="E2942" s="111"/>
      <c r="F2942" s="161"/>
      <c r="G2942" s="114"/>
      <c r="H2942" s="115"/>
      <c r="I2942" s="115"/>
      <c r="J2942" s="116"/>
      <c r="K2942" s="116"/>
      <c r="L2942" s="8"/>
      <c r="M2942" s="117"/>
      <c r="N2942" s="117"/>
      <c r="O2942" s="110"/>
      <c r="P2942" s="110"/>
      <c r="Q2942" s="148"/>
      <c r="R2942" s="170"/>
      <c r="S2942" s="110"/>
      <c r="T2942" s="92"/>
      <c r="U2942" s="180"/>
      <c r="V2942" s="120"/>
      <c r="W2942" s="118"/>
      <c r="X2942" s="118"/>
      <c r="Y2942" s="117"/>
      <c r="Z2942" s="110"/>
      <c r="AA2942" s="110"/>
      <c r="AB2942" s="121"/>
      <c r="AC2942" s="115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109"/>
      <c r="B2943" s="110"/>
      <c r="C2943" s="110"/>
      <c r="D2943" s="111"/>
      <c r="E2943" s="111"/>
      <c r="F2943" s="161"/>
      <c r="G2943" s="114"/>
      <c r="H2943" s="115"/>
      <c r="I2943" s="115"/>
      <c r="J2943" s="116"/>
      <c r="K2943" s="116"/>
      <c r="L2943" s="8"/>
      <c r="M2943" s="117"/>
      <c r="N2943" s="117"/>
      <c r="O2943" s="110"/>
      <c r="P2943" s="110"/>
      <c r="Q2943" s="148"/>
      <c r="R2943" s="170"/>
      <c r="S2943" s="110"/>
      <c r="T2943" s="92"/>
      <c r="U2943" s="180"/>
      <c r="V2943" s="120"/>
      <c r="W2943" s="118"/>
      <c r="X2943" s="118"/>
      <c r="Y2943" s="117"/>
      <c r="Z2943" s="110"/>
      <c r="AA2943" s="110"/>
      <c r="AB2943" s="121"/>
      <c r="AC2943" s="115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109"/>
      <c r="B2944" s="110"/>
      <c r="C2944" s="110"/>
      <c r="D2944" s="111"/>
      <c r="E2944" s="111"/>
      <c r="F2944" s="161"/>
      <c r="G2944" s="114"/>
      <c r="H2944" s="115"/>
      <c r="I2944" s="115"/>
      <c r="J2944" s="116"/>
      <c r="K2944" s="116"/>
      <c r="L2944" s="8"/>
      <c r="M2944" s="117"/>
      <c r="N2944" s="117"/>
      <c r="O2944" s="110"/>
      <c r="P2944" s="110"/>
      <c r="Q2944" s="148"/>
      <c r="R2944" s="170"/>
      <c r="S2944" s="110"/>
      <c r="T2944" s="92"/>
      <c r="U2944" s="180"/>
      <c r="V2944" s="120"/>
      <c r="W2944" s="118"/>
      <c r="X2944" s="118"/>
      <c r="Y2944" s="117"/>
      <c r="Z2944" s="110"/>
      <c r="AA2944" s="110"/>
      <c r="AB2944" s="121"/>
      <c r="AC2944" s="115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109"/>
      <c r="B2945" s="110"/>
      <c r="C2945" s="110"/>
      <c r="D2945" s="111"/>
      <c r="E2945" s="111"/>
      <c r="F2945" s="161"/>
      <c r="G2945" s="114"/>
      <c r="H2945" s="115"/>
      <c r="I2945" s="115"/>
      <c r="J2945" s="116"/>
      <c r="K2945" s="116"/>
      <c r="L2945" s="8"/>
      <c r="M2945" s="117"/>
      <c r="N2945" s="117"/>
      <c r="O2945" s="110"/>
      <c r="P2945" s="110"/>
      <c r="Q2945" s="148"/>
      <c r="R2945" s="170"/>
      <c r="S2945" s="110"/>
      <c r="T2945" s="92"/>
      <c r="U2945" s="180"/>
      <c r="V2945" s="120"/>
      <c r="W2945" s="118"/>
      <c r="X2945" s="118"/>
      <c r="Y2945" s="117"/>
      <c r="Z2945" s="110"/>
      <c r="AA2945" s="110"/>
      <c r="AB2945" s="121"/>
      <c r="AC2945" s="115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109"/>
      <c r="B2946" s="110"/>
      <c r="C2946" s="110"/>
      <c r="D2946" s="111"/>
      <c r="E2946" s="111"/>
      <c r="F2946" s="161"/>
      <c r="G2946" s="114"/>
      <c r="H2946" s="115"/>
      <c r="I2946" s="115"/>
      <c r="J2946" s="116"/>
      <c r="K2946" s="116"/>
      <c r="L2946" s="8"/>
      <c r="M2946" s="117"/>
      <c r="N2946" s="117"/>
      <c r="O2946" s="110"/>
      <c r="P2946" s="110"/>
      <c r="Q2946" s="148"/>
      <c r="R2946" s="170"/>
      <c r="S2946" s="110"/>
      <c r="T2946" s="92"/>
      <c r="U2946" s="180"/>
      <c r="V2946" s="120"/>
      <c r="W2946" s="118"/>
      <c r="X2946" s="118"/>
      <c r="Y2946" s="117"/>
      <c r="Z2946" s="110"/>
      <c r="AA2946" s="110"/>
      <c r="AB2946" s="121"/>
      <c r="AC2946" s="115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109"/>
      <c r="B2947" s="110"/>
      <c r="C2947" s="110"/>
      <c r="D2947" s="111"/>
      <c r="E2947" s="111"/>
      <c r="F2947" s="161"/>
      <c r="G2947" s="114"/>
      <c r="H2947" s="115"/>
      <c r="I2947" s="115"/>
      <c r="J2947" s="116"/>
      <c r="K2947" s="116"/>
      <c r="L2947" s="8"/>
      <c r="M2947" s="117"/>
      <c r="N2947" s="117"/>
      <c r="O2947" s="110"/>
      <c r="P2947" s="110"/>
      <c r="Q2947" s="148"/>
      <c r="R2947" s="170"/>
      <c r="S2947" s="110"/>
      <c r="T2947" s="92"/>
      <c r="U2947" s="180"/>
      <c r="V2947" s="120"/>
      <c r="W2947" s="118"/>
      <c r="X2947" s="118"/>
      <c r="Y2947" s="117"/>
      <c r="Z2947" s="110"/>
      <c r="AA2947" s="110"/>
      <c r="AB2947" s="121"/>
      <c r="AC2947" s="115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109"/>
      <c r="B2948" s="110"/>
      <c r="C2948" s="110"/>
      <c r="D2948" s="111"/>
      <c r="E2948" s="111"/>
      <c r="F2948" s="161"/>
      <c r="G2948" s="114"/>
      <c r="H2948" s="115"/>
      <c r="I2948" s="115"/>
      <c r="J2948" s="116"/>
      <c r="K2948" s="116"/>
      <c r="L2948" s="8"/>
      <c r="M2948" s="117"/>
      <c r="N2948" s="117"/>
      <c r="O2948" s="110"/>
      <c r="P2948" s="110"/>
      <c r="Q2948" s="148"/>
      <c r="R2948" s="170"/>
      <c r="S2948" s="110"/>
      <c r="T2948" s="92"/>
      <c r="U2948" s="180"/>
      <c r="V2948" s="120"/>
      <c r="W2948" s="118"/>
      <c r="X2948" s="118"/>
      <c r="Y2948" s="117"/>
      <c r="Z2948" s="110"/>
      <c r="AA2948" s="110"/>
      <c r="AB2948" s="121"/>
      <c r="AC2948" s="115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109"/>
      <c r="B2949" s="110"/>
      <c r="C2949" s="110"/>
      <c r="D2949" s="111"/>
      <c r="E2949" s="111"/>
      <c r="F2949" s="161"/>
      <c r="G2949" s="114"/>
      <c r="H2949" s="115"/>
      <c r="I2949" s="115"/>
      <c r="J2949" s="116"/>
      <c r="K2949" s="116"/>
      <c r="L2949" s="8"/>
      <c r="M2949" s="117"/>
      <c r="N2949" s="117"/>
      <c r="O2949" s="110"/>
      <c r="P2949" s="110"/>
      <c r="Q2949" s="148"/>
      <c r="R2949" s="170"/>
      <c r="S2949" s="110"/>
      <c r="T2949" s="92"/>
      <c r="U2949" s="180"/>
      <c r="V2949" s="120"/>
      <c r="W2949" s="118"/>
      <c r="X2949" s="118"/>
      <c r="Y2949" s="117"/>
      <c r="Z2949" s="110"/>
      <c r="AA2949" s="110"/>
      <c r="AB2949" s="121"/>
      <c r="AC2949" s="115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109"/>
      <c r="B2950" s="110"/>
      <c r="C2950" s="110"/>
      <c r="D2950" s="111"/>
      <c r="E2950" s="111"/>
      <c r="F2950" s="161"/>
      <c r="G2950" s="114"/>
      <c r="H2950" s="115"/>
      <c r="I2950" s="115"/>
      <c r="J2950" s="116"/>
      <c r="K2950" s="116"/>
      <c r="L2950" s="8"/>
      <c r="M2950" s="117"/>
      <c r="N2950" s="117"/>
      <c r="O2950" s="110"/>
      <c r="P2950" s="110"/>
      <c r="Q2950" s="148"/>
      <c r="R2950" s="170"/>
      <c r="S2950" s="110"/>
      <c r="T2950" s="92"/>
      <c r="U2950" s="180"/>
      <c r="V2950" s="120"/>
      <c r="W2950" s="118"/>
      <c r="X2950" s="118"/>
      <c r="Y2950" s="117"/>
      <c r="Z2950" s="110"/>
      <c r="AA2950" s="110"/>
      <c r="AB2950" s="121"/>
      <c r="AC2950" s="115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109"/>
      <c r="B2951" s="110"/>
      <c r="C2951" s="110"/>
      <c r="D2951" s="111"/>
      <c r="E2951" s="111"/>
      <c r="F2951" s="161"/>
      <c r="G2951" s="114"/>
      <c r="H2951" s="115"/>
      <c r="I2951" s="115"/>
      <c r="J2951" s="116"/>
      <c r="K2951" s="116"/>
      <c r="L2951" s="8"/>
      <c r="M2951" s="117"/>
      <c r="N2951" s="117"/>
      <c r="O2951" s="110"/>
      <c r="P2951" s="110"/>
      <c r="Q2951" s="148"/>
      <c r="R2951" s="170"/>
      <c r="S2951" s="110"/>
      <c r="T2951" s="92"/>
      <c r="U2951" s="180"/>
      <c r="V2951" s="120"/>
      <c r="W2951" s="118"/>
      <c r="X2951" s="118"/>
      <c r="Y2951" s="117"/>
      <c r="Z2951" s="110"/>
      <c r="AA2951" s="110"/>
      <c r="AB2951" s="121"/>
      <c r="AC2951" s="115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109"/>
      <c r="B2952" s="110"/>
      <c r="C2952" s="110"/>
      <c r="D2952" s="111"/>
      <c r="E2952" s="111"/>
      <c r="F2952" s="161"/>
      <c r="G2952" s="114"/>
      <c r="H2952" s="115"/>
      <c r="I2952" s="115"/>
      <c r="J2952" s="116"/>
      <c r="K2952" s="116"/>
      <c r="L2952" s="8"/>
      <c r="M2952" s="117"/>
      <c r="N2952" s="117"/>
      <c r="O2952" s="110"/>
      <c r="P2952" s="110"/>
      <c r="Q2952" s="148"/>
      <c r="R2952" s="170"/>
      <c r="S2952" s="110"/>
      <c r="T2952" s="92"/>
      <c r="U2952" s="180"/>
      <c r="V2952" s="120"/>
      <c r="W2952" s="118"/>
      <c r="X2952" s="118"/>
      <c r="Y2952" s="117"/>
      <c r="Z2952" s="110"/>
      <c r="AA2952" s="110"/>
      <c r="AB2952" s="121"/>
      <c r="AC2952" s="115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109"/>
      <c r="B2953" s="110"/>
      <c r="C2953" s="110"/>
      <c r="D2953" s="111"/>
      <c r="E2953" s="111"/>
      <c r="F2953" s="161"/>
      <c r="G2953" s="114"/>
      <c r="H2953" s="115"/>
      <c r="I2953" s="115"/>
      <c r="J2953" s="116"/>
      <c r="K2953" s="116"/>
      <c r="L2953" s="8"/>
      <c r="M2953" s="117"/>
      <c r="N2953" s="117"/>
      <c r="O2953" s="110"/>
      <c r="P2953" s="110"/>
      <c r="Q2953" s="148"/>
      <c r="R2953" s="170"/>
      <c r="S2953" s="110"/>
      <c r="T2953" s="92"/>
      <c r="U2953" s="180"/>
      <c r="V2953" s="120"/>
      <c r="W2953" s="118"/>
      <c r="X2953" s="118"/>
      <c r="Y2953" s="117"/>
      <c r="Z2953" s="110"/>
      <c r="AA2953" s="110"/>
      <c r="AB2953" s="121"/>
      <c r="AC2953" s="115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109"/>
      <c r="B2954" s="110"/>
      <c r="C2954" s="110"/>
      <c r="D2954" s="111"/>
      <c r="E2954" s="111"/>
      <c r="F2954" s="161"/>
      <c r="G2954" s="114"/>
      <c r="H2954" s="115"/>
      <c r="I2954" s="115"/>
      <c r="J2954" s="116"/>
      <c r="K2954" s="116"/>
      <c r="L2954" s="8"/>
      <c r="M2954" s="117"/>
      <c r="N2954" s="117"/>
      <c r="O2954" s="110"/>
      <c r="P2954" s="110"/>
      <c r="Q2954" s="148"/>
      <c r="R2954" s="170"/>
      <c r="S2954" s="110"/>
      <c r="T2954" s="92"/>
      <c r="U2954" s="180"/>
      <c r="V2954" s="120"/>
      <c r="W2954" s="118"/>
      <c r="X2954" s="118"/>
      <c r="Y2954" s="117"/>
      <c r="Z2954" s="110"/>
      <c r="AA2954" s="110"/>
      <c r="AB2954" s="121"/>
      <c r="AC2954" s="115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109"/>
      <c r="B2955" s="110"/>
      <c r="C2955" s="110"/>
      <c r="D2955" s="111"/>
      <c r="E2955" s="111"/>
      <c r="F2955" s="161"/>
      <c r="G2955" s="114"/>
      <c r="H2955" s="115"/>
      <c r="I2955" s="115"/>
      <c r="J2955" s="116"/>
      <c r="K2955" s="116"/>
      <c r="L2955" s="8"/>
      <c r="M2955" s="117"/>
      <c r="N2955" s="117"/>
      <c r="O2955" s="110"/>
      <c r="P2955" s="110"/>
      <c r="Q2955" s="148"/>
      <c r="R2955" s="170"/>
      <c r="S2955" s="110"/>
      <c r="T2955" s="92"/>
      <c r="U2955" s="180"/>
      <c r="V2955" s="120"/>
      <c r="W2955" s="118"/>
      <c r="X2955" s="118"/>
      <c r="Y2955" s="117"/>
      <c r="Z2955" s="110"/>
      <c r="AA2955" s="110"/>
      <c r="AB2955" s="121"/>
      <c r="AC2955" s="115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109"/>
      <c r="B2956" s="110"/>
      <c r="C2956" s="110"/>
      <c r="D2956" s="111"/>
      <c r="E2956" s="111"/>
      <c r="F2956" s="161"/>
      <c r="G2956" s="114"/>
      <c r="H2956" s="115"/>
      <c r="I2956" s="115"/>
      <c r="J2956" s="116"/>
      <c r="K2956" s="116"/>
      <c r="L2956" s="8"/>
      <c r="M2956" s="117"/>
      <c r="N2956" s="117"/>
      <c r="O2956" s="110"/>
      <c r="P2956" s="110"/>
      <c r="Q2956" s="148"/>
      <c r="R2956" s="170"/>
      <c r="S2956" s="110"/>
      <c r="T2956" s="92"/>
      <c r="U2956" s="180"/>
      <c r="V2956" s="120"/>
      <c r="W2956" s="118"/>
      <c r="X2956" s="118"/>
      <c r="Y2956" s="117"/>
      <c r="Z2956" s="110"/>
      <c r="AA2956" s="110"/>
      <c r="AB2956" s="121"/>
      <c r="AC2956" s="115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109"/>
      <c r="B2957" s="110"/>
      <c r="C2957" s="110"/>
      <c r="D2957" s="111"/>
      <c r="E2957" s="111"/>
      <c r="F2957" s="161"/>
      <c r="G2957" s="114"/>
      <c r="H2957" s="115"/>
      <c r="I2957" s="115"/>
      <c r="J2957" s="116"/>
      <c r="K2957" s="116"/>
      <c r="L2957" s="8"/>
      <c r="M2957" s="117"/>
      <c r="N2957" s="117"/>
      <c r="O2957" s="110"/>
      <c r="P2957" s="110"/>
      <c r="Q2957" s="148"/>
      <c r="R2957" s="170"/>
      <c r="S2957" s="110"/>
      <c r="T2957" s="92"/>
      <c r="U2957" s="180"/>
      <c r="V2957" s="120"/>
      <c r="W2957" s="118"/>
      <c r="X2957" s="118"/>
      <c r="Y2957" s="117"/>
      <c r="Z2957" s="110"/>
      <c r="AA2957" s="110"/>
      <c r="AB2957" s="121"/>
      <c r="AC2957" s="115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109"/>
      <c r="B2958" s="110"/>
      <c r="C2958" s="110"/>
      <c r="D2958" s="111"/>
      <c r="E2958" s="111"/>
      <c r="F2958" s="161"/>
      <c r="G2958" s="114"/>
      <c r="H2958" s="115"/>
      <c r="I2958" s="115"/>
      <c r="J2958" s="116"/>
      <c r="K2958" s="116"/>
      <c r="L2958" s="8"/>
      <c r="M2958" s="117"/>
      <c r="N2958" s="117"/>
      <c r="O2958" s="110"/>
      <c r="P2958" s="110"/>
      <c r="Q2958" s="148"/>
      <c r="R2958" s="170"/>
      <c r="S2958" s="110"/>
      <c r="T2958" s="92"/>
      <c r="U2958" s="180"/>
      <c r="V2958" s="120"/>
      <c r="W2958" s="118"/>
      <c r="X2958" s="118"/>
      <c r="Y2958" s="117"/>
      <c r="Z2958" s="110"/>
      <c r="AA2958" s="110"/>
      <c r="AB2958" s="121"/>
      <c r="AC2958" s="115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109"/>
      <c r="B2959" s="110"/>
      <c r="C2959" s="110"/>
      <c r="D2959" s="111"/>
      <c r="E2959" s="111"/>
      <c r="F2959" s="161"/>
      <c r="G2959" s="114"/>
      <c r="H2959" s="115"/>
      <c r="I2959" s="115"/>
      <c r="J2959" s="116"/>
      <c r="K2959" s="116"/>
      <c r="L2959" s="8"/>
      <c r="M2959" s="117"/>
      <c r="N2959" s="117"/>
      <c r="O2959" s="110"/>
      <c r="P2959" s="110"/>
      <c r="Q2959" s="148"/>
      <c r="R2959" s="170"/>
      <c r="S2959" s="110"/>
      <c r="T2959" s="92"/>
      <c r="U2959" s="180"/>
      <c r="V2959" s="120"/>
      <c r="W2959" s="118"/>
      <c r="X2959" s="118"/>
      <c r="Y2959" s="117"/>
      <c r="Z2959" s="110"/>
      <c r="AA2959" s="110"/>
      <c r="AB2959" s="121"/>
      <c r="AC2959" s="115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109"/>
      <c r="B2960" s="110"/>
      <c r="C2960" s="110"/>
      <c r="D2960" s="111"/>
      <c r="E2960" s="111"/>
      <c r="F2960" s="161"/>
      <c r="G2960" s="114"/>
      <c r="H2960" s="115"/>
      <c r="I2960" s="115"/>
      <c r="J2960" s="116"/>
      <c r="K2960" s="116"/>
      <c r="L2960" s="8"/>
      <c r="M2960" s="117"/>
      <c r="N2960" s="117"/>
      <c r="O2960" s="110"/>
      <c r="P2960" s="110"/>
      <c r="Q2960" s="148"/>
      <c r="R2960" s="170"/>
      <c r="S2960" s="110"/>
      <c r="T2960" s="92"/>
      <c r="U2960" s="180"/>
      <c r="V2960" s="120"/>
      <c r="W2960" s="118"/>
      <c r="X2960" s="118"/>
      <c r="Y2960" s="117"/>
      <c r="Z2960" s="110"/>
      <c r="AA2960" s="110"/>
      <c r="AB2960" s="121"/>
      <c r="AC2960" s="115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109"/>
      <c r="B2961" s="110"/>
      <c r="C2961" s="110"/>
      <c r="D2961" s="111"/>
      <c r="E2961" s="111"/>
      <c r="F2961" s="161"/>
      <c r="G2961" s="114"/>
      <c r="H2961" s="115"/>
      <c r="I2961" s="115"/>
      <c r="J2961" s="116"/>
      <c r="K2961" s="116"/>
      <c r="L2961" s="8"/>
      <c r="M2961" s="117"/>
      <c r="N2961" s="117"/>
      <c r="O2961" s="110"/>
      <c r="P2961" s="110"/>
      <c r="Q2961" s="148"/>
      <c r="R2961" s="170"/>
      <c r="S2961" s="110"/>
      <c r="T2961" s="92"/>
      <c r="U2961" s="180"/>
      <c r="V2961" s="120"/>
      <c r="W2961" s="118"/>
      <c r="X2961" s="118"/>
      <c r="Y2961" s="117"/>
      <c r="Z2961" s="110"/>
      <c r="AA2961" s="110"/>
      <c r="AB2961" s="121"/>
      <c r="AC2961" s="115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109"/>
      <c r="B2962" s="110"/>
      <c r="C2962" s="110"/>
      <c r="D2962" s="111"/>
      <c r="E2962" s="111"/>
      <c r="F2962" s="161"/>
      <c r="G2962" s="114"/>
      <c r="H2962" s="115"/>
      <c r="I2962" s="115"/>
      <c r="J2962" s="116"/>
      <c r="K2962" s="116"/>
      <c r="L2962" s="8"/>
      <c r="M2962" s="117"/>
      <c r="N2962" s="117"/>
      <c r="O2962" s="110"/>
      <c r="P2962" s="110"/>
      <c r="Q2962" s="148"/>
      <c r="R2962" s="170"/>
      <c r="S2962" s="110"/>
      <c r="T2962" s="92"/>
      <c r="U2962" s="180"/>
      <c r="V2962" s="120"/>
      <c r="W2962" s="118"/>
      <c r="X2962" s="118"/>
      <c r="Y2962" s="117"/>
      <c r="Z2962" s="110"/>
      <c r="AA2962" s="110"/>
      <c r="AB2962" s="121"/>
      <c r="AC2962" s="115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109"/>
      <c r="B2963" s="110"/>
      <c r="C2963" s="110"/>
      <c r="D2963" s="111"/>
      <c r="E2963" s="111"/>
      <c r="F2963" s="161"/>
      <c r="G2963" s="114"/>
      <c r="H2963" s="115"/>
      <c r="I2963" s="115"/>
      <c r="J2963" s="116"/>
      <c r="K2963" s="116"/>
      <c r="L2963" s="8"/>
      <c r="M2963" s="117"/>
      <c r="N2963" s="117"/>
      <c r="O2963" s="110"/>
      <c r="P2963" s="110"/>
      <c r="Q2963" s="148"/>
      <c r="R2963" s="170"/>
      <c r="S2963" s="110"/>
      <c r="T2963" s="92"/>
      <c r="U2963" s="180"/>
      <c r="V2963" s="120"/>
      <c r="W2963" s="118"/>
      <c r="X2963" s="118"/>
      <c r="Y2963" s="117"/>
      <c r="Z2963" s="110"/>
      <c r="AA2963" s="110"/>
      <c r="AB2963" s="121"/>
      <c r="AC2963" s="115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109"/>
      <c r="B2964" s="110"/>
      <c r="C2964" s="110"/>
      <c r="D2964" s="111"/>
      <c r="E2964" s="111"/>
      <c r="F2964" s="161"/>
      <c r="G2964" s="114"/>
      <c r="H2964" s="115"/>
      <c r="I2964" s="115"/>
      <c r="J2964" s="116"/>
      <c r="K2964" s="116"/>
      <c r="L2964" s="8"/>
      <c r="M2964" s="117"/>
      <c r="N2964" s="117"/>
      <c r="O2964" s="110"/>
      <c r="P2964" s="110"/>
      <c r="Q2964" s="148"/>
      <c r="R2964" s="170"/>
      <c r="S2964" s="110"/>
      <c r="T2964" s="92"/>
      <c r="U2964" s="180"/>
      <c r="V2964" s="120"/>
      <c r="W2964" s="118"/>
      <c r="X2964" s="118"/>
      <c r="Y2964" s="117"/>
      <c r="Z2964" s="110"/>
      <c r="AA2964" s="110"/>
      <c r="AB2964" s="121"/>
      <c r="AC2964" s="115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109"/>
      <c r="B2965" s="110"/>
      <c r="C2965" s="110"/>
      <c r="D2965" s="111"/>
      <c r="E2965" s="111"/>
      <c r="F2965" s="161"/>
      <c r="G2965" s="114"/>
      <c r="H2965" s="115"/>
      <c r="I2965" s="115"/>
      <c r="J2965" s="116"/>
      <c r="K2965" s="116"/>
      <c r="L2965" s="8"/>
      <c r="M2965" s="117"/>
      <c r="N2965" s="117"/>
      <c r="O2965" s="110"/>
      <c r="P2965" s="110"/>
      <c r="Q2965" s="148"/>
      <c r="R2965" s="170"/>
      <c r="S2965" s="110"/>
      <c r="T2965" s="92"/>
      <c r="U2965" s="180"/>
      <c r="V2965" s="120"/>
      <c r="W2965" s="118"/>
      <c r="X2965" s="118"/>
      <c r="Y2965" s="117"/>
      <c r="Z2965" s="110"/>
      <c r="AA2965" s="110"/>
      <c r="AB2965" s="121"/>
      <c r="AC2965" s="115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109"/>
      <c r="B2966" s="110"/>
      <c r="C2966" s="110"/>
      <c r="D2966" s="111"/>
      <c r="E2966" s="111"/>
      <c r="F2966" s="161"/>
      <c r="G2966" s="114"/>
      <c r="H2966" s="115"/>
      <c r="I2966" s="115"/>
      <c r="J2966" s="116"/>
      <c r="K2966" s="116"/>
      <c r="L2966" s="8"/>
      <c r="M2966" s="117"/>
      <c r="N2966" s="117"/>
      <c r="O2966" s="110"/>
      <c r="P2966" s="110"/>
      <c r="Q2966" s="148"/>
      <c r="R2966" s="170"/>
      <c r="S2966" s="110"/>
      <c r="T2966" s="92"/>
      <c r="U2966" s="180"/>
      <c r="V2966" s="120"/>
      <c r="W2966" s="118"/>
      <c r="X2966" s="118"/>
      <c r="Y2966" s="117"/>
      <c r="Z2966" s="110"/>
      <c r="AA2966" s="110"/>
      <c r="AB2966" s="121"/>
      <c r="AC2966" s="115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109"/>
      <c r="B2967" s="110"/>
      <c r="C2967" s="110"/>
      <c r="D2967" s="111"/>
      <c r="E2967" s="111"/>
      <c r="F2967" s="161"/>
      <c r="G2967" s="114"/>
      <c r="H2967" s="115"/>
      <c r="I2967" s="115"/>
      <c r="J2967" s="116"/>
      <c r="K2967" s="116"/>
      <c r="L2967" s="8"/>
      <c r="M2967" s="117"/>
      <c r="N2967" s="117"/>
      <c r="O2967" s="110"/>
      <c r="P2967" s="110"/>
      <c r="Q2967" s="148"/>
      <c r="R2967" s="170"/>
      <c r="S2967" s="110"/>
      <c r="T2967" s="92"/>
      <c r="U2967" s="180"/>
      <c r="V2967" s="120"/>
      <c r="W2967" s="118"/>
      <c r="X2967" s="118"/>
      <c r="Y2967" s="117"/>
      <c r="Z2967" s="110"/>
      <c r="AA2967" s="110"/>
      <c r="AB2967" s="121"/>
      <c r="AC2967" s="115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109"/>
      <c r="B2968" s="110"/>
      <c r="C2968" s="110"/>
      <c r="D2968" s="111"/>
      <c r="E2968" s="111"/>
      <c r="F2968" s="161"/>
      <c r="G2968" s="114"/>
      <c r="H2968" s="115"/>
      <c r="I2968" s="115"/>
      <c r="J2968" s="116"/>
      <c r="K2968" s="116"/>
      <c r="L2968" s="8"/>
      <c r="M2968" s="117"/>
      <c r="N2968" s="117"/>
      <c r="O2968" s="110"/>
      <c r="P2968" s="110"/>
      <c r="Q2968" s="148"/>
      <c r="R2968" s="170"/>
      <c r="S2968" s="110"/>
      <c r="T2968" s="92"/>
      <c r="U2968" s="180"/>
      <c r="V2968" s="120"/>
      <c r="W2968" s="118"/>
      <c r="X2968" s="118"/>
      <c r="Y2968" s="117"/>
      <c r="Z2968" s="110"/>
      <c r="AA2968" s="110"/>
      <c r="AB2968" s="121"/>
      <c r="AC2968" s="115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109"/>
      <c r="B2969" s="110"/>
      <c r="C2969" s="110"/>
      <c r="D2969" s="111"/>
      <c r="E2969" s="111"/>
      <c r="F2969" s="161"/>
      <c r="G2969" s="114"/>
      <c r="H2969" s="115"/>
      <c r="I2969" s="115"/>
      <c r="J2969" s="116"/>
      <c r="K2969" s="116"/>
      <c r="L2969" s="8"/>
      <c r="M2969" s="117"/>
      <c r="N2969" s="117"/>
      <c r="O2969" s="110"/>
      <c r="P2969" s="110"/>
      <c r="Q2969" s="148"/>
      <c r="R2969" s="170"/>
      <c r="S2969" s="110"/>
      <c r="T2969" s="92"/>
      <c r="U2969" s="180"/>
      <c r="V2969" s="120"/>
      <c r="W2969" s="118"/>
      <c r="X2969" s="118"/>
      <c r="Y2969" s="117"/>
      <c r="Z2969" s="110"/>
      <c r="AA2969" s="110"/>
      <c r="AB2969" s="121"/>
      <c r="AC2969" s="115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109"/>
      <c r="B2970" s="110"/>
      <c r="C2970" s="110"/>
      <c r="D2970" s="111"/>
      <c r="E2970" s="111"/>
      <c r="F2970" s="161"/>
      <c r="G2970" s="114"/>
      <c r="H2970" s="115"/>
      <c r="I2970" s="115"/>
      <c r="J2970" s="116"/>
      <c r="K2970" s="116"/>
      <c r="L2970" s="8"/>
      <c r="M2970" s="117"/>
      <c r="N2970" s="117"/>
      <c r="O2970" s="110"/>
      <c r="P2970" s="110"/>
      <c r="Q2970" s="148"/>
      <c r="R2970" s="170"/>
      <c r="S2970" s="110"/>
      <c r="T2970" s="92"/>
      <c r="U2970" s="180"/>
      <c r="V2970" s="120"/>
      <c r="W2970" s="118"/>
      <c r="X2970" s="118"/>
      <c r="Y2970" s="117"/>
      <c r="Z2970" s="110"/>
      <c r="AA2970" s="110"/>
      <c r="AB2970" s="121"/>
      <c r="AC2970" s="115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109"/>
      <c r="B2971" s="110"/>
      <c r="C2971" s="110"/>
      <c r="D2971" s="111"/>
      <c r="E2971" s="111"/>
      <c r="F2971" s="161"/>
      <c r="G2971" s="114"/>
      <c r="H2971" s="115"/>
      <c r="I2971" s="115"/>
      <c r="J2971" s="116"/>
      <c r="K2971" s="116"/>
      <c r="L2971" s="8"/>
      <c r="M2971" s="117"/>
      <c r="N2971" s="117"/>
      <c r="O2971" s="110"/>
      <c r="P2971" s="110"/>
      <c r="Q2971" s="148"/>
      <c r="R2971" s="170"/>
      <c r="S2971" s="110"/>
      <c r="T2971" s="92"/>
      <c r="U2971" s="180"/>
      <c r="V2971" s="120"/>
      <c r="W2971" s="118"/>
      <c r="X2971" s="118"/>
      <c r="Y2971" s="117"/>
      <c r="Z2971" s="110"/>
      <c r="AA2971" s="110"/>
      <c r="AB2971" s="121"/>
      <c r="AC2971" s="115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109"/>
      <c r="B2972" s="110"/>
      <c r="C2972" s="110"/>
      <c r="D2972" s="111"/>
      <c r="E2972" s="111"/>
      <c r="F2972" s="161"/>
      <c r="G2972" s="114"/>
      <c r="H2972" s="115"/>
      <c r="I2972" s="115"/>
      <c r="J2972" s="116"/>
      <c r="K2972" s="116"/>
      <c r="L2972" s="8"/>
      <c r="M2972" s="117"/>
      <c r="N2972" s="117"/>
      <c r="O2972" s="110"/>
      <c r="P2972" s="110"/>
      <c r="Q2972" s="148"/>
      <c r="R2972" s="170"/>
      <c r="S2972" s="110"/>
      <c r="T2972" s="92"/>
      <c r="U2972" s="180"/>
      <c r="V2972" s="120"/>
      <c r="W2972" s="118"/>
      <c r="X2972" s="118"/>
      <c r="Y2972" s="117"/>
      <c r="Z2972" s="110"/>
      <c r="AA2972" s="110"/>
      <c r="AB2972" s="121"/>
      <c r="AC2972" s="115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109"/>
      <c r="B2973" s="110"/>
      <c r="C2973" s="110"/>
      <c r="D2973" s="111"/>
      <c r="E2973" s="111"/>
      <c r="F2973" s="161"/>
      <c r="G2973" s="114"/>
      <c r="H2973" s="115"/>
      <c r="I2973" s="115"/>
      <c r="J2973" s="116"/>
      <c r="K2973" s="116"/>
      <c r="L2973" s="8"/>
      <c r="M2973" s="117"/>
      <c r="N2973" s="117"/>
      <c r="O2973" s="110"/>
      <c r="P2973" s="110"/>
      <c r="Q2973" s="148"/>
      <c r="R2973" s="170"/>
      <c r="S2973" s="110"/>
      <c r="T2973" s="92"/>
      <c r="U2973" s="180"/>
      <c r="V2973" s="120"/>
      <c r="W2973" s="118"/>
      <c r="X2973" s="118"/>
      <c r="Y2973" s="117"/>
      <c r="Z2973" s="110"/>
      <c r="AA2973" s="110"/>
      <c r="AB2973" s="121"/>
      <c r="AC2973" s="115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109"/>
      <c r="B2974" s="110"/>
      <c r="C2974" s="110"/>
      <c r="D2974" s="111"/>
      <c r="E2974" s="111"/>
      <c r="F2974" s="161"/>
      <c r="G2974" s="114"/>
      <c r="H2974" s="115"/>
      <c r="I2974" s="115"/>
      <c r="J2974" s="116"/>
      <c r="K2974" s="116"/>
      <c r="L2974" s="8"/>
      <c r="M2974" s="117"/>
      <c r="N2974" s="117"/>
      <c r="O2974" s="110"/>
      <c r="P2974" s="110"/>
      <c r="Q2974" s="148"/>
      <c r="R2974" s="170"/>
      <c r="S2974" s="110"/>
      <c r="T2974" s="92"/>
      <c r="U2974" s="180"/>
      <c r="V2974" s="120"/>
      <c r="W2974" s="118"/>
      <c r="X2974" s="118"/>
      <c r="Y2974" s="117"/>
      <c r="Z2974" s="110"/>
      <c r="AA2974" s="110"/>
      <c r="AB2974" s="121"/>
      <c r="AC2974" s="115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109"/>
      <c r="B2975" s="110"/>
      <c r="C2975" s="110"/>
      <c r="D2975" s="111"/>
      <c r="E2975" s="111"/>
      <c r="F2975" s="161"/>
      <c r="G2975" s="114"/>
      <c r="H2975" s="115"/>
      <c r="I2975" s="115"/>
      <c r="J2975" s="116"/>
      <c r="K2975" s="116"/>
      <c r="L2975" s="8"/>
      <c r="M2975" s="117"/>
      <c r="N2975" s="117"/>
      <c r="O2975" s="110"/>
      <c r="P2975" s="110"/>
      <c r="Q2975" s="148"/>
      <c r="R2975" s="170"/>
      <c r="S2975" s="110"/>
      <c r="T2975" s="92"/>
      <c r="U2975" s="180"/>
      <c r="V2975" s="120"/>
      <c r="W2975" s="118"/>
      <c r="X2975" s="118"/>
      <c r="Y2975" s="117"/>
      <c r="Z2975" s="110"/>
      <c r="AA2975" s="110"/>
      <c r="AB2975" s="121"/>
      <c r="AC2975" s="115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109"/>
      <c r="B2976" s="110"/>
      <c r="C2976" s="110"/>
      <c r="D2976" s="111"/>
      <c r="E2976" s="111"/>
      <c r="F2976" s="161"/>
      <c r="G2976" s="114"/>
      <c r="H2976" s="115"/>
      <c r="I2976" s="115"/>
      <c r="J2976" s="116"/>
      <c r="K2976" s="116"/>
      <c r="L2976" s="8"/>
      <c r="M2976" s="117"/>
      <c r="N2976" s="117"/>
      <c r="O2976" s="110"/>
      <c r="P2976" s="110"/>
      <c r="Q2976" s="148"/>
      <c r="R2976" s="170"/>
      <c r="S2976" s="110"/>
      <c r="T2976" s="92"/>
      <c r="U2976" s="180"/>
      <c r="V2976" s="120"/>
      <c r="W2976" s="118"/>
      <c r="X2976" s="118"/>
      <c r="Y2976" s="117"/>
      <c r="Z2976" s="110"/>
      <c r="AA2976" s="110"/>
      <c r="AB2976" s="121"/>
      <c r="AC2976" s="115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109"/>
      <c r="B2977" s="110"/>
      <c r="C2977" s="110"/>
      <c r="D2977" s="111"/>
      <c r="E2977" s="111"/>
      <c r="F2977" s="161"/>
      <c r="G2977" s="114"/>
      <c r="H2977" s="115"/>
      <c r="I2977" s="115"/>
      <c r="J2977" s="116"/>
      <c r="K2977" s="116"/>
      <c r="L2977" s="8"/>
      <c r="M2977" s="117"/>
      <c r="N2977" s="117"/>
      <c r="O2977" s="110"/>
      <c r="P2977" s="110"/>
      <c r="Q2977" s="148"/>
      <c r="R2977" s="170"/>
      <c r="S2977" s="110"/>
      <c r="T2977" s="92"/>
      <c r="U2977" s="180"/>
      <c r="V2977" s="120"/>
      <c r="W2977" s="118"/>
      <c r="X2977" s="118"/>
      <c r="Y2977" s="117"/>
      <c r="Z2977" s="110"/>
      <c r="AA2977" s="110"/>
      <c r="AB2977" s="121"/>
      <c r="AC2977" s="115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109"/>
      <c r="B2978" s="110"/>
      <c r="C2978" s="110"/>
      <c r="D2978" s="111"/>
      <c r="E2978" s="111"/>
      <c r="F2978" s="161"/>
      <c r="G2978" s="114"/>
      <c r="H2978" s="115"/>
      <c r="I2978" s="115"/>
      <c r="J2978" s="116"/>
      <c r="K2978" s="116"/>
      <c r="L2978" s="8"/>
      <c r="M2978" s="117"/>
      <c r="N2978" s="117"/>
      <c r="O2978" s="110"/>
      <c r="P2978" s="110"/>
      <c r="Q2978" s="148"/>
      <c r="R2978" s="170"/>
      <c r="S2978" s="110"/>
      <c r="T2978" s="92"/>
      <c r="U2978" s="180"/>
      <c r="V2978" s="120"/>
      <c r="W2978" s="118"/>
      <c r="X2978" s="118"/>
      <c r="Y2978" s="117"/>
      <c r="Z2978" s="110"/>
      <c r="AA2978" s="110"/>
      <c r="AB2978" s="121"/>
      <c r="AC2978" s="115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109"/>
      <c r="B2979" s="110"/>
      <c r="C2979" s="110"/>
      <c r="D2979" s="111"/>
      <c r="E2979" s="111"/>
      <c r="F2979" s="161"/>
      <c r="G2979" s="114"/>
      <c r="H2979" s="115"/>
      <c r="I2979" s="115"/>
      <c r="J2979" s="116"/>
      <c r="K2979" s="116"/>
      <c r="L2979" s="8"/>
      <c r="M2979" s="117"/>
      <c r="N2979" s="117"/>
      <c r="O2979" s="110"/>
      <c r="P2979" s="110"/>
      <c r="Q2979" s="148"/>
      <c r="R2979" s="170"/>
      <c r="S2979" s="110"/>
      <c r="T2979" s="92"/>
      <c r="U2979" s="180"/>
      <c r="V2979" s="120"/>
      <c r="W2979" s="118"/>
      <c r="X2979" s="118"/>
      <c r="Y2979" s="117"/>
      <c r="Z2979" s="110"/>
      <c r="AA2979" s="110"/>
      <c r="AB2979" s="121"/>
      <c r="AC2979" s="115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109"/>
      <c r="B2980" s="110"/>
      <c r="C2980" s="110"/>
      <c r="D2980" s="111"/>
      <c r="E2980" s="111"/>
      <c r="F2980" s="161"/>
      <c r="G2980" s="114"/>
      <c r="H2980" s="115"/>
      <c r="I2980" s="115"/>
      <c r="J2980" s="116"/>
      <c r="K2980" s="116"/>
      <c r="L2980" s="8"/>
      <c r="M2980" s="117"/>
      <c r="N2980" s="117"/>
      <c r="O2980" s="110"/>
      <c r="P2980" s="110"/>
      <c r="Q2980" s="148"/>
      <c r="R2980" s="170"/>
      <c r="S2980" s="110"/>
      <c r="T2980" s="92"/>
      <c r="U2980" s="180"/>
      <c r="V2980" s="120"/>
      <c r="W2980" s="118"/>
      <c r="X2980" s="118"/>
      <c r="Y2980" s="117"/>
      <c r="Z2980" s="110"/>
      <c r="AA2980" s="110"/>
      <c r="AB2980" s="121"/>
      <c r="AC2980" s="115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109"/>
      <c r="B2981" s="110"/>
      <c r="C2981" s="110"/>
      <c r="D2981" s="111"/>
      <c r="E2981" s="111"/>
      <c r="F2981" s="161"/>
      <c r="G2981" s="114"/>
      <c r="H2981" s="115"/>
      <c r="I2981" s="115"/>
      <c r="J2981" s="116"/>
      <c r="K2981" s="116"/>
      <c r="L2981" s="8"/>
      <c r="M2981" s="117"/>
      <c r="N2981" s="117"/>
      <c r="O2981" s="110"/>
      <c r="P2981" s="110"/>
      <c r="Q2981" s="148"/>
      <c r="R2981" s="170"/>
      <c r="S2981" s="110"/>
      <c r="T2981" s="92"/>
      <c r="U2981" s="180"/>
      <c r="V2981" s="120"/>
      <c r="W2981" s="118"/>
      <c r="X2981" s="118"/>
      <c r="Y2981" s="117"/>
      <c r="Z2981" s="110"/>
      <c r="AA2981" s="110"/>
      <c r="AB2981" s="121"/>
      <c r="AC2981" s="115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109"/>
      <c r="B2982" s="110"/>
      <c r="C2982" s="110"/>
      <c r="D2982" s="111"/>
      <c r="E2982" s="111"/>
      <c r="F2982" s="161"/>
      <c r="G2982" s="114"/>
      <c r="H2982" s="115"/>
      <c r="I2982" s="115"/>
      <c r="J2982" s="116"/>
      <c r="K2982" s="116"/>
      <c r="L2982" s="8"/>
      <c r="M2982" s="117"/>
      <c r="N2982" s="117"/>
      <c r="O2982" s="110"/>
      <c r="P2982" s="110"/>
      <c r="Q2982" s="148"/>
      <c r="R2982" s="170"/>
      <c r="S2982" s="110"/>
      <c r="T2982" s="92"/>
      <c r="U2982" s="180"/>
      <c r="V2982" s="120"/>
      <c r="W2982" s="118"/>
      <c r="X2982" s="118"/>
      <c r="Y2982" s="117"/>
      <c r="Z2982" s="110"/>
      <c r="AA2982" s="110"/>
      <c r="AB2982" s="121"/>
      <c r="AC2982" s="115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109"/>
      <c r="B2983" s="110"/>
      <c r="C2983" s="110"/>
      <c r="D2983" s="111"/>
      <c r="E2983" s="111"/>
      <c r="F2983" s="161"/>
      <c r="G2983" s="114"/>
      <c r="H2983" s="115"/>
      <c r="I2983" s="115"/>
      <c r="J2983" s="116"/>
      <c r="K2983" s="116"/>
      <c r="L2983" s="8"/>
      <c r="M2983" s="117"/>
      <c r="N2983" s="117"/>
      <c r="O2983" s="110"/>
      <c r="P2983" s="110"/>
      <c r="Q2983" s="148"/>
      <c r="R2983" s="170"/>
      <c r="S2983" s="110"/>
      <c r="T2983" s="92"/>
      <c r="U2983" s="180"/>
      <c r="V2983" s="120"/>
      <c r="W2983" s="118"/>
      <c r="X2983" s="118"/>
      <c r="Y2983" s="117"/>
      <c r="Z2983" s="110"/>
      <c r="AA2983" s="110"/>
      <c r="AB2983" s="121"/>
      <c r="AC2983" s="115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109"/>
      <c r="B2984" s="110"/>
      <c r="C2984" s="110"/>
      <c r="D2984" s="111"/>
      <c r="E2984" s="111"/>
      <c r="F2984" s="161"/>
      <c r="G2984" s="114"/>
      <c r="H2984" s="115"/>
      <c r="I2984" s="115"/>
      <c r="J2984" s="116"/>
      <c r="K2984" s="116"/>
      <c r="L2984" s="8"/>
      <c r="M2984" s="117"/>
      <c r="N2984" s="117"/>
      <c r="O2984" s="110"/>
      <c r="P2984" s="110"/>
      <c r="Q2984" s="148"/>
      <c r="R2984" s="170"/>
      <c r="S2984" s="110"/>
      <c r="T2984" s="92"/>
      <c r="U2984" s="180"/>
      <c r="V2984" s="120"/>
      <c r="W2984" s="118"/>
      <c r="X2984" s="118"/>
      <c r="Y2984" s="117"/>
      <c r="Z2984" s="110"/>
      <c r="AA2984" s="110"/>
      <c r="AB2984" s="121"/>
      <c r="AC2984" s="115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109"/>
      <c r="B2985" s="110"/>
      <c r="C2985" s="110"/>
      <c r="D2985" s="111"/>
      <c r="E2985" s="111"/>
      <c r="F2985" s="161"/>
      <c r="G2985" s="114"/>
      <c r="H2985" s="115"/>
      <c r="I2985" s="115"/>
      <c r="J2985" s="116"/>
      <c r="K2985" s="116"/>
      <c r="L2985" s="8"/>
      <c r="M2985" s="117"/>
      <c r="N2985" s="117"/>
      <c r="O2985" s="110"/>
      <c r="P2985" s="110"/>
      <c r="Q2985" s="148"/>
      <c r="R2985" s="170"/>
      <c r="S2985" s="110"/>
      <c r="T2985" s="92"/>
      <c r="U2985" s="180"/>
      <c r="V2985" s="120"/>
      <c r="W2985" s="118"/>
      <c r="X2985" s="118"/>
      <c r="Y2985" s="117"/>
      <c r="Z2985" s="110"/>
      <c r="AA2985" s="110"/>
      <c r="AB2985" s="121"/>
      <c r="AC2985" s="115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109"/>
      <c r="B2986" s="110"/>
      <c r="C2986" s="110"/>
      <c r="D2986" s="111"/>
      <c r="E2986" s="111"/>
      <c r="F2986" s="161"/>
      <c r="G2986" s="114"/>
      <c r="H2986" s="115"/>
      <c r="I2986" s="115"/>
      <c r="J2986" s="116"/>
      <c r="K2986" s="116"/>
      <c r="L2986" s="8"/>
      <c r="M2986" s="117"/>
      <c r="N2986" s="117"/>
      <c r="O2986" s="110"/>
      <c r="P2986" s="110"/>
      <c r="Q2986" s="148"/>
      <c r="R2986" s="170"/>
      <c r="S2986" s="110"/>
      <c r="T2986" s="92"/>
      <c r="U2986" s="180"/>
      <c r="V2986" s="120"/>
      <c r="W2986" s="118"/>
      <c r="X2986" s="118"/>
      <c r="Y2986" s="117"/>
      <c r="Z2986" s="110"/>
      <c r="AA2986" s="110"/>
      <c r="AB2986" s="121"/>
      <c r="AC2986" s="115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109"/>
      <c r="B2987" s="110"/>
      <c r="C2987" s="110"/>
      <c r="D2987" s="111"/>
      <c r="E2987" s="111"/>
      <c r="F2987" s="161"/>
      <c r="G2987" s="114"/>
      <c r="H2987" s="115"/>
      <c r="I2987" s="115"/>
      <c r="J2987" s="116"/>
      <c r="K2987" s="116"/>
      <c r="L2987" s="8"/>
      <c r="M2987" s="117"/>
      <c r="N2987" s="117"/>
      <c r="O2987" s="110"/>
      <c r="P2987" s="110"/>
      <c r="Q2987" s="148"/>
      <c r="R2987" s="170"/>
      <c r="S2987" s="110"/>
      <c r="T2987" s="92"/>
      <c r="U2987" s="180"/>
      <c r="V2987" s="120"/>
      <c r="W2987" s="118"/>
      <c r="X2987" s="118"/>
      <c r="Y2987" s="117"/>
      <c r="Z2987" s="110"/>
      <c r="AA2987" s="110"/>
      <c r="AB2987" s="121"/>
      <c r="AC2987" s="115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109"/>
      <c r="B2988" s="110"/>
      <c r="C2988" s="110"/>
      <c r="D2988" s="111"/>
      <c r="E2988" s="111"/>
      <c r="F2988" s="161"/>
      <c r="G2988" s="114"/>
      <c r="H2988" s="115"/>
      <c r="I2988" s="115"/>
      <c r="J2988" s="116"/>
      <c r="K2988" s="116"/>
      <c r="L2988" s="8"/>
      <c r="M2988" s="117"/>
      <c r="N2988" s="117"/>
      <c r="O2988" s="110"/>
      <c r="P2988" s="110"/>
      <c r="Q2988" s="148"/>
      <c r="R2988" s="170"/>
      <c r="S2988" s="110"/>
      <c r="T2988" s="92"/>
      <c r="U2988" s="180"/>
      <c r="V2988" s="120"/>
      <c r="W2988" s="118"/>
      <c r="X2988" s="118"/>
      <c r="Y2988" s="117"/>
      <c r="Z2988" s="110"/>
      <c r="AA2988" s="110"/>
      <c r="AB2988" s="121"/>
      <c r="AC2988" s="115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109"/>
      <c r="B2989" s="110"/>
      <c r="C2989" s="110"/>
      <c r="D2989" s="111"/>
      <c r="E2989" s="111"/>
      <c r="F2989" s="161"/>
      <c r="G2989" s="114"/>
      <c r="H2989" s="115"/>
      <c r="I2989" s="115"/>
      <c r="J2989" s="116"/>
      <c r="K2989" s="116"/>
      <c r="L2989" s="8"/>
      <c r="M2989" s="117"/>
      <c r="N2989" s="117"/>
      <c r="O2989" s="110"/>
      <c r="P2989" s="110"/>
      <c r="Q2989" s="148"/>
      <c r="R2989" s="170"/>
      <c r="S2989" s="110"/>
      <c r="T2989" s="92"/>
      <c r="U2989" s="180"/>
      <c r="V2989" s="120"/>
      <c r="W2989" s="118"/>
      <c r="X2989" s="118"/>
      <c r="Y2989" s="117"/>
      <c r="Z2989" s="110"/>
      <c r="AA2989" s="110"/>
      <c r="AB2989" s="121"/>
      <c r="AC2989" s="115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109"/>
      <c r="B2990" s="110"/>
      <c r="C2990" s="110"/>
      <c r="D2990" s="111"/>
      <c r="E2990" s="111"/>
      <c r="F2990" s="161"/>
      <c r="G2990" s="114"/>
      <c r="H2990" s="115"/>
      <c r="I2990" s="115"/>
      <c r="J2990" s="116"/>
      <c r="K2990" s="116"/>
      <c r="L2990" s="8"/>
      <c r="M2990" s="117"/>
      <c r="N2990" s="117"/>
      <c r="O2990" s="110"/>
      <c r="P2990" s="110"/>
      <c r="Q2990" s="148"/>
      <c r="R2990" s="170"/>
      <c r="S2990" s="110"/>
      <c r="T2990" s="92"/>
      <c r="U2990" s="180"/>
      <c r="V2990" s="120"/>
      <c r="W2990" s="118"/>
      <c r="X2990" s="118"/>
      <c r="Y2990" s="117"/>
      <c r="Z2990" s="110"/>
      <c r="AA2990" s="110"/>
      <c r="AB2990" s="121"/>
      <c r="AC2990" s="115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109"/>
      <c r="B2991" s="110"/>
      <c r="C2991" s="110"/>
      <c r="D2991" s="111"/>
      <c r="E2991" s="111"/>
      <c r="F2991" s="161"/>
      <c r="G2991" s="114"/>
      <c r="H2991" s="115"/>
      <c r="I2991" s="115"/>
      <c r="J2991" s="116"/>
      <c r="K2991" s="116"/>
      <c r="L2991" s="8"/>
      <c r="M2991" s="117"/>
      <c r="N2991" s="117"/>
      <c r="O2991" s="110"/>
      <c r="P2991" s="110"/>
      <c r="Q2991" s="148"/>
      <c r="R2991" s="170"/>
      <c r="S2991" s="110"/>
      <c r="T2991" s="92"/>
      <c r="U2991" s="180"/>
      <c r="V2991" s="120"/>
      <c r="W2991" s="118"/>
      <c r="X2991" s="118"/>
      <c r="Y2991" s="117"/>
      <c r="Z2991" s="110"/>
      <c r="AA2991" s="110"/>
      <c r="AB2991" s="121"/>
      <c r="AC2991" s="115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109"/>
      <c r="B2992" s="110"/>
      <c r="C2992" s="110"/>
      <c r="D2992" s="111"/>
      <c r="E2992" s="111"/>
      <c r="F2992" s="161"/>
      <c r="G2992" s="114"/>
      <c r="H2992" s="115"/>
      <c r="I2992" s="115"/>
      <c r="J2992" s="116"/>
      <c r="K2992" s="116"/>
      <c r="L2992" s="8"/>
      <c r="M2992" s="117"/>
      <c r="N2992" s="117"/>
      <c r="O2992" s="110"/>
      <c r="P2992" s="110"/>
      <c r="Q2992" s="148"/>
      <c r="R2992" s="170"/>
      <c r="S2992" s="110"/>
      <c r="T2992" s="92"/>
      <c r="U2992" s="180"/>
      <c r="V2992" s="120"/>
      <c r="W2992" s="118"/>
      <c r="X2992" s="118"/>
      <c r="Y2992" s="117"/>
      <c r="Z2992" s="110"/>
      <c r="AA2992" s="110"/>
      <c r="AB2992" s="121"/>
      <c r="AC2992" s="115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109"/>
      <c r="B2993" s="110"/>
      <c r="C2993" s="110"/>
      <c r="D2993" s="111"/>
      <c r="E2993" s="111"/>
      <c r="F2993" s="161"/>
      <c r="G2993" s="114"/>
      <c r="H2993" s="115"/>
      <c r="I2993" s="115"/>
      <c r="J2993" s="116"/>
      <c r="K2993" s="116"/>
      <c r="L2993" s="8"/>
      <c r="M2993" s="117"/>
      <c r="N2993" s="117"/>
      <c r="O2993" s="110"/>
      <c r="P2993" s="110"/>
      <c r="Q2993" s="148"/>
      <c r="R2993" s="170"/>
      <c r="S2993" s="110"/>
      <c r="T2993" s="92"/>
      <c r="U2993" s="180"/>
      <c r="V2993" s="120"/>
      <c r="W2993" s="118"/>
      <c r="X2993" s="118"/>
      <c r="Y2993" s="117"/>
      <c r="Z2993" s="110"/>
      <c r="AA2993" s="110"/>
      <c r="AB2993" s="121"/>
      <c r="AC2993" s="115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109"/>
      <c r="B2994" s="110"/>
      <c r="C2994" s="110"/>
      <c r="D2994" s="111"/>
      <c r="E2994" s="111"/>
      <c r="F2994" s="161"/>
      <c r="G2994" s="114"/>
      <c r="H2994" s="115"/>
      <c r="I2994" s="115"/>
      <c r="J2994" s="116"/>
      <c r="K2994" s="116"/>
      <c r="L2994" s="8"/>
      <c r="M2994" s="117"/>
      <c r="N2994" s="117"/>
      <c r="O2994" s="110"/>
      <c r="P2994" s="110"/>
      <c r="Q2994" s="148"/>
      <c r="R2994" s="170"/>
      <c r="S2994" s="110"/>
      <c r="T2994" s="92"/>
      <c r="U2994" s="180"/>
      <c r="V2994" s="120"/>
      <c r="W2994" s="118"/>
      <c r="X2994" s="118"/>
      <c r="Y2994" s="117"/>
      <c r="Z2994" s="110"/>
      <c r="AA2994" s="110"/>
      <c r="AB2994" s="121"/>
      <c r="AC2994" s="115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109"/>
      <c r="B2995" s="110"/>
      <c r="C2995" s="110"/>
      <c r="D2995" s="111"/>
      <c r="E2995" s="111"/>
      <c r="F2995" s="161"/>
      <c r="G2995" s="114"/>
      <c r="H2995" s="115"/>
      <c r="I2995" s="115"/>
      <c r="J2995" s="116"/>
      <c r="K2995" s="116"/>
      <c r="L2995" s="8"/>
      <c r="M2995" s="117"/>
      <c r="N2995" s="117"/>
      <c r="O2995" s="110"/>
      <c r="P2995" s="110"/>
      <c r="Q2995" s="148"/>
      <c r="R2995" s="170"/>
      <c r="S2995" s="110"/>
      <c r="T2995" s="92"/>
      <c r="U2995" s="180"/>
      <c r="V2995" s="120"/>
      <c r="W2995" s="118"/>
      <c r="X2995" s="118"/>
      <c r="Y2995" s="117"/>
      <c r="Z2995" s="110"/>
      <c r="AA2995" s="110"/>
      <c r="AB2995" s="121"/>
      <c r="AC2995" s="115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109"/>
      <c r="B2996" s="110"/>
      <c r="C2996" s="110"/>
      <c r="D2996" s="111"/>
      <c r="E2996" s="111"/>
      <c r="F2996" s="161"/>
      <c r="G2996" s="114"/>
      <c r="H2996" s="115"/>
      <c r="I2996" s="115"/>
      <c r="J2996" s="116"/>
      <c r="K2996" s="116"/>
      <c r="L2996" s="8"/>
      <c r="M2996" s="117"/>
      <c r="N2996" s="117"/>
      <c r="O2996" s="110"/>
      <c r="P2996" s="110"/>
      <c r="Q2996" s="148"/>
      <c r="R2996" s="170"/>
      <c r="S2996" s="110"/>
      <c r="T2996" s="92"/>
      <c r="U2996" s="180"/>
      <c r="V2996" s="120"/>
      <c r="W2996" s="118"/>
      <c r="X2996" s="118"/>
      <c r="Y2996" s="117"/>
      <c r="Z2996" s="110"/>
      <c r="AA2996" s="110"/>
      <c r="AB2996" s="121"/>
      <c r="AC2996" s="115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109"/>
      <c r="B2997" s="110"/>
      <c r="C2997" s="110"/>
      <c r="D2997" s="111"/>
      <c r="E2997" s="111"/>
      <c r="F2997" s="161"/>
      <c r="G2997" s="114"/>
      <c r="H2997" s="115"/>
      <c r="I2997" s="115"/>
      <c r="J2997" s="116"/>
      <c r="K2997" s="116"/>
      <c r="L2997" s="8"/>
      <c r="M2997" s="117"/>
      <c r="N2997" s="117"/>
      <c r="O2997" s="110"/>
      <c r="P2997" s="110"/>
      <c r="Q2997" s="148"/>
      <c r="R2997" s="170"/>
      <c r="S2997" s="110"/>
      <c r="T2997" s="92"/>
      <c r="U2997" s="180"/>
      <c r="V2997" s="120"/>
      <c r="W2997" s="118"/>
      <c r="X2997" s="118"/>
      <c r="Y2997" s="117"/>
      <c r="Z2997" s="110"/>
      <c r="AA2997" s="110"/>
      <c r="AB2997" s="121"/>
      <c r="AC2997" s="115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109"/>
      <c r="B2998" s="110"/>
      <c r="C2998" s="110"/>
      <c r="D2998" s="111"/>
      <c r="E2998" s="111"/>
      <c r="F2998" s="161"/>
      <c r="G2998" s="114"/>
      <c r="H2998" s="115"/>
      <c r="I2998" s="115"/>
      <c r="J2998" s="116"/>
      <c r="K2998" s="116"/>
      <c r="L2998" s="8"/>
      <c r="M2998" s="117"/>
      <c r="N2998" s="117"/>
      <c r="O2998" s="110"/>
      <c r="P2998" s="110"/>
      <c r="Q2998" s="148"/>
      <c r="R2998" s="170"/>
      <c r="S2998" s="110"/>
      <c r="T2998" s="92"/>
      <c r="U2998" s="180"/>
      <c r="V2998" s="120"/>
      <c r="W2998" s="118"/>
      <c r="X2998" s="118"/>
      <c r="Y2998" s="117"/>
      <c r="Z2998" s="110"/>
      <c r="AA2998" s="110"/>
      <c r="AB2998" s="121"/>
      <c r="AC2998" s="115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109"/>
      <c r="B2999" s="110"/>
      <c r="C2999" s="110"/>
      <c r="D2999" s="111"/>
      <c r="E2999" s="111"/>
      <c r="F2999" s="161"/>
      <c r="G2999" s="114"/>
      <c r="H2999" s="115"/>
      <c r="I2999" s="115"/>
      <c r="J2999" s="116"/>
      <c r="K2999" s="116"/>
      <c r="L2999" s="8"/>
      <c r="M2999" s="117"/>
      <c r="N2999" s="117"/>
      <c r="O2999" s="110"/>
      <c r="P2999" s="110"/>
      <c r="Q2999" s="148"/>
      <c r="R2999" s="170"/>
      <c r="S2999" s="110"/>
      <c r="T2999" s="92"/>
      <c r="U2999" s="180"/>
      <c r="V2999" s="120"/>
      <c r="W2999" s="118"/>
      <c r="X2999" s="118"/>
      <c r="Y2999" s="117"/>
      <c r="Z2999" s="110"/>
      <c r="AA2999" s="110"/>
      <c r="AB2999" s="121"/>
      <c r="AC2999" s="115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109"/>
      <c r="B3000" s="110"/>
      <c r="C3000" s="110"/>
      <c r="D3000" s="111"/>
      <c r="E3000" s="111"/>
      <c r="F3000" s="161"/>
      <c r="G3000" s="114"/>
      <c r="H3000" s="115"/>
      <c r="I3000" s="115"/>
      <c r="J3000" s="116"/>
      <c r="K3000" s="116"/>
      <c r="L3000" s="8"/>
      <c r="M3000" s="117"/>
      <c r="N3000" s="117"/>
      <c r="O3000" s="110"/>
      <c r="P3000" s="110"/>
      <c r="Q3000" s="148"/>
      <c r="R3000" s="170"/>
      <c r="S3000" s="110"/>
      <c r="T3000" s="92"/>
      <c r="U3000" s="180"/>
      <c r="V3000" s="120"/>
      <c r="W3000" s="118"/>
      <c r="X3000" s="118"/>
      <c r="Y3000" s="117"/>
      <c r="Z3000" s="110"/>
      <c r="AA3000" s="110"/>
      <c r="AB3000" s="121"/>
      <c r="AC3000" s="115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109"/>
      <c r="B3001" s="110"/>
      <c r="C3001" s="110"/>
      <c r="D3001" s="111"/>
      <c r="E3001" s="111"/>
      <c r="F3001" s="161"/>
      <c r="G3001" s="114"/>
      <c r="H3001" s="115"/>
      <c r="I3001" s="115"/>
      <c r="J3001" s="116"/>
      <c r="K3001" s="116"/>
      <c r="L3001" s="8"/>
      <c r="M3001" s="117"/>
      <c r="N3001" s="117"/>
      <c r="O3001" s="110"/>
      <c r="P3001" s="110"/>
      <c r="Q3001" s="148"/>
      <c r="R3001" s="170"/>
      <c r="S3001" s="110"/>
      <c r="T3001" s="92"/>
      <c r="U3001" s="180"/>
      <c r="V3001" s="120"/>
      <c r="W3001" s="118"/>
      <c r="X3001" s="118"/>
      <c r="Y3001" s="117"/>
      <c r="Z3001" s="110"/>
      <c r="AA3001" s="110"/>
      <c r="AB3001" s="121"/>
      <c r="AC3001" s="115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109"/>
      <c r="B3002" s="110"/>
      <c r="C3002" s="110"/>
      <c r="D3002" s="111"/>
      <c r="E3002" s="111"/>
      <c r="F3002" s="161"/>
      <c r="G3002" s="114"/>
      <c r="H3002" s="115"/>
      <c r="I3002" s="115"/>
      <c r="J3002" s="116"/>
      <c r="K3002" s="116"/>
      <c r="L3002" s="8"/>
      <c r="M3002" s="117"/>
      <c r="N3002" s="117"/>
      <c r="O3002" s="110"/>
      <c r="P3002" s="110"/>
      <c r="Q3002" s="148"/>
      <c r="R3002" s="170"/>
      <c r="S3002" s="110"/>
      <c r="T3002" s="92"/>
      <c r="U3002" s="180"/>
      <c r="V3002" s="120"/>
      <c r="W3002" s="118"/>
      <c r="X3002" s="118"/>
      <c r="Y3002" s="117"/>
      <c r="Z3002" s="110"/>
      <c r="AA3002" s="110"/>
      <c r="AB3002" s="121"/>
      <c r="AC3002" s="115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109"/>
      <c r="B3003" s="110"/>
      <c r="C3003" s="110"/>
      <c r="D3003" s="111"/>
      <c r="E3003" s="111"/>
      <c r="F3003" s="161"/>
      <c r="G3003" s="114"/>
      <c r="H3003" s="115"/>
      <c r="I3003" s="115"/>
      <c r="J3003" s="116"/>
      <c r="K3003" s="116"/>
      <c r="L3003" s="8"/>
      <c r="M3003" s="117"/>
      <c r="N3003" s="117"/>
      <c r="O3003" s="110"/>
      <c r="P3003" s="110"/>
      <c r="Q3003" s="148"/>
      <c r="R3003" s="170"/>
      <c r="S3003" s="110"/>
      <c r="T3003" s="92"/>
      <c r="U3003" s="180"/>
      <c r="V3003" s="120"/>
      <c r="W3003" s="118"/>
      <c r="X3003" s="118"/>
      <c r="Y3003" s="117"/>
      <c r="Z3003" s="110"/>
      <c r="AA3003" s="110"/>
      <c r="AB3003" s="121"/>
      <c r="AC3003" s="115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109"/>
      <c r="B3004" s="110"/>
      <c r="C3004" s="110"/>
      <c r="D3004" s="111"/>
      <c r="E3004" s="111"/>
      <c r="F3004" s="161"/>
      <c r="G3004" s="114"/>
      <c r="H3004" s="115"/>
      <c r="I3004" s="115"/>
      <c r="J3004" s="116"/>
      <c r="K3004" s="116"/>
      <c r="L3004" s="8"/>
      <c r="M3004" s="117"/>
      <c r="N3004" s="117"/>
      <c r="O3004" s="110"/>
      <c r="P3004" s="110"/>
      <c r="Q3004" s="148"/>
      <c r="R3004" s="170"/>
      <c r="S3004" s="110"/>
      <c r="T3004" s="92"/>
      <c r="U3004" s="180"/>
      <c r="V3004" s="120"/>
      <c r="W3004" s="118"/>
      <c r="X3004" s="118"/>
      <c r="Y3004" s="117"/>
      <c r="Z3004" s="110"/>
      <c r="AA3004" s="110"/>
      <c r="AB3004" s="121"/>
      <c r="AC3004" s="115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109"/>
      <c r="B3005" s="110"/>
      <c r="C3005" s="110"/>
      <c r="D3005" s="111"/>
      <c r="E3005" s="111"/>
      <c r="F3005" s="161"/>
      <c r="G3005" s="114"/>
      <c r="H3005" s="115"/>
      <c r="I3005" s="115"/>
      <c r="J3005" s="116"/>
      <c r="K3005" s="116"/>
      <c r="L3005" s="8"/>
      <c r="M3005" s="117"/>
      <c r="N3005" s="117"/>
      <c r="O3005" s="110"/>
      <c r="P3005" s="110"/>
      <c r="Q3005" s="148"/>
      <c r="R3005" s="170"/>
      <c r="S3005" s="110"/>
      <c r="T3005" s="92"/>
      <c r="U3005" s="180"/>
      <c r="V3005" s="120"/>
      <c r="W3005" s="118"/>
      <c r="X3005" s="118"/>
      <c r="Y3005" s="117"/>
      <c r="Z3005" s="110"/>
      <c r="AA3005" s="110"/>
      <c r="AB3005" s="121"/>
      <c r="AC3005" s="115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109"/>
      <c r="B3006" s="110"/>
      <c r="C3006" s="110"/>
      <c r="D3006" s="111"/>
      <c r="E3006" s="111"/>
      <c r="F3006" s="161"/>
      <c r="G3006" s="114"/>
      <c r="H3006" s="115"/>
      <c r="I3006" s="115"/>
      <c r="J3006" s="116"/>
      <c r="K3006" s="116"/>
      <c r="L3006" s="8"/>
      <c r="M3006" s="117"/>
      <c r="N3006" s="117"/>
      <c r="O3006" s="110"/>
      <c r="P3006" s="110"/>
      <c r="Q3006" s="148"/>
      <c r="R3006" s="170"/>
      <c r="S3006" s="110"/>
      <c r="T3006" s="92"/>
      <c r="U3006" s="180"/>
      <c r="V3006" s="120"/>
      <c r="W3006" s="118"/>
      <c r="X3006" s="118"/>
      <c r="Y3006" s="117"/>
      <c r="Z3006" s="110"/>
      <c r="AA3006" s="110"/>
      <c r="AB3006" s="121"/>
      <c r="AC3006" s="115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109"/>
      <c r="B3007" s="110"/>
      <c r="C3007" s="110"/>
      <c r="D3007" s="111"/>
      <c r="E3007" s="111"/>
      <c r="F3007" s="161"/>
      <c r="G3007" s="114"/>
      <c r="H3007" s="115"/>
      <c r="I3007" s="115"/>
      <c r="J3007" s="116"/>
      <c r="K3007" s="116"/>
      <c r="L3007" s="8"/>
      <c r="M3007" s="117"/>
      <c r="N3007" s="117"/>
      <c r="O3007" s="110"/>
      <c r="P3007" s="110"/>
      <c r="Q3007" s="148"/>
      <c r="R3007" s="170"/>
      <c r="S3007" s="110"/>
      <c r="T3007" s="92"/>
      <c r="U3007" s="180"/>
      <c r="V3007" s="120"/>
      <c r="W3007" s="118"/>
      <c r="X3007" s="118"/>
      <c r="Y3007" s="117"/>
      <c r="Z3007" s="110"/>
      <c r="AA3007" s="110"/>
      <c r="AB3007" s="121"/>
      <c r="AC3007" s="115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109"/>
      <c r="B3008" s="110"/>
      <c r="C3008" s="110"/>
      <c r="D3008" s="111"/>
      <c r="E3008" s="111"/>
      <c r="F3008" s="161"/>
      <c r="G3008" s="114"/>
      <c r="H3008" s="115"/>
      <c r="I3008" s="115"/>
      <c r="J3008" s="116"/>
      <c r="K3008" s="116"/>
      <c r="L3008" s="8"/>
      <c r="M3008" s="117"/>
      <c r="N3008" s="117"/>
      <c r="O3008" s="110"/>
      <c r="P3008" s="110"/>
      <c r="Q3008" s="148"/>
      <c r="R3008" s="170"/>
      <c r="S3008" s="110"/>
      <c r="T3008" s="92"/>
      <c r="U3008" s="180"/>
      <c r="V3008" s="120"/>
      <c r="W3008" s="118"/>
      <c r="X3008" s="118"/>
      <c r="Y3008" s="117"/>
      <c r="Z3008" s="110"/>
      <c r="AA3008" s="110"/>
      <c r="AB3008" s="121"/>
      <c r="AC3008" s="115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109"/>
      <c r="B3009" s="110"/>
      <c r="C3009" s="110"/>
      <c r="D3009" s="111"/>
      <c r="E3009" s="111"/>
      <c r="F3009" s="161"/>
      <c r="G3009" s="114"/>
      <c r="H3009" s="115"/>
      <c r="I3009" s="115"/>
      <c r="J3009" s="116"/>
      <c r="K3009" s="116"/>
      <c r="L3009" s="8"/>
      <c r="M3009" s="117"/>
      <c r="N3009" s="117"/>
      <c r="O3009" s="110"/>
      <c r="P3009" s="110"/>
      <c r="Q3009" s="148"/>
      <c r="R3009" s="170"/>
      <c r="S3009" s="110"/>
      <c r="T3009" s="92"/>
      <c r="U3009" s="180"/>
      <c r="V3009" s="120"/>
      <c r="W3009" s="118"/>
      <c r="X3009" s="118"/>
      <c r="Y3009" s="117"/>
      <c r="Z3009" s="110"/>
      <c r="AA3009" s="110"/>
      <c r="AB3009" s="121"/>
      <c r="AC3009" s="115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109"/>
      <c r="B3010" s="110"/>
      <c r="C3010" s="110"/>
      <c r="D3010" s="111"/>
      <c r="E3010" s="111"/>
      <c r="F3010" s="161"/>
      <c r="G3010" s="114"/>
      <c r="H3010" s="115"/>
      <c r="I3010" s="115"/>
      <c r="J3010" s="116"/>
      <c r="K3010" s="116"/>
      <c r="L3010" s="8"/>
      <c r="M3010" s="117"/>
      <c r="N3010" s="117"/>
      <c r="O3010" s="110"/>
      <c r="P3010" s="110"/>
      <c r="Q3010" s="148"/>
      <c r="R3010" s="170"/>
      <c r="S3010" s="110"/>
      <c r="T3010" s="92"/>
      <c r="U3010" s="180"/>
      <c r="V3010" s="120"/>
      <c r="W3010" s="118"/>
      <c r="X3010" s="118"/>
      <c r="Y3010" s="117"/>
      <c r="Z3010" s="110"/>
      <c r="AA3010" s="110"/>
      <c r="AB3010" s="121"/>
      <c r="AC3010" s="115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109"/>
      <c r="B3011" s="110"/>
      <c r="C3011" s="110"/>
      <c r="D3011" s="111"/>
      <c r="E3011" s="111"/>
      <c r="F3011" s="161"/>
      <c r="G3011" s="114"/>
      <c r="H3011" s="115"/>
      <c r="I3011" s="115"/>
      <c r="J3011" s="116"/>
      <c r="K3011" s="116"/>
      <c r="L3011" s="8"/>
      <c r="M3011" s="117"/>
      <c r="N3011" s="117"/>
      <c r="O3011" s="110"/>
      <c r="P3011" s="110"/>
      <c r="Q3011" s="148"/>
      <c r="R3011" s="170"/>
      <c r="S3011" s="110"/>
      <c r="T3011" s="92"/>
      <c r="U3011" s="180"/>
      <c r="V3011" s="120"/>
      <c r="W3011" s="118"/>
      <c r="X3011" s="118"/>
      <c r="Y3011" s="117"/>
      <c r="Z3011" s="110"/>
      <c r="AA3011" s="110"/>
      <c r="AB3011" s="121"/>
      <c r="AC3011" s="115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109"/>
      <c r="B3012" s="110"/>
      <c r="C3012" s="110"/>
      <c r="D3012" s="111"/>
      <c r="E3012" s="111"/>
      <c r="F3012" s="161"/>
      <c r="G3012" s="114"/>
      <c r="H3012" s="115"/>
      <c r="I3012" s="115"/>
      <c r="J3012" s="116"/>
      <c r="K3012" s="116"/>
      <c r="L3012" s="8"/>
      <c r="M3012" s="117"/>
      <c r="N3012" s="117"/>
      <c r="O3012" s="110"/>
      <c r="P3012" s="110"/>
      <c r="Q3012" s="148"/>
      <c r="R3012" s="170"/>
      <c r="S3012" s="110"/>
      <c r="T3012" s="92"/>
      <c r="U3012" s="180"/>
      <c r="V3012" s="120"/>
      <c r="W3012" s="118"/>
      <c r="X3012" s="118"/>
      <c r="Y3012" s="117"/>
      <c r="Z3012" s="110"/>
      <c r="AA3012" s="110"/>
      <c r="AB3012" s="121"/>
      <c r="AC3012" s="115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109"/>
      <c r="B3013" s="110"/>
      <c r="C3013" s="110"/>
      <c r="D3013" s="111"/>
      <c r="E3013" s="111"/>
      <c r="F3013" s="161"/>
      <c r="G3013" s="114"/>
      <c r="H3013" s="115"/>
      <c r="I3013" s="115"/>
      <c r="J3013" s="116"/>
      <c r="K3013" s="116"/>
      <c r="L3013" s="8"/>
      <c r="M3013" s="117"/>
      <c r="N3013" s="117"/>
      <c r="O3013" s="110"/>
      <c r="P3013" s="110"/>
      <c r="Q3013" s="148"/>
      <c r="R3013" s="170"/>
      <c r="S3013" s="110"/>
      <c r="T3013" s="92"/>
      <c r="U3013" s="180"/>
      <c r="V3013" s="120"/>
      <c r="W3013" s="118"/>
      <c r="X3013" s="118"/>
      <c r="Y3013" s="117"/>
      <c r="Z3013" s="110"/>
      <c r="AA3013" s="110"/>
      <c r="AB3013" s="121"/>
      <c r="AC3013" s="115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109"/>
      <c r="B3014" s="110"/>
      <c r="C3014" s="110"/>
      <c r="D3014" s="111"/>
      <c r="E3014" s="111"/>
      <c r="F3014" s="161"/>
      <c r="G3014" s="114"/>
      <c r="H3014" s="115"/>
      <c r="I3014" s="115"/>
      <c r="J3014" s="116"/>
      <c r="K3014" s="116"/>
      <c r="L3014" s="8"/>
      <c r="M3014" s="117"/>
      <c r="N3014" s="117"/>
      <c r="O3014" s="110"/>
      <c r="P3014" s="110"/>
      <c r="Q3014" s="148"/>
      <c r="R3014" s="170"/>
      <c r="S3014" s="110"/>
      <c r="T3014" s="92"/>
      <c r="U3014" s="180"/>
      <c r="V3014" s="120"/>
      <c r="W3014" s="118"/>
      <c r="X3014" s="118"/>
      <c r="Y3014" s="117"/>
      <c r="Z3014" s="110"/>
      <c r="AA3014" s="110"/>
      <c r="AB3014" s="121"/>
      <c r="AC3014" s="115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109"/>
      <c r="B3015" s="110"/>
      <c r="C3015" s="110"/>
      <c r="D3015" s="111"/>
      <c r="E3015" s="111"/>
      <c r="F3015" s="161"/>
      <c r="G3015" s="114"/>
      <c r="H3015" s="115"/>
      <c r="I3015" s="115"/>
      <c r="J3015" s="116"/>
      <c r="K3015" s="116"/>
      <c r="L3015" s="8"/>
      <c r="M3015" s="117"/>
      <c r="N3015" s="117"/>
      <c r="O3015" s="110"/>
      <c r="P3015" s="110"/>
      <c r="Q3015" s="148"/>
      <c r="R3015" s="170"/>
      <c r="S3015" s="110"/>
      <c r="T3015" s="92"/>
      <c r="U3015" s="180"/>
      <c r="V3015" s="120"/>
      <c r="W3015" s="118"/>
      <c r="X3015" s="118"/>
      <c r="Y3015" s="117"/>
      <c r="Z3015" s="110"/>
      <c r="AA3015" s="110"/>
      <c r="AB3015" s="121"/>
      <c r="AC3015" s="115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109"/>
      <c r="B3016" s="110"/>
      <c r="C3016" s="110"/>
      <c r="D3016" s="111"/>
      <c r="E3016" s="111"/>
      <c r="F3016" s="161"/>
      <c r="G3016" s="114"/>
      <c r="H3016" s="115"/>
      <c r="I3016" s="115"/>
      <c r="J3016" s="116"/>
      <c r="K3016" s="116"/>
      <c r="L3016" s="8"/>
      <c r="M3016" s="117"/>
      <c r="N3016" s="117"/>
      <c r="O3016" s="110"/>
      <c r="P3016" s="110"/>
      <c r="Q3016" s="148"/>
      <c r="R3016" s="170"/>
      <c r="S3016" s="110"/>
      <c r="T3016" s="92"/>
      <c r="U3016" s="180"/>
      <c r="V3016" s="120"/>
      <c r="W3016" s="118"/>
      <c r="X3016" s="118"/>
      <c r="Y3016" s="117"/>
      <c r="Z3016" s="110"/>
      <c r="AA3016" s="110"/>
      <c r="AB3016" s="121"/>
      <c r="AC3016" s="115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109"/>
      <c r="B3017" s="110"/>
      <c r="C3017" s="110"/>
      <c r="D3017" s="111"/>
      <c r="E3017" s="111"/>
      <c r="F3017" s="161"/>
      <c r="G3017" s="114"/>
      <c r="H3017" s="115"/>
      <c r="I3017" s="115"/>
      <c r="J3017" s="116"/>
      <c r="K3017" s="116"/>
      <c r="L3017" s="8"/>
      <c r="M3017" s="117"/>
      <c r="N3017" s="117"/>
      <c r="O3017" s="110"/>
      <c r="P3017" s="110"/>
      <c r="Q3017" s="148"/>
      <c r="R3017" s="170"/>
      <c r="S3017" s="110"/>
      <c r="T3017" s="92"/>
      <c r="U3017" s="180"/>
      <c r="V3017" s="120"/>
      <c r="W3017" s="118"/>
      <c r="X3017" s="118"/>
      <c r="Y3017" s="117"/>
      <c r="Z3017" s="110"/>
      <c r="AA3017" s="110"/>
      <c r="AB3017" s="121"/>
      <c r="AC3017" s="115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109"/>
      <c r="B3018" s="110"/>
      <c r="C3018" s="110"/>
      <c r="D3018" s="111"/>
      <c r="E3018" s="111"/>
      <c r="F3018" s="161"/>
      <c r="G3018" s="114"/>
      <c r="H3018" s="115"/>
      <c r="I3018" s="115"/>
      <c r="J3018" s="116"/>
      <c r="K3018" s="116"/>
      <c r="L3018" s="8"/>
      <c r="M3018" s="117"/>
      <c r="N3018" s="117"/>
      <c r="O3018" s="110"/>
      <c r="P3018" s="110"/>
      <c r="Q3018" s="148"/>
      <c r="R3018" s="170"/>
      <c r="S3018" s="110"/>
      <c r="T3018" s="92"/>
      <c r="U3018" s="180"/>
      <c r="V3018" s="120"/>
      <c r="W3018" s="118"/>
      <c r="X3018" s="118"/>
      <c r="Y3018" s="117"/>
      <c r="Z3018" s="110"/>
      <c r="AA3018" s="110"/>
      <c r="AB3018" s="121"/>
      <c r="AC3018" s="115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109"/>
      <c r="B3019" s="110"/>
      <c r="C3019" s="110"/>
      <c r="D3019" s="111"/>
      <c r="E3019" s="111"/>
      <c r="F3019" s="161"/>
      <c r="G3019" s="114"/>
      <c r="H3019" s="115"/>
      <c r="I3019" s="115"/>
      <c r="J3019" s="116"/>
      <c r="K3019" s="116"/>
      <c r="L3019" s="8"/>
      <c r="M3019" s="117"/>
      <c r="N3019" s="117"/>
      <c r="O3019" s="110"/>
      <c r="P3019" s="110"/>
      <c r="Q3019" s="148"/>
      <c r="R3019" s="170"/>
      <c r="S3019" s="110"/>
      <c r="T3019" s="92"/>
      <c r="U3019" s="180"/>
      <c r="V3019" s="120"/>
      <c r="W3019" s="118"/>
      <c r="X3019" s="118"/>
      <c r="Y3019" s="117"/>
      <c r="Z3019" s="110"/>
      <c r="AA3019" s="110"/>
      <c r="AB3019" s="121"/>
      <c r="AC3019" s="115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109"/>
      <c r="B3020" s="110"/>
      <c r="C3020" s="110"/>
      <c r="D3020" s="111"/>
      <c r="E3020" s="111"/>
      <c r="F3020" s="161"/>
      <c r="G3020" s="114"/>
      <c r="H3020" s="115"/>
      <c r="I3020" s="115"/>
      <c r="J3020" s="116"/>
      <c r="K3020" s="116"/>
      <c r="L3020" s="8"/>
      <c r="M3020" s="117"/>
      <c r="N3020" s="117"/>
      <c r="O3020" s="110"/>
      <c r="P3020" s="110"/>
      <c r="Q3020" s="148"/>
      <c r="R3020" s="170"/>
      <c r="S3020" s="110"/>
      <c r="T3020" s="92"/>
      <c r="U3020" s="180"/>
      <c r="V3020" s="120"/>
      <c r="W3020" s="118"/>
      <c r="X3020" s="118"/>
      <c r="Y3020" s="117"/>
      <c r="Z3020" s="110"/>
      <c r="AA3020" s="110"/>
      <c r="AB3020" s="121"/>
      <c r="AC3020" s="115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109"/>
      <c r="B3021" s="110"/>
      <c r="C3021" s="110"/>
      <c r="D3021" s="111"/>
      <c r="E3021" s="111"/>
      <c r="F3021" s="161"/>
      <c r="G3021" s="114"/>
      <c r="H3021" s="115"/>
      <c r="I3021" s="115"/>
      <c r="J3021" s="116"/>
      <c r="K3021" s="116"/>
      <c r="L3021" s="8"/>
      <c r="M3021" s="117"/>
      <c r="N3021" s="117"/>
      <c r="O3021" s="110"/>
      <c r="P3021" s="110"/>
      <c r="Q3021" s="148"/>
      <c r="R3021" s="170"/>
      <c r="S3021" s="110"/>
      <c r="T3021" s="92"/>
      <c r="U3021" s="180"/>
      <c r="V3021" s="120"/>
      <c r="W3021" s="118"/>
      <c r="X3021" s="118"/>
      <c r="Y3021" s="117"/>
      <c r="Z3021" s="110"/>
      <c r="AA3021" s="110"/>
      <c r="AB3021" s="121"/>
      <c r="AC3021" s="115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109"/>
      <c r="B3022" s="110"/>
      <c r="C3022" s="110"/>
      <c r="D3022" s="111"/>
      <c r="E3022" s="111"/>
      <c r="F3022" s="161"/>
      <c r="G3022" s="114"/>
      <c r="H3022" s="115"/>
      <c r="I3022" s="115"/>
      <c r="J3022" s="116"/>
      <c r="K3022" s="116"/>
      <c r="L3022" s="8"/>
      <c r="M3022" s="117"/>
      <c r="N3022" s="117"/>
      <c r="O3022" s="110"/>
      <c r="P3022" s="110"/>
      <c r="Q3022" s="148"/>
      <c r="R3022" s="170"/>
      <c r="S3022" s="110"/>
      <c r="T3022" s="92"/>
      <c r="U3022" s="180"/>
      <c r="V3022" s="120"/>
      <c r="W3022" s="118"/>
      <c r="X3022" s="118"/>
      <c r="Y3022" s="117"/>
      <c r="Z3022" s="110"/>
      <c r="AA3022" s="110"/>
      <c r="AB3022" s="121"/>
      <c r="AC3022" s="115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109"/>
      <c r="B3023" s="110"/>
      <c r="C3023" s="110"/>
      <c r="D3023" s="111"/>
      <c r="E3023" s="111"/>
      <c r="F3023" s="161"/>
      <c r="G3023" s="114"/>
      <c r="H3023" s="115"/>
      <c r="I3023" s="115"/>
      <c r="J3023" s="116"/>
      <c r="K3023" s="116"/>
      <c r="L3023" s="8"/>
      <c r="M3023" s="117"/>
      <c r="N3023" s="117"/>
      <c r="O3023" s="110"/>
      <c r="P3023" s="110"/>
      <c r="Q3023" s="148"/>
      <c r="R3023" s="170"/>
      <c r="S3023" s="110"/>
      <c r="T3023" s="92"/>
      <c r="U3023" s="180"/>
      <c r="V3023" s="120"/>
      <c r="W3023" s="118"/>
      <c r="X3023" s="118"/>
      <c r="Y3023" s="117"/>
      <c r="Z3023" s="110"/>
      <c r="AA3023" s="110"/>
      <c r="AB3023" s="121"/>
      <c r="AC3023" s="115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109"/>
      <c r="B3024" s="110"/>
      <c r="C3024" s="110"/>
      <c r="D3024" s="111"/>
      <c r="E3024" s="111"/>
      <c r="F3024" s="161"/>
      <c r="G3024" s="114"/>
      <c r="H3024" s="115"/>
      <c r="I3024" s="115"/>
      <c r="J3024" s="116"/>
      <c r="K3024" s="116"/>
      <c r="L3024" s="8"/>
      <c r="M3024" s="117"/>
      <c r="N3024" s="117"/>
      <c r="O3024" s="110"/>
      <c r="P3024" s="110"/>
      <c r="Q3024" s="148"/>
      <c r="R3024" s="170"/>
      <c r="S3024" s="110"/>
      <c r="T3024" s="92"/>
      <c r="U3024" s="180"/>
      <c r="V3024" s="120"/>
      <c r="W3024" s="118"/>
      <c r="X3024" s="118"/>
      <c r="Y3024" s="117"/>
      <c r="Z3024" s="110"/>
      <c r="AA3024" s="110"/>
      <c r="AB3024" s="121"/>
      <c r="AC3024" s="115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109"/>
      <c r="B3025" s="110"/>
      <c r="C3025" s="110"/>
      <c r="D3025" s="111"/>
      <c r="E3025" s="111"/>
      <c r="F3025" s="161"/>
      <c r="G3025" s="114"/>
      <c r="H3025" s="115"/>
      <c r="I3025" s="115"/>
      <c r="J3025" s="116"/>
      <c r="K3025" s="116"/>
      <c r="L3025" s="8"/>
      <c r="M3025" s="117"/>
      <c r="N3025" s="117"/>
      <c r="O3025" s="110"/>
      <c r="P3025" s="110"/>
      <c r="Q3025" s="148"/>
      <c r="R3025" s="170"/>
      <c r="S3025" s="110"/>
      <c r="T3025" s="92"/>
      <c r="U3025" s="180"/>
      <c r="V3025" s="120"/>
      <c r="W3025" s="118"/>
      <c r="X3025" s="118"/>
      <c r="Y3025" s="117"/>
      <c r="Z3025" s="110"/>
      <c r="AA3025" s="110"/>
      <c r="AB3025" s="121"/>
      <c r="AC3025" s="115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109"/>
      <c r="B3026" s="110"/>
      <c r="C3026" s="110"/>
      <c r="D3026" s="111"/>
      <c r="E3026" s="111"/>
      <c r="F3026" s="161"/>
      <c r="G3026" s="114"/>
      <c r="H3026" s="115"/>
      <c r="I3026" s="115"/>
      <c r="J3026" s="116"/>
      <c r="K3026" s="116"/>
      <c r="L3026" s="8"/>
      <c r="M3026" s="117"/>
      <c r="N3026" s="117"/>
      <c r="O3026" s="110"/>
      <c r="P3026" s="110"/>
      <c r="Q3026" s="148"/>
      <c r="R3026" s="170"/>
      <c r="S3026" s="110"/>
      <c r="T3026" s="92"/>
      <c r="U3026" s="180"/>
      <c r="V3026" s="120"/>
      <c r="W3026" s="118"/>
      <c r="X3026" s="118"/>
      <c r="Y3026" s="117"/>
      <c r="Z3026" s="110"/>
      <c r="AA3026" s="110"/>
      <c r="AB3026" s="121"/>
      <c r="AC3026" s="115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109"/>
      <c r="B3027" s="110"/>
      <c r="C3027" s="110"/>
      <c r="D3027" s="111"/>
      <c r="E3027" s="111"/>
      <c r="F3027" s="161"/>
      <c r="G3027" s="114"/>
      <c r="H3027" s="115"/>
      <c r="I3027" s="115"/>
      <c r="J3027" s="116"/>
      <c r="K3027" s="116"/>
      <c r="L3027" s="8"/>
      <c r="M3027" s="117"/>
      <c r="N3027" s="117"/>
      <c r="O3027" s="110"/>
      <c r="P3027" s="110"/>
      <c r="Q3027" s="148"/>
      <c r="R3027" s="170"/>
      <c r="S3027" s="110"/>
      <c r="T3027" s="92"/>
      <c r="U3027" s="180"/>
      <c r="V3027" s="120"/>
      <c r="W3027" s="118"/>
      <c r="X3027" s="118"/>
      <c r="Y3027" s="117"/>
      <c r="Z3027" s="110"/>
      <c r="AA3027" s="110"/>
      <c r="AB3027" s="121"/>
      <c r="AC3027" s="115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109"/>
      <c r="B3028" s="110"/>
      <c r="C3028" s="110"/>
      <c r="D3028" s="111"/>
      <c r="E3028" s="111"/>
      <c r="F3028" s="161"/>
      <c r="G3028" s="114"/>
      <c r="H3028" s="115"/>
      <c r="I3028" s="115"/>
      <c r="J3028" s="116"/>
      <c r="K3028" s="116"/>
      <c r="L3028" s="8"/>
      <c r="M3028" s="117"/>
      <c r="N3028" s="117"/>
      <c r="O3028" s="110"/>
      <c r="P3028" s="110"/>
      <c r="Q3028" s="148"/>
      <c r="R3028" s="170"/>
      <c r="S3028" s="110"/>
      <c r="T3028" s="92"/>
      <c r="U3028" s="180"/>
      <c r="V3028" s="120"/>
      <c r="W3028" s="118"/>
      <c r="X3028" s="118"/>
      <c r="Y3028" s="117"/>
      <c r="Z3028" s="110"/>
      <c r="AA3028" s="110"/>
      <c r="AB3028" s="121"/>
      <c r="AC3028" s="115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109"/>
      <c r="B3029" s="110"/>
      <c r="C3029" s="110"/>
      <c r="D3029" s="111"/>
      <c r="E3029" s="111"/>
      <c r="F3029" s="161"/>
      <c r="G3029" s="114"/>
      <c r="H3029" s="115"/>
      <c r="I3029" s="115"/>
      <c r="J3029" s="116"/>
      <c r="K3029" s="116"/>
      <c r="L3029" s="8"/>
      <c r="M3029" s="117"/>
      <c r="N3029" s="117"/>
      <c r="O3029" s="110"/>
      <c r="P3029" s="110"/>
      <c r="Q3029" s="148"/>
      <c r="R3029" s="170"/>
      <c r="S3029" s="110"/>
      <c r="T3029" s="92"/>
      <c r="U3029" s="180"/>
      <c r="V3029" s="120"/>
      <c r="W3029" s="118"/>
      <c r="X3029" s="118"/>
      <c r="Y3029" s="117"/>
      <c r="Z3029" s="110"/>
      <c r="AA3029" s="110"/>
      <c r="AB3029" s="121"/>
      <c r="AC3029" s="115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109"/>
      <c r="B3030" s="110"/>
      <c r="C3030" s="110"/>
      <c r="D3030" s="111"/>
      <c r="E3030" s="111"/>
      <c r="F3030" s="161"/>
      <c r="G3030" s="114"/>
      <c r="H3030" s="115"/>
      <c r="I3030" s="115"/>
      <c r="J3030" s="116"/>
      <c r="K3030" s="116"/>
      <c r="L3030" s="8"/>
      <c r="M3030" s="117"/>
      <c r="N3030" s="117"/>
      <c r="O3030" s="110"/>
      <c r="P3030" s="110"/>
      <c r="Q3030" s="148"/>
      <c r="R3030" s="170"/>
      <c r="S3030" s="110"/>
      <c r="T3030" s="92"/>
      <c r="U3030" s="180"/>
      <c r="V3030" s="120"/>
      <c r="W3030" s="118"/>
      <c r="X3030" s="118"/>
      <c r="Y3030" s="117"/>
      <c r="Z3030" s="110"/>
      <c r="AA3030" s="110"/>
      <c r="AB3030" s="121"/>
      <c r="AC3030" s="115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109"/>
      <c r="B3031" s="110"/>
      <c r="C3031" s="110"/>
      <c r="D3031" s="111"/>
      <c r="E3031" s="111"/>
      <c r="F3031" s="161"/>
      <c r="G3031" s="114"/>
      <c r="H3031" s="115"/>
      <c r="I3031" s="115"/>
      <c r="J3031" s="116"/>
      <c r="K3031" s="116"/>
      <c r="L3031" s="8"/>
      <c r="M3031" s="117"/>
      <c r="N3031" s="117"/>
      <c r="O3031" s="110"/>
      <c r="P3031" s="110"/>
      <c r="Q3031" s="148"/>
      <c r="R3031" s="170"/>
      <c r="S3031" s="110"/>
      <c r="T3031" s="92"/>
      <c r="U3031" s="180"/>
      <c r="V3031" s="120"/>
      <c r="W3031" s="118"/>
      <c r="X3031" s="118"/>
      <c r="Y3031" s="117"/>
      <c r="Z3031" s="110"/>
      <c r="AA3031" s="110"/>
      <c r="AB3031" s="121"/>
      <c r="AC3031" s="115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109"/>
      <c r="B3032" s="110"/>
      <c r="C3032" s="110"/>
      <c r="D3032" s="111"/>
      <c r="E3032" s="111"/>
      <c r="F3032" s="161"/>
      <c r="G3032" s="114"/>
      <c r="H3032" s="115"/>
      <c r="I3032" s="115"/>
      <c r="J3032" s="116"/>
      <c r="K3032" s="116"/>
      <c r="L3032" s="8"/>
      <c r="M3032" s="117"/>
      <c r="N3032" s="117"/>
      <c r="O3032" s="110"/>
      <c r="P3032" s="110"/>
      <c r="Q3032" s="148"/>
      <c r="R3032" s="170"/>
      <c r="S3032" s="110"/>
      <c r="T3032" s="92"/>
      <c r="U3032" s="180"/>
      <c r="V3032" s="120"/>
      <c r="W3032" s="118"/>
      <c r="X3032" s="118"/>
      <c r="Y3032" s="117"/>
      <c r="Z3032" s="110"/>
      <c r="AA3032" s="110"/>
      <c r="AB3032" s="121"/>
      <c r="AC3032" s="115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109"/>
      <c r="B3033" s="110"/>
      <c r="C3033" s="110"/>
      <c r="D3033" s="111"/>
      <c r="E3033" s="111"/>
      <c r="F3033" s="161"/>
      <c r="G3033" s="114"/>
      <c r="H3033" s="115"/>
      <c r="I3033" s="115"/>
      <c r="J3033" s="116"/>
      <c r="K3033" s="116"/>
      <c r="L3033" s="8"/>
      <c r="M3033" s="117"/>
      <c r="N3033" s="117"/>
      <c r="O3033" s="110"/>
      <c r="P3033" s="110"/>
      <c r="Q3033" s="148"/>
      <c r="R3033" s="170"/>
      <c r="S3033" s="110"/>
      <c r="T3033" s="92"/>
      <c r="U3033" s="180"/>
      <c r="V3033" s="120"/>
      <c r="W3033" s="118"/>
      <c r="X3033" s="118"/>
      <c r="Y3033" s="117"/>
      <c r="Z3033" s="110"/>
      <c r="AA3033" s="110"/>
      <c r="AB3033" s="121"/>
      <c r="AC3033" s="115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109"/>
      <c r="B3034" s="110"/>
      <c r="C3034" s="110"/>
      <c r="D3034" s="111"/>
      <c r="E3034" s="111"/>
      <c r="F3034" s="161"/>
      <c r="G3034" s="114"/>
      <c r="H3034" s="115"/>
      <c r="I3034" s="115"/>
      <c r="J3034" s="116"/>
      <c r="K3034" s="116"/>
      <c r="L3034" s="8"/>
      <c r="M3034" s="117"/>
      <c r="N3034" s="117"/>
      <c r="O3034" s="110"/>
      <c r="P3034" s="110"/>
      <c r="Q3034" s="148"/>
      <c r="R3034" s="170"/>
      <c r="S3034" s="110"/>
      <c r="T3034" s="92"/>
      <c r="U3034" s="180"/>
      <c r="V3034" s="120"/>
      <c r="W3034" s="118"/>
      <c r="X3034" s="118"/>
      <c r="Y3034" s="117"/>
      <c r="Z3034" s="110"/>
      <c r="AA3034" s="110"/>
      <c r="AB3034" s="121"/>
      <c r="AC3034" s="115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109"/>
      <c r="B3035" s="110"/>
      <c r="C3035" s="110"/>
      <c r="D3035" s="111"/>
      <c r="E3035" s="111"/>
      <c r="F3035" s="161"/>
      <c r="G3035" s="114"/>
      <c r="H3035" s="115"/>
      <c r="I3035" s="115"/>
      <c r="J3035" s="116"/>
      <c r="K3035" s="116"/>
      <c r="L3035" s="8"/>
      <c r="M3035" s="117"/>
      <c r="N3035" s="117"/>
      <c r="O3035" s="110"/>
      <c r="P3035" s="110"/>
      <c r="Q3035" s="148"/>
      <c r="R3035" s="170"/>
      <c r="S3035" s="110"/>
      <c r="T3035" s="92"/>
      <c r="U3035" s="180"/>
      <c r="V3035" s="120"/>
      <c r="W3035" s="118"/>
      <c r="X3035" s="118"/>
      <c r="Y3035" s="117"/>
      <c r="Z3035" s="110"/>
      <c r="AA3035" s="110"/>
      <c r="AB3035" s="121"/>
      <c r="AC3035" s="115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109"/>
      <c r="B3036" s="110"/>
      <c r="C3036" s="110"/>
      <c r="D3036" s="111"/>
      <c r="E3036" s="111"/>
      <c r="F3036" s="161"/>
      <c r="G3036" s="114"/>
      <c r="H3036" s="115"/>
      <c r="I3036" s="115"/>
      <c r="J3036" s="116"/>
      <c r="K3036" s="116"/>
      <c r="L3036" s="8"/>
      <c r="M3036" s="117"/>
      <c r="N3036" s="117"/>
      <c r="O3036" s="110"/>
      <c r="P3036" s="110"/>
      <c r="Q3036" s="148"/>
      <c r="R3036" s="170"/>
      <c r="S3036" s="110"/>
      <c r="T3036" s="92"/>
      <c r="U3036" s="180"/>
      <c r="V3036" s="120"/>
      <c r="W3036" s="118"/>
      <c r="X3036" s="118"/>
      <c r="Y3036" s="117"/>
      <c r="Z3036" s="110"/>
      <c r="AA3036" s="110"/>
      <c r="AB3036" s="121"/>
      <c r="AC3036" s="115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109"/>
      <c r="B3037" s="110"/>
      <c r="C3037" s="110"/>
      <c r="D3037" s="111"/>
      <c r="E3037" s="111"/>
      <c r="F3037" s="161"/>
      <c r="G3037" s="114"/>
      <c r="H3037" s="115"/>
      <c r="I3037" s="115"/>
      <c r="J3037" s="116"/>
      <c r="K3037" s="116"/>
      <c r="L3037" s="8"/>
      <c r="M3037" s="117"/>
      <c r="N3037" s="117"/>
      <c r="O3037" s="110"/>
      <c r="P3037" s="110"/>
      <c r="Q3037" s="148"/>
      <c r="R3037" s="170"/>
      <c r="S3037" s="110"/>
      <c r="T3037" s="92"/>
      <c r="U3037" s="180"/>
      <c r="V3037" s="120"/>
      <c r="W3037" s="118"/>
      <c r="X3037" s="118"/>
      <c r="Y3037" s="117"/>
      <c r="Z3037" s="110"/>
      <c r="AA3037" s="110"/>
      <c r="AB3037" s="121"/>
      <c r="AC3037" s="115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109"/>
      <c r="B3038" s="110"/>
      <c r="C3038" s="110"/>
      <c r="D3038" s="111"/>
      <c r="E3038" s="111"/>
      <c r="F3038" s="161"/>
      <c r="G3038" s="114"/>
      <c r="H3038" s="115"/>
      <c r="I3038" s="115"/>
      <c r="J3038" s="116"/>
      <c r="K3038" s="116"/>
      <c r="L3038" s="8"/>
      <c r="M3038" s="117"/>
      <c r="N3038" s="117"/>
      <c r="O3038" s="110"/>
      <c r="P3038" s="110"/>
      <c r="Q3038" s="148"/>
      <c r="R3038" s="170"/>
      <c r="S3038" s="110"/>
      <c r="T3038" s="92"/>
      <c r="U3038" s="180"/>
      <c r="V3038" s="120"/>
      <c r="W3038" s="118"/>
      <c r="X3038" s="118"/>
      <c r="Y3038" s="117"/>
      <c r="Z3038" s="110"/>
      <c r="AA3038" s="110"/>
      <c r="AB3038" s="121"/>
      <c r="AC3038" s="115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109"/>
      <c r="B3039" s="110"/>
      <c r="C3039" s="110"/>
      <c r="D3039" s="111"/>
      <c r="E3039" s="111"/>
      <c r="F3039" s="161"/>
      <c r="G3039" s="114"/>
      <c r="H3039" s="115"/>
      <c r="I3039" s="115"/>
      <c r="J3039" s="116"/>
      <c r="K3039" s="116"/>
      <c r="L3039" s="8"/>
      <c r="M3039" s="117"/>
      <c r="N3039" s="117"/>
      <c r="O3039" s="110"/>
      <c r="P3039" s="110"/>
      <c r="Q3039" s="148"/>
      <c r="R3039" s="170"/>
      <c r="S3039" s="110"/>
      <c r="T3039" s="92"/>
      <c r="U3039" s="180"/>
      <c r="V3039" s="120"/>
      <c r="W3039" s="118"/>
      <c r="X3039" s="118"/>
      <c r="Y3039" s="117"/>
      <c r="Z3039" s="110"/>
      <c r="AA3039" s="110"/>
      <c r="AB3039" s="121"/>
      <c r="AC3039" s="115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109"/>
      <c r="B3040" s="110"/>
      <c r="C3040" s="110"/>
      <c r="D3040" s="111"/>
      <c r="E3040" s="111"/>
      <c r="F3040" s="161"/>
      <c r="G3040" s="114"/>
      <c r="H3040" s="115"/>
      <c r="I3040" s="115"/>
      <c r="J3040" s="116"/>
      <c r="K3040" s="116"/>
      <c r="L3040" s="8"/>
      <c r="M3040" s="117"/>
      <c r="N3040" s="117"/>
      <c r="O3040" s="110"/>
      <c r="P3040" s="110"/>
      <c r="Q3040" s="148"/>
      <c r="R3040" s="170"/>
      <c r="S3040" s="110"/>
      <c r="T3040" s="92"/>
      <c r="U3040" s="180"/>
      <c r="V3040" s="120"/>
      <c r="W3040" s="118"/>
      <c r="X3040" s="118"/>
      <c r="Y3040" s="117"/>
      <c r="Z3040" s="110"/>
      <c r="AA3040" s="110"/>
      <c r="AB3040" s="121"/>
      <c r="AC3040" s="115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109"/>
      <c r="B3041" s="110"/>
      <c r="C3041" s="110"/>
      <c r="D3041" s="111"/>
      <c r="E3041" s="111"/>
      <c r="F3041" s="161"/>
      <c r="G3041" s="114"/>
      <c r="H3041" s="115"/>
      <c r="I3041" s="115"/>
      <c r="J3041" s="116"/>
      <c r="K3041" s="116"/>
      <c r="L3041" s="8"/>
      <c r="M3041" s="117"/>
      <c r="N3041" s="117"/>
      <c r="O3041" s="110"/>
      <c r="P3041" s="110"/>
      <c r="Q3041" s="148"/>
      <c r="R3041" s="170"/>
      <c r="S3041" s="110"/>
      <c r="T3041" s="92"/>
      <c r="U3041" s="180"/>
      <c r="V3041" s="120"/>
      <c r="W3041" s="118"/>
      <c r="X3041" s="118"/>
      <c r="Y3041" s="117"/>
      <c r="Z3041" s="110"/>
      <c r="AA3041" s="110"/>
      <c r="AB3041" s="121"/>
      <c r="AC3041" s="115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109"/>
      <c r="B3042" s="110"/>
      <c r="C3042" s="110"/>
      <c r="D3042" s="111"/>
      <c r="E3042" s="111"/>
      <c r="F3042" s="161"/>
      <c r="G3042" s="114"/>
      <c r="H3042" s="115"/>
      <c r="I3042" s="115"/>
      <c r="J3042" s="116"/>
      <c r="K3042" s="116"/>
      <c r="L3042" s="8"/>
      <c r="M3042" s="117"/>
      <c r="N3042" s="117"/>
      <c r="O3042" s="110"/>
      <c r="P3042" s="110"/>
      <c r="Q3042" s="148"/>
      <c r="R3042" s="170"/>
      <c r="S3042" s="110"/>
      <c r="T3042" s="92"/>
      <c r="U3042" s="180"/>
      <c r="V3042" s="120"/>
      <c r="W3042" s="118"/>
      <c r="X3042" s="118"/>
      <c r="Y3042" s="117"/>
      <c r="Z3042" s="110"/>
      <c r="AA3042" s="110"/>
      <c r="AB3042" s="121"/>
      <c r="AC3042" s="115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109"/>
      <c r="B3043" s="110"/>
      <c r="C3043" s="110"/>
      <c r="D3043" s="111"/>
      <c r="E3043" s="111"/>
      <c r="F3043" s="161"/>
      <c r="G3043" s="114"/>
      <c r="H3043" s="115"/>
      <c r="I3043" s="115"/>
      <c r="J3043" s="116"/>
      <c r="K3043" s="116"/>
      <c r="L3043" s="8"/>
      <c r="M3043" s="117"/>
      <c r="N3043" s="117"/>
      <c r="O3043" s="110"/>
      <c r="P3043" s="110"/>
      <c r="Q3043" s="148"/>
      <c r="R3043" s="170"/>
      <c r="S3043" s="110"/>
      <c r="T3043" s="92"/>
      <c r="U3043" s="180"/>
      <c r="V3043" s="120"/>
      <c r="W3043" s="118"/>
      <c r="X3043" s="118"/>
      <c r="Y3043" s="117"/>
      <c r="Z3043" s="110"/>
      <c r="AA3043" s="110"/>
      <c r="AB3043" s="121"/>
      <c r="AC3043" s="115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109"/>
      <c r="B3044" s="110"/>
      <c r="C3044" s="110"/>
      <c r="D3044" s="111"/>
      <c r="E3044" s="111"/>
      <c r="F3044" s="161"/>
      <c r="G3044" s="114"/>
      <c r="H3044" s="115"/>
      <c r="I3044" s="115"/>
      <c r="J3044" s="116"/>
      <c r="K3044" s="116"/>
      <c r="L3044" s="8"/>
      <c r="M3044" s="117"/>
      <c r="N3044" s="117"/>
      <c r="O3044" s="110"/>
      <c r="P3044" s="110"/>
      <c r="Q3044" s="148"/>
      <c r="R3044" s="170"/>
      <c r="S3044" s="110"/>
      <c r="T3044" s="92"/>
      <c r="U3044" s="180"/>
      <c r="V3044" s="120"/>
      <c r="W3044" s="118"/>
      <c r="X3044" s="118"/>
      <c r="Y3044" s="117"/>
      <c r="Z3044" s="110"/>
      <c r="AA3044" s="110"/>
      <c r="AB3044" s="121"/>
      <c r="AC3044" s="115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109"/>
      <c r="B3045" s="110"/>
      <c r="C3045" s="110"/>
      <c r="D3045" s="111"/>
      <c r="E3045" s="111"/>
      <c r="F3045" s="161"/>
      <c r="G3045" s="114"/>
      <c r="H3045" s="115"/>
      <c r="I3045" s="115"/>
      <c r="J3045" s="116"/>
      <c r="K3045" s="116"/>
      <c r="L3045" s="8"/>
      <c r="M3045" s="117"/>
      <c r="N3045" s="117"/>
      <c r="O3045" s="110"/>
      <c r="P3045" s="110"/>
      <c r="Q3045" s="148"/>
      <c r="R3045" s="170"/>
      <c r="S3045" s="110"/>
      <c r="T3045" s="92"/>
      <c r="U3045" s="180"/>
      <c r="V3045" s="120"/>
      <c r="W3045" s="118"/>
      <c r="X3045" s="118"/>
      <c r="Y3045" s="117"/>
      <c r="Z3045" s="110"/>
      <c r="AA3045" s="110"/>
      <c r="AB3045" s="121"/>
      <c r="AC3045" s="115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109"/>
      <c r="B3046" s="110"/>
      <c r="C3046" s="110"/>
      <c r="D3046" s="111"/>
      <c r="E3046" s="111"/>
      <c r="F3046" s="161"/>
      <c r="G3046" s="114"/>
      <c r="H3046" s="115"/>
      <c r="I3046" s="115"/>
      <c r="J3046" s="116"/>
      <c r="K3046" s="116"/>
      <c r="L3046" s="8"/>
      <c r="M3046" s="117"/>
      <c r="N3046" s="117"/>
      <c r="O3046" s="110"/>
      <c r="P3046" s="110"/>
      <c r="Q3046" s="148"/>
      <c r="R3046" s="170"/>
      <c r="S3046" s="110"/>
      <c r="T3046" s="92"/>
      <c r="U3046" s="180"/>
      <c r="V3046" s="120"/>
      <c r="W3046" s="118"/>
      <c r="X3046" s="118"/>
      <c r="Y3046" s="117"/>
      <c r="Z3046" s="110"/>
      <c r="AA3046" s="110"/>
      <c r="AB3046" s="121"/>
      <c r="AC3046" s="115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109"/>
      <c r="B3047" s="110"/>
      <c r="C3047" s="110"/>
      <c r="D3047" s="111"/>
      <c r="E3047" s="111"/>
      <c r="F3047" s="161"/>
      <c r="G3047" s="114"/>
      <c r="H3047" s="115"/>
      <c r="I3047" s="115"/>
      <c r="J3047" s="116"/>
      <c r="K3047" s="116"/>
      <c r="L3047" s="8"/>
      <c r="M3047" s="117"/>
      <c r="N3047" s="117"/>
      <c r="O3047" s="110"/>
      <c r="P3047" s="110"/>
      <c r="Q3047" s="148"/>
      <c r="R3047" s="170"/>
      <c r="S3047" s="110"/>
      <c r="T3047" s="92"/>
      <c r="U3047" s="180"/>
      <c r="V3047" s="120"/>
      <c r="W3047" s="118"/>
      <c r="X3047" s="118"/>
      <c r="Y3047" s="117"/>
      <c r="Z3047" s="110"/>
      <c r="AA3047" s="110"/>
      <c r="AB3047" s="121"/>
      <c r="AC3047" s="115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109"/>
      <c r="B3048" s="110"/>
      <c r="C3048" s="110"/>
      <c r="D3048" s="111"/>
      <c r="E3048" s="111"/>
      <c r="F3048" s="161"/>
      <c r="G3048" s="114"/>
      <c r="H3048" s="115"/>
      <c r="I3048" s="115"/>
      <c r="J3048" s="116"/>
      <c r="K3048" s="116"/>
      <c r="L3048" s="8"/>
      <c r="M3048" s="117"/>
      <c r="N3048" s="117"/>
      <c r="O3048" s="110"/>
      <c r="P3048" s="110"/>
      <c r="Q3048" s="148"/>
      <c r="R3048" s="170"/>
      <c r="S3048" s="110"/>
      <c r="T3048" s="92"/>
      <c r="U3048" s="180"/>
      <c r="V3048" s="120"/>
      <c r="W3048" s="118"/>
      <c r="X3048" s="118"/>
      <c r="Y3048" s="117"/>
      <c r="Z3048" s="110"/>
      <c r="AA3048" s="110"/>
      <c r="AB3048" s="121"/>
      <c r="AC3048" s="115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109"/>
      <c r="B3049" s="110"/>
      <c r="C3049" s="110"/>
      <c r="D3049" s="111"/>
      <c r="E3049" s="111"/>
      <c r="F3049" s="161"/>
      <c r="G3049" s="114"/>
      <c r="H3049" s="115"/>
      <c r="I3049" s="115"/>
      <c r="J3049" s="116"/>
      <c r="K3049" s="116"/>
      <c r="L3049" s="8"/>
      <c r="M3049" s="117"/>
      <c r="N3049" s="117"/>
      <c r="O3049" s="110"/>
      <c r="P3049" s="110"/>
      <c r="Q3049" s="148"/>
      <c r="R3049" s="170"/>
      <c r="S3049" s="110"/>
      <c r="T3049" s="92"/>
      <c r="U3049" s="180"/>
      <c r="V3049" s="120"/>
      <c r="W3049" s="118"/>
      <c r="X3049" s="118"/>
      <c r="Y3049" s="117"/>
      <c r="Z3049" s="110"/>
      <c r="AA3049" s="110"/>
      <c r="AB3049" s="121"/>
      <c r="AC3049" s="115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109"/>
      <c r="B3050" s="110"/>
      <c r="C3050" s="110"/>
      <c r="D3050" s="111"/>
      <c r="E3050" s="111"/>
      <c r="F3050" s="161"/>
      <c r="G3050" s="114"/>
      <c r="H3050" s="115"/>
      <c r="I3050" s="115"/>
      <c r="J3050" s="116"/>
      <c r="K3050" s="116"/>
      <c r="L3050" s="8"/>
      <c r="M3050" s="117"/>
      <c r="N3050" s="117"/>
      <c r="O3050" s="110"/>
      <c r="P3050" s="110"/>
      <c r="Q3050" s="148"/>
      <c r="R3050" s="170"/>
      <c r="S3050" s="110"/>
      <c r="T3050" s="92"/>
      <c r="U3050" s="180"/>
      <c r="V3050" s="120"/>
      <c r="W3050" s="118"/>
      <c r="X3050" s="118"/>
      <c r="Y3050" s="117"/>
      <c r="Z3050" s="110"/>
      <c r="AA3050" s="110"/>
      <c r="AB3050" s="121"/>
      <c r="AC3050" s="115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109"/>
      <c r="B3051" s="110"/>
      <c r="C3051" s="110"/>
      <c r="D3051" s="111"/>
      <c r="E3051" s="111"/>
      <c r="F3051" s="161"/>
      <c r="G3051" s="114"/>
      <c r="H3051" s="115"/>
      <c r="I3051" s="115"/>
      <c r="J3051" s="116"/>
      <c r="K3051" s="116"/>
      <c r="L3051" s="8"/>
      <c r="M3051" s="117"/>
      <c r="N3051" s="117"/>
      <c r="O3051" s="110"/>
      <c r="P3051" s="110"/>
      <c r="Q3051" s="148"/>
      <c r="R3051" s="170"/>
      <c r="S3051" s="110"/>
      <c r="T3051" s="92"/>
      <c r="U3051" s="180"/>
      <c r="V3051" s="120"/>
      <c r="W3051" s="118"/>
      <c r="X3051" s="118"/>
      <c r="Y3051" s="117"/>
      <c r="Z3051" s="110"/>
      <c r="AA3051" s="110"/>
      <c r="AB3051" s="121"/>
      <c r="AC3051" s="115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109"/>
      <c r="B3052" s="110"/>
      <c r="C3052" s="110"/>
      <c r="D3052" s="111"/>
      <c r="E3052" s="111"/>
      <c r="F3052" s="161"/>
      <c r="G3052" s="114"/>
      <c r="H3052" s="115"/>
      <c r="I3052" s="115"/>
      <c r="J3052" s="116"/>
      <c r="K3052" s="116"/>
      <c r="L3052" s="8"/>
      <c r="M3052" s="117"/>
      <c r="N3052" s="117"/>
      <c r="O3052" s="110"/>
      <c r="P3052" s="110"/>
      <c r="Q3052" s="148"/>
      <c r="R3052" s="170"/>
      <c r="S3052" s="110"/>
      <c r="T3052" s="92"/>
      <c r="U3052" s="180"/>
      <c r="V3052" s="120"/>
      <c r="W3052" s="118"/>
      <c r="X3052" s="118"/>
      <c r="Y3052" s="117"/>
      <c r="Z3052" s="110"/>
      <c r="AA3052" s="110"/>
      <c r="AB3052" s="121"/>
      <c r="AC3052" s="115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109"/>
      <c r="B3053" s="110"/>
      <c r="C3053" s="110"/>
      <c r="D3053" s="111"/>
      <c r="E3053" s="111"/>
      <c r="F3053" s="161"/>
      <c r="G3053" s="114"/>
      <c r="H3053" s="115"/>
      <c r="I3053" s="115"/>
      <c r="J3053" s="116"/>
      <c r="K3053" s="116"/>
      <c r="L3053" s="8"/>
      <c r="M3053" s="117"/>
      <c r="N3053" s="117"/>
      <c r="O3053" s="110"/>
      <c r="P3053" s="110"/>
      <c r="Q3053" s="148"/>
      <c r="R3053" s="170"/>
      <c r="S3053" s="110"/>
      <c r="T3053" s="92"/>
      <c r="U3053" s="180"/>
      <c r="V3053" s="120"/>
      <c r="W3053" s="118"/>
      <c r="X3053" s="118"/>
      <c r="Y3053" s="117"/>
      <c r="Z3053" s="110"/>
      <c r="AA3053" s="110"/>
      <c r="AB3053" s="121"/>
      <c r="AC3053" s="115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109"/>
      <c r="B3054" s="110"/>
      <c r="C3054" s="110"/>
      <c r="D3054" s="111"/>
      <c r="E3054" s="111"/>
      <c r="F3054" s="161"/>
      <c r="G3054" s="114"/>
      <c r="H3054" s="115"/>
      <c r="I3054" s="115"/>
      <c r="J3054" s="116"/>
      <c r="K3054" s="116"/>
      <c r="L3054" s="8"/>
      <c r="M3054" s="117"/>
      <c r="N3054" s="117"/>
      <c r="O3054" s="110"/>
      <c r="P3054" s="110"/>
      <c r="Q3054" s="148"/>
      <c r="R3054" s="170"/>
      <c r="S3054" s="110"/>
      <c r="T3054" s="92"/>
      <c r="U3054" s="180"/>
      <c r="V3054" s="120"/>
      <c r="W3054" s="118"/>
      <c r="X3054" s="118"/>
      <c r="Y3054" s="117"/>
      <c r="Z3054" s="110"/>
      <c r="AA3054" s="110"/>
      <c r="AB3054" s="121"/>
      <c r="AC3054" s="115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109"/>
      <c r="B3055" s="110"/>
      <c r="C3055" s="110"/>
      <c r="D3055" s="111"/>
      <c r="E3055" s="111"/>
      <c r="F3055" s="161"/>
      <c r="G3055" s="114"/>
      <c r="H3055" s="115"/>
      <c r="I3055" s="115"/>
      <c r="J3055" s="116"/>
      <c r="K3055" s="116"/>
      <c r="L3055" s="8"/>
      <c r="M3055" s="117"/>
      <c r="N3055" s="117"/>
      <c r="O3055" s="110"/>
      <c r="P3055" s="110"/>
      <c r="Q3055" s="148"/>
      <c r="R3055" s="170"/>
      <c r="S3055" s="110"/>
      <c r="T3055" s="92"/>
      <c r="U3055" s="180"/>
      <c r="V3055" s="120"/>
      <c r="W3055" s="118"/>
      <c r="X3055" s="118"/>
      <c r="Y3055" s="117"/>
      <c r="Z3055" s="110"/>
      <c r="AA3055" s="110"/>
      <c r="AB3055" s="121"/>
      <c r="AC3055" s="115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109"/>
      <c r="B3056" s="110"/>
      <c r="C3056" s="110"/>
      <c r="D3056" s="111"/>
      <c r="E3056" s="111"/>
      <c r="F3056" s="161"/>
      <c r="G3056" s="114"/>
      <c r="H3056" s="115"/>
      <c r="I3056" s="115"/>
      <c r="J3056" s="116"/>
      <c r="K3056" s="116"/>
      <c r="L3056" s="8"/>
      <c r="M3056" s="117"/>
      <c r="N3056" s="117"/>
      <c r="O3056" s="110"/>
      <c r="P3056" s="110"/>
      <c r="Q3056" s="148"/>
      <c r="R3056" s="170"/>
      <c r="S3056" s="110"/>
      <c r="T3056" s="92"/>
      <c r="U3056" s="180"/>
      <c r="V3056" s="120"/>
      <c r="W3056" s="118"/>
      <c r="X3056" s="118"/>
      <c r="Y3056" s="117"/>
      <c r="Z3056" s="110"/>
      <c r="AA3056" s="110"/>
      <c r="AB3056" s="121"/>
      <c r="AC3056" s="115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109"/>
      <c r="B3057" s="110"/>
      <c r="C3057" s="110"/>
      <c r="D3057" s="111"/>
      <c r="E3057" s="111"/>
      <c r="F3057" s="161"/>
      <c r="G3057" s="114"/>
      <c r="H3057" s="115"/>
      <c r="I3057" s="115"/>
      <c r="J3057" s="116"/>
      <c r="K3057" s="116"/>
      <c r="L3057" s="8"/>
      <c r="M3057" s="117"/>
      <c r="N3057" s="117"/>
      <c r="O3057" s="110"/>
      <c r="P3057" s="110"/>
      <c r="Q3057" s="148"/>
      <c r="R3057" s="170"/>
      <c r="S3057" s="110"/>
      <c r="T3057" s="92"/>
      <c r="U3057" s="180"/>
      <c r="V3057" s="120"/>
      <c r="W3057" s="118"/>
      <c r="X3057" s="118"/>
      <c r="Y3057" s="117"/>
      <c r="Z3057" s="110"/>
      <c r="AA3057" s="110"/>
      <c r="AB3057" s="121"/>
      <c r="AC3057" s="115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109"/>
      <c r="B3058" s="110"/>
      <c r="C3058" s="110"/>
      <c r="D3058" s="111"/>
      <c r="E3058" s="111"/>
      <c r="F3058" s="161"/>
      <c r="G3058" s="114"/>
      <c r="H3058" s="115"/>
      <c r="I3058" s="115"/>
      <c r="J3058" s="116"/>
      <c r="K3058" s="116"/>
      <c r="L3058" s="8"/>
      <c r="M3058" s="117"/>
      <c r="N3058" s="117"/>
      <c r="O3058" s="110"/>
      <c r="P3058" s="110"/>
      <c r="Q3058" s="148"/>
      <c r="R3058" s="170"/>
      <c r="S3058" s="110"/>
      <c r="T3058" s="92"/>
      <c r="U3058" s="180"/>
      <c r="V3058" s="120"/>
      <c r="W3058" s="118"/>
      <c r="X3058" s="118"/>
      <c r="Y3058" s="117"/>
      <c r="Z3058" s="110"/>
      <c r="AA3058" s="110"/>
      <c r="AB3058" s="121"/>
      <c r="AC3058" s="115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109"/>
      <c r="B3059" s="110"/>
      <c r="C3059" s="110"/>
      <c r="D3059" s="111"/>
      <c r="E3059" s="111"/>
      <c r="F3059" s="161"/>
      <c r="G3059" s="114"/>
      <c r="H3059" s="115"/>
      <c r="I3059" s="115"/>
      <c r="J3059" s="116"/>
      <c r="K3059" s="116"/>
      <c r="L3059" s="8"/>
      <c r="M3059" s="117"/>
      <c r="N3059" s="117"/>
      <c r="O3059" s="110"/>
      <c r="P3059" s="110"/>
      <c r="Q3059" s="148"/>
      <c r="R3059" s="170"/>
      <c r="S3059" s="110"/>
      <c r="T3059" s="92"/>
      <c r="U3059" s="180"/>
      <c r="V3059" s="120"/>
      <c r="W3059" s="118"/>
      <c r="X3059" s="118"/>
      <c r="Y3059" s="117"/>
      <c r="Z3059" s="110"/>
      <c r="AA3059" s="110"/>
      <c r="AB3059" s="121"/>
      <c r="AC3059" s="115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109"/>
      <c r="B3060" s="110"/>
      <c r="C3060" s="110"/>
      <c r="D3060" s="111"/>
      <c r="E3060" s="111"/>
      <c r="F3060" s="161"/>
      <c r="G3060" s="114"/>
      <c r="H3060" s="115"/>
      <c r="I3060" s="115"/>
      <c r="J3060" s="116"/>
      <c r="K3060" s="116"/>
      <c r="L3060" s="8"/>
      <c r="M3060" s="117"/>
      <c r="N3060" s="117"/>
      <c r="O3060" s="110"/>
      <c r="P3060" s="110"/>
      <c r="Q3060" s="148"/>
      <c r="R3060" s="170"/>
      <c r="S3060" s="110"/>
      <c r="T3060" s="92"/>
      <c r="U3060" s="180"/>
      <c r="V3060" s="120"/>
      <c r="W3060" s="118"/>
      <c r="X3060" s="118"/>
      <c r="Y3060" s="117"/>
      <c r="Z3060" s="110"/>
      <c r="AA3060" s="110"/>
      <c r="AB3060" s="121"/>
      <c r="AC3060" s="115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109"/>
      <c r="B3061" s="110"/>
      <c r="C3061" s="110"/>
      <c r="D3061" s="111"/>
      <c r="E3061" s="111"/>
      <c r="F3061" s="161"/>
      <c r="G3061" s="114"/>
      <c r="H3061" s="115"/>
      <c r="I3061" s="115"/>
      <c r="J3061" s="116"/>
      <c r="K3061" s="116"/>
      <c r="L3061" s="8"/>
      <c r="M3061" s="117"/>
      <c r="N3061" s="117"/>
      <c r="O3061" s="110"/>
      <c r="P3061" s="110"/>
      <c r="Q3061" s="148"/>
      <c r="R3061" s="170"/>
      <c r="S3061" s="110"/>
      <c r="T3061" s="92"/>
      <c r="U3061" s="180"/>
      <c r="V3061" s="120"/>
      <c r="W3061" s="118"/>
      <c r="X3061" s="118"/>
      <c r="Y3061" s="117"/>
      <c r="Z3061" s="110"/>
      <c r="AA3061" s="110"/>
      <c r="AB3061" s="121"/>
      <c r="AC3061" s="115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109"/>
      <c r="B3062" s="110"/>
      <c r="C3062" s="110"/>
      <c r="D3062" s="111"/>
      <c r="E3062" s="111"/>
      <c r="F3062" s="161"/>
      <c r="G3062" s="114"/>
      <c r="H3062" s="115"/>
      <c r="I3062" s="115"/>
      <c r="J3062" s="116"/>
      <c r="K3062" s="116"/>
      <c r="L3062" s="8"/>
      <c r="M3062" s="117"/>
      <c r="N3062" s="117"/>
      <c r="O3062" s="110"/>
      <c r="P3062" s="110"/>
      <c r="Q3062" s="148"/>
      <c r="R3062" s="170"/>
      <c r="S3062" s="110"/>
      <c r="T3062" s="92"/>
      <c r="U3062" s="180"/>
      <c r="V3062" s="120"/>
      <c r="W3062" s="118"/>
      <c r="X3062" s="118"/>
      <c r="Y3062" s="117"/>
      <c r="Z3062" s="110"/>
      <c r="AA3062" s="110"/>
      <c r="AB3062" s="121"/>
      <c r="AC3062" s="115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109"/>
      <c r="B3063" s="110"/>
      <c r="C3063" s="110"/>
      <c r="D3063" s="111"/>
      <c r="E3063" s="111"/>
      <c r="F3063" s="161"/>
      <c r="G3063" s="114"/>
      <c r="H3063" s="115"/>
      <c r="I3063" s="115"/>
      <c r="J3063" s="116"/>
      <c r="K3063" s="116"/>
      <c r="L3063" s="8"/>
      <c r="M3063" s="117"/>
      <c r="N3063" s="117"/>
      <c r="O3063" s="110"/>
      <c r="P3063" s="110"/>
      <c r="Q3063" s="148"/>
      <c r="R3063" s="170"/>
      <c r="S3063" s="110"/>
      <c r="T3063" s="92"/>
      <c r="U3063" s="180"/>
      <c r="V3063" s="120"/>
      <c r="W3063" s="118"/>
      <c r="X3063" s="118"/>
      <c r="Y3063" s="117"/>
      <c r="Z3063" s="110"/>
      <c r="AA3063" s="110"/>
      <c r="AB3063" s="121"/>
      <c r="AC3063" s="115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109"/>
      <c r="B3064" s="110"/>
      <c r="C3064" s="110"/>
      <c r="D3064" s="111"/>
      <c r="E3064" s="111"/>
      <c r="F3064" s="161"/>
      <c r="G3064" s="114"/>
      <c r="H3064" s="115"/>
      <c r="I3064" s="115"/>
      <c r="J3064" s="116"/>
      <c r="K3064" s="116"/>
      <c r="L3064" s="8"/>
      <c r="M3064" s="117"/>
      <c r="N3064" s="117"/>
      <c r="O3064" s="110"/>
      <c r="P3064" s="110"/>
      <c r="Q3064" s="148"/>
      <c r="R3064" s="170"/>
      <c r="S3064" s="110"/>
      <c r="T3064" s="92"/>
      <c r="U3064" s="180"/>
      <c r="V3064" s="120"/>
      <c r="W3064" s="118"/>
      <c r="X3064" s="118"/>
      <c r="Y3064" s="117"/>
      <c r="Z3064" s="110"/>
      <c r="AA3064" s="110"/>
      <c r="AB3064" s="121"/>
      <c r="AC3064" s="115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109"/>
      <c r="B3065" s="110"/>
      <c r="C3065" s="110"/>
      <c r="D3065" s="111"/>
      <c r="E3065" s="111"/>
      <c r="F3065" s="161"/>
      <c r="G3065" s="114"/>
      <c r="H3065" s="115"/>
      <c r="I3065" s="115"/>
      <c r="J3065" s="116"/>
      <c r="K3065" s="116"/>
      <c r="L3065" s="8"/>
      <c r="M3065" s="117"/>
      <c r="N3065" s="117"/>
      <c r="O3065" s="110"/>
      <c r="P3065" s="110"/>
      <c r="Q3065" s="148"/>
      <c r="R3065" s="170"/>
      <c r="S3065" s="110"/>
      <c r="T3065" s="92"/>
      <c r="U3065" s="180"/>
      <c r="V3065" s="120"/>
      <c r="W3065" s="118"/>
      <c r="X3065" s="118"/>
      <c r="Y3065" s="117"/>
      <c r="Z3065" s="110"/>
      <c r="AA3065" s="110"/>
      <c r="AB3065" s="121"/>
      <c r="AC3065" s="115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109"/>
      <c r="B3066" s="110"/>
      <c r="C3066" s="110"/>
      <c r="D3066" s="111"/>
      <c r="E3066" s="111"/>
      <c r="F3066" s="161"/>
      <c r="G3066" s="114"/>
      <c r="H3066" s="115"/>
      <c r="I3066" s="115"/>
      <c r="J3066" s="116"/>
      <c r="K3066" s="116"/>
      <c r="L3066" s="8"/>
      <c r="M3066" s="117"/>
      <c r="N3066" s="117"/>
      <c r="O3066" s="110"/>
      <c r="P3066" s="110"/>
      <c r="Q3066" s="148"/>
      <c r="R3066" s="170"/>
      <c r="S3066" s="110"/>
      <c r="T3066" s="92"/>
      <c r="U3066" s="180"/>
      <c r="V3066" s="120"/>
      <c r="W3066" s="118"/>
      <c r="X3066" s="118"/>
      <c r="Y3066" s="117"/>
      <c r="Z3066" s="110"/>
      <c r="AA3066" s="110"/>
      <c r="AB3066" s="121"/>
      <c r="AC3066" s="115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109"/>
      <c r="B3067" s="110"/>
      <c r="C3067" s="110"/>
      <c r="D3067" s="111"/>
      <c r="E3067" s="111"/>
      <c r="F3067" s="161"/>
      <c r="G3067" s="114"/>
      <c r="H3067" s="115"/>
      <c r="I3067" s="115"/>
      <c r="J3067" s="116"/>
      <c r="K3067" s="116"/>
      <c r="L3067" s="8"/>
      <c r="M3067" s="117"/>
      <c r="N3067" s="117"/>
      <c r="O3067" s="110"/>
      <c r="P3067" s="110"/>
      <c r="Q3067" s="148"/>
      <c r="R3067" s="170"/>
      <c r="S3067" s="110"/>
      <c r="T3067" s="92"/>
      <c r="U3067" s="180"/>
      <c r="V3067" s="120"/>
      <c r="W3067" s="118"/>
      <c r="X3067" s="118"/>
      <c r="Y3067" s="117"/>
      <c r="Z3067" s="110"/>
      <c r="AA3067" s="110"/>
      <c r="AB3067" s="121"/>
      <c r="AC3067" s="115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109"/>
      <c r="B3068" s="110"/>
      <c r="C3068" s="110"/>
      <c r="D3068" s="111"/>
      <c r="E3068" s="111"/>
      <c r="F3068" s="161"/>
      <c r="G3068" s="114"/>
      <c r="H3068" s="115"/>
      <c r="I3068" s="115"/>
      <c r="J3068" s="116"/>
      <c r="K3068" s="116"/>
      <c r="L3068" s="8"/>
      <c r="M3068" s="117"/>
      <c r="N3068" s="117"/>
      <c r="O3068" s="110"/>
      <c r="P3068" s="110"/>
      <c r="Q3068" s="148"/>
      <c r="R3068" s="170"/>
      <c r="S3068" s="110"/>
      <c r="T3068" s="92"/>
      <c r="U3068" s="180"/>
      <c r="V3068" s="120"/>
      <c r="W3068" s="118"/>
      <c r="X3068" s="118"/>
      <c r="Y3068" s="117"/>
      <c r="Z3068" s="110"/>
      <c r="AA3068" s="110"/>
      <c r="AB3068" s="121"/>
      <c r="AC3068" s="115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109"/>
      <c r="B3069" s="110"/>
      <c r="C3069" s="110"/>
      <c r="D3069" s="111"/>
      <c r="E3069" s="111"/>
      <c r="F3069" s="161"/>
      <c r="G3069" s="114"/>
      <c r="H3069" s="115"/>
      <c r="I3069" s="115"/>
      <c r="J3069" s="116"/>
      <c r="K3069" s="116"/>
      <c r="L3069" s="8"/>
      <c r="M3069" s="117"/>
      <c r="N3069" s="117"/>
      <c r="O3069" s="110"/>
      <c r="P3069" s="110"/>
      <c r="Q3069" s="148"/>
      <c r="R3069" s="170"/>
      <c r="S3069" s="110"/>
      <c r="T3069" s="92"/>
      <c r="U3069" s="180"/>
      <c r="V3069" s="120"/>
      <c r="W3069" s="118"/>
      <c r="X3069" s="118"/>
      <c r="Y3069" s="117"/>
      <c r="Z3069" s="110"/>
      <c r="AA3069" s="110"/>
      <c r="AB3069" s="121"/>
      <c r="AC3069" s="115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109"/>
      <c r="B3070" s="110"/>
      <c r="C3070" s="110"/>
      <c r="D3070" s="111"/>
      <c r="E3070" s="111"/>
      <c r="F3070" s="161"/>
      <c r="G3070" s="114"/>
      <c r="H3070" s="115"/>
      <c r="I3070" s="115"/>
      <c r="J3070" s="116"/>
      <c r="K3070" s="116"/>
      <c r="L3070" s="8"/>
      <c r="M3070" s="117"/>
      <c r="N3070" s="117"/>
      <c r="O3070" s="110"/>
      <c r="P3070" s="110"/>
      <c r="Q3070" s="148"/>
      <c r="R3070" s="170"/>
      <c r="S3070" s="110"/>
      <c r="T3070" s="92"/>
      <c r="U3070" s="180"/>
      <c r="V3070" s="120"/>
      <c r="W3070" s="118"/>
      <c r="X3070" s="118"/>
      <c r="Y3070" s="117"/>
      <c r="Z3070" s="110"/>
      <c r="AA3070" s="110"/>
      <c r="AB3070" s="121"/>
      <c r="AC3070" s="115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109"/>
      <c r="B3071" s="110"/>
      <c r="C3071" s="110"/>
      <c r="D3071" s="111"/>
      <c r="E3071" s="111"/>
      <c r="F3071" s="161"/>
      <c r="G3071" s="114"/>
      <c r="H3071" s="115"/>
      <c r="I3071" s="115"/>
      <c r="J3071" s="116"/>
      <c r="K3071" s="116"/>
      <c r="L3071" s="8"/>
      <c r="M3071" s="117"/>
      <c r="N3071" s="117"/>
      <c r="O3071" s="110"/>
      <c r="P3071" s="110"/>
      <c r="Q3071" s="148"/>
      <c r="R3071" s="170"/>
      <c r="S3071" s="110"/>
      <c r="T3071" s="92"/>
      <c r="U3071" s="180"/>
      <c r="V3071" s="120"/>
      <c r="W3071" s="118"/>
      <c r="X3071" s="118"/>
      <c r="Y3071" s="117"/>
      <c r="Z3071" s="110"/>
      <c r="AA3071" s="110"/>
      <c r="AB3071" s="121"/>
      <c r="AC3071" s="115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109"/>
      <c r="B3072" s="110"/>
      <c r="C3072" s="110"/>
      <c r="D3072" s="111"/>
      <c r="E3072" s="111"/>
      <c r="F3072" s="161"/>
      <c r="G3072" s="114"/>
      <c r="H3072" s="115"/>
      <c r="I3072" s="115"/>
      <c r="J3072" s="116"/>
      <c r="K3072" s="116"/>
      <c r="L3072" s="8"/>
      <c r="M3072" s="117"/>
      <c r="N3072" s="117"/>
      <c r="O3072" s="110"/>
      <c r="P3072" s="110"/>
      <c r="Q3072" s="148"/>
      <c r="R3072" s="170"/>
      <c r="S3072" s="110"/>
      <c r="T3072" s="92"/>
      <c r="U3072" s="180"/>
      <c r="V3072" s="120"/>
      <c r="W3072" s="118"/>
      <c r="X3072" s="118"/>
      <c r="Y3072" s="117"/>
      <c r="Z3072" s="110"/>
      <c r="AA3072" s="110"/>
      <c r="AB3072" s="121"/>
      <c r="AC3072" s="115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109"/>
      <c r="B3073" s="110"/>
      <c r="C3073" s="110"/>
      <c r="D3073" s="111"/>
      <c r="E3073" s="111"/>
      <c r="F3073" s="161"/>
      <c r="G3073" s="114"/>
      <c r="H3073" s="115"/>
      <c r="I3073" s="115"/>
      <c r="J3073" s="116"/>
      <c r="K3073" s="116"/>
      <c r="L3073" s="8"/>
      <c r="M3073" s="117"/>
      <c r="N3073" s="117"/>
      <c r="O3073" s="110"/>
      <c r="P3073" s="110"/>
      <c r="Q3073" s="148"/>
      <c r="R3073" s="170"/>
      <c r="S3073" s="110"/>
      <c r="T3073" s="92"/>
      <c r="U3073" s="180"/>
      <c r="V3073" s="120"/>
      <c r="W3073" s="118"/>
      <c r="X3073" s="118"/>
      <c r="Y3073" s="117"/>
      <c r="Z3073" s="110"/>
      <c r="AA3073" s="110"/>
      <c r="AB3073" s="121"/>
      <c r="AC3073" s="115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109"/>
      <c r="B3074" s="110"/>
      <c r="C3074" s="110"/>
      <c r="D3074" s="111"/>
      <c r="E3074" s="111"/>
      <c r="F3074" s="161"/>
      <c r="G3074" s="114"/>
      <c r="H3074" s="115"/>
      <c r="I3074" s="115"/>
      <c r="J3074" s="116"/>
      <c r="K3074" s="116"/>
      <c r="L3074" s="8"/>
      <c r="M3074" s="117"/>
      <c r="N3074" s="117"/>
      <c r="O3074" s="110"/>
      <c r="P3074" s="110"/>
      <c r="Q3074" s="148"/>
      <c r="R3074" s="170"/>
      <c r="S3074" s="110"/>
      <c r="T3074" s="92"/>
      <c r="U3074" s="180"/>
      <c r="V3074" s="120"/>
      <c r="W3074" s="118"/>
      <c r="X3074" s="118"/>
      <c r="Y3074" s="117"/>
      <c r="Z3074" s="110"/>
      <c r="AA3074" s="110"/>
      <c r="AB3074" s="121"/>
      <c r="AC3074" s="115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109"/>
      <c r="B3075" s="110"/>
      <c r="C3075" s="110"/>
      <c r="D3075" s="111"/>
      <c r="E3075" s="111"/>
      <c r="F3075" s="161"/>
      <c r="G3075" s="114"/>
      <c r="H3075" s="115"/>
      <c r="I3075" s="115"/>
      <c r="J3075" s="116"/>
      <c r="K3075" s="116"/>
      <c r="L3075" s="8"/>
      <c r="M3075" s="117"/>
      <c r="N3075" s="117"/>
      <c r="O3075" s="110"/>
      <c r="P3075" s="110"/>
      <c r="Q3075" s="148"/>
      <c r="R3075" s="170"/>
      <c r="S3075" s="110"/>
      <c r="T3075" s="92"/>
      <c r="U3075" s="180"/>
      <c r="V3075" s="120"/>
      <c r="W3075" s="118"/>
      <c r="X3075" s="118"/>
      <c r="Y3075" s="117"/>
      <c r="Z3075" s="110"/>
      <c r="AA3075" s="110"/>
      <c r="AB3075" s="121"/>
      <c r="AC3075" s="115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109"/>
      <c r="B3076" s="110"/>
      <c r="C3076" s="110"/>
      <c r="D3076" s="111"/>
      <c r="E3076" s="111"/>
      <c r="F3076" s="161"/>
      <c r="G3076" s="114"/>
      <c r="H3076" s="115"/>
      <c r="I3076" s="115"/>
      <c r="J3076" s="116"/>
      <c r="K3076" s="116"/>
      <c r="L3076" s="8"/>
      <c r="M3076" s="117"/>
      <c r="N3076" s="117"/>
      <c r="O3076" s="110"/>
      <c r="P3076" s="110"/>
      <c r="Q3076" s="148"/>
      <c r="R3076" s="170"/>
      <c r="S3076" s="110"/>
      <c r="T3076" s="92"/>
      <c r="U3076" s="180"/>
      <c r="V3076" s="120"/>
      <c r="W3076" s="118"/>
      <c r="X3076" s="118"/>
      <c r="Y3076" s="117"/>
      <c r="Z3076" s="110"/>
      <c r="AA3076" s="110"/>
      <c r="AB3076" s="121"/>
      <c r="AC3076" s="115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109"/>
      <c r="B3077" s="110"/>
      <c r="C3077" s="110"/>
      <c r="D3077" s="111"/>
      <c r="E3077" s="111"/>
      <c r="F3077" s="161"/>
      <c r="G3077" s="114"/>
      <c r="H3077" s="115"/>
      <c r="I3077" s="115"/>
      <c r="J3077" s="116"/>
      <c r="K3077" s="116"/>
      <c r="L3077" s="8"/>
      <c r="M3077" s="117"/>
      <c r="N3077" s="117"/>
      <c r="O3077" s="110"/>
      <c r="P3077" s="110"/>
      <c r="Q3077" s="148"/>
      <c r="R3077" s="170"/>
      <c r="S3077" s="110"/>
      <c r="T3077" s="92"/>
      <c r="U3077" s="180"/>
      <c r="V3077" s="120"/>
      <c r="W3077" s="118"/>
      <c r="X3077" s="118"/>
      <c r="Y3077" s="117"/>
      <c r="Z3077" s="110"/>
      <c r="AA3077" s="110"/>
      <c r="AB3077" s="121"/>
      <c r="AC3077" s="115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109"/>
      <c r="B3078" s="110"/>
      <c r="C3078" s="110"/>
      <c r="D3078" s="111"/>
      <c r="E3078" s="111"/>
      <c r="F3078" s="161"/>
      <c r="G3078" s="114"/>
      <c r="H3078" s="115"/>
      <c r="I3078" s="115"/>
      <c r="J3078" s="116"/>
      <c r="K3078" s="116"/>
      <c r="L3078" s="8"/>
      <c r="M3078" s="117"/>
      <c r="N3078" s="117"/>
      <c r="O3078" s="110"/>
      <c r="P3078" s="110"/>
      <c r="Q3078" s="148"/>
      <c r="R3078" s="170"/>
      <c r="S3078" s="110"/>
      <c r="T3078" s="92"/>
      <c r="U3078" s="180"/>
      <c r="V3078" s="120"/>
      <c r="W3078" s="118"/>
      <c r="X3078" s="118"/>
      <c r="Y3078" s="117"/>
      <c r="Z3078" s="110"/>
      <c r="AA3078" s="110"/>
      <c r="AB3078" s="121"/>
      <c r="AC3078" s="115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109"/>
      <c r="B3079" s="110"/>
      <c r="C3079" s="110"/>
      <c r="D3079" s="111"/>
      <c r="E3079" s="111"/>
      <c r="F3079" s="161"/>
      <c r="G3079" s="114"/>
      <c r="H3079" s="115"/>
      <c r="I3079" s="115"/>
      <c r="J3079" s="116"/>
      <c r="K3079" s="116"/>
      <c r="L3079" s="8"/>
      <c r="M3079" s="117"/>
      <c r="N3079" s="117"/>
      <c r="O3079" s="110"/>
      <c r="P3079" s="110"/>
      <c r="Q3079" s="148"/>
      <c r="R3079" s="170"/>
      <c r="S3079" s="110"/>
      <c r="T3079" s="92"/>
      <c r="U3079" s="180"/>
      <c r="V3079" s="120"/>
      <c r="W3079" s="118"/>
      <c r="X3079" s="118"/>
      <c r="Y3079" s="117"/>
      <c r="Z3079" s="110"/>
      <c r="AA3079" s="110"/>
      <c r="AB3079" s="121"/>
      <c r="AC3079" s="115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109"/>
      <c r="B3080" s="110"/>
      <c r="C3080" s="110"/>
      <c r="D3080" s="111"/>
      <c r="E3080" s="111"/>
      <c r="F3080" s="161"/>
      <c r="G3080" s="114"/>
      <c r="H3080" s="115"/>
      <c r="I3080" s="115"/>
      <c r="J3080" s="116"/>
      <c r="K3080" s="116"/>
      <c r="L3080" s="8"/>
      <c r="M3080" s="117"/>
      <c r="N3080" s="117"/>
      <c r="O3080" s="110"/>
      <c r="P3080" s="110"/>
      <c r="Q3080" s="148"/>
      <c r="R3080" s="170"/>
      <c r="S3080" s="110"/>
      <c r="T3080" s="92"/>
      <c r="U3080" s="180"/>
      <c r="V3080" s="120"/>
      <c r="W3080" s="118"/>
      <c r="X3080" s="118"/>
      <c r="Y3080" s="117"/>
      <c r="Z3080" s="110"/>
      <c r="AA3080" s="110"/>
      <c r="AB3080" s="121"/>
      <c r="AC3080" s="115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109"/>
      <c r="B3081" s="110"/>
      <c r="C3081" s="110"/>
      <c r="D3081" s="111"/>
      <c r="E3081" s="111"/>
      <c r="F3081" s="161"/>
      <c r="G3081" s="114"/>
      <c r="H3081" s="115"/>
      <c r="I3081" s="115"/>
      <c r="J3081" s="116"/>
      <c r="K3081" s="116"/>
      <c r="L3081" s="8"/>
      <c r="M3081" s="117"/>
      <c r="N3081" s="117"/>
      <c r="O3081" s="110"/>
      <c r="P3081" s="110"/>
      <c r="Q3081" s="148"/>
      <c r="R3081" s="170"/>
      <c r="S3081" s="110"/>
      <c r="T3081" s="92"/>
      <c r="U3081" s="180"/>
      <c r="V3081" s="120"/>
      <c r="W3081" s="118"/>
      <c r="X3081" s="118"/>
      <c r="Y3081" s="117"/>
      <c r="Z3081" s="110"/>
      <c r="AA3081" s="110"/>
      <c r="AB3081" s="121"/>
      <c r="AC3081" s="115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109"/>
      <c r="B3082" s="110"/>
      <c r="C3082" s="110"/>
      <c r="D3082" s="111"/>
      <c r="E3082" s="111"/>
      <c r="F3082" s="161"/>
      <c r="G3082" s="114"/>
      <c r="H3082" s="115"/>
      <c r="I3082" s="115"/>
      <c r="J3082" s="116"/>
      <c r="K3082" s="116"/>
      <c r="L3082" s="8"/>
      <c r="M3082" s="117"/>
      <c r="N3082" s="117"/>
      <c r="O3082" s="110"/>
      <c r="P3082" s="110"/>
      <c r="Q3082" s="148"/>
      <c r="R3082" s="170"/>
      <c r="S3082" s="110"/>
      <c r="T3082" s="92"/>
      <c r="U3082" s="180"/>
      <c r="V3082" s="120"/>
      <c r="W3082" s="118"/>
      <c r="X3082" s="118"/>
      <c r="Y3082" s="117"/>
      <c r="Z3082" s="110"/>
      <c r="AA3082" s="110"/>
      <c r="AB3082" s="121"/>
      <c r="AC3082" s="115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109"/>
      <c r="B3083" s="110"/>
      <c r="C3083" s="110"/>
      <c r="D3083" s="111"/>
      <c r="E3083" s="111"/>
      <c r="F3083" s="161"/>
      <c r="G3083" s="114"/>
      <c r="H3083" s="115"/>
      <c r="I3083" s="115"/>
      <c r="J3083" s="116"/>
      <c r="K3083" s="116"/>
      <c r="L3083" s="8"/>
      <c r="M3083" s="117"/>
      <c r="N3083" s="117"/>
      <c r="O3083" s="110"/>
      <c r="P3083" s="110"/>
      <c r="Q3083" s="148"/>
      <c r="R3083" s="170"/>
      <c r="S3083" s="110"/>
      <c r="T3083" s="92"/>
      <c r="U3083" s="180"/>
      <c r="V3083" s="120"/>
      <c r="W3083" s="118"/>
      <c r="X3083" s="118"/>
      <c r="Y3083" s="117"/>
      <c r="Z3083" s="110"/>
      <c r="AA3083" s="110"/>
      <c r="AB3083" s="121"/>
      <c r="AC3083" s="115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109"/>
      <c r="B3084" s="110"/>
      <c r="C3084" s="110"/>
      <c r="D3084" s="111"/>
      <c r="E3084" s="111"/>
      <c r="F3084" s="161"/>
      <c r="G3084" s="114"/>
      <c r="H3084" s="115"/>
      <c r="I3084" s="115"/>
      <c r="J3084" s="116"/>
      <c r="K3084" s="116"/>
      <c r="L3084" s="8"/>
      <c r="M3084" s="117"/>
      <c r="N3084" s="117"/>
      <c r="O3084" s="110"/>
      <c r="P3084" s="110"/>
      <c r="Q3084" s="148"/>
      <c r="R3084" s="170"/>
      <c r="S3084" s="110"/>
      <c r="T3084" s="92"/>
      <c r="U3084" s="180"/>
      <c r="V3084" s="120"/>
      <c r="W3084" s="118"/>
      <c r="X3084" s="118"/>
      <c r="Y3084" s="117"/>
      <c r="Z3084" s="110"/>
      <c r="AA3084" s="110"/>
      <c r="AB3084" s="121"/>
      <c r="AC3084" s="115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109"/>
      <c r="B3085" s="110"/>
      <c r="C3085" s="110"/>
      <c r="D3085" s="111"/>
      <c r="E3085" s="111"/>
      <c r="F3085" s="161"/>
      <c r="G3085" s="114"/>
      <c r="H3085" s="115"/>
      <c r="I3085" s="115"/>
      <c r="J3085" s="116"/>
      <c r="K3085" s="116"/>
      <c r="L3085" s="8"/>
      <c r="M3085" s="117"/>
      <c r="N3085" s="117"/>
      <c r="O3085" s="110"/>
      <c r="P3085" s="110"/>
      <c r="Q3085" s="148"/>
      <c r="R3085" s="170"/>
      <c r="S3085" s="110"/>
      <c r="T3085" s="92"/>
      <c r="U3085" s="180"/>
      <c r="V3085" s="120"/>
      <c r="W3085" s="118"/>
      <c r="X3085" s="118"/>
      <c r="Y3085" s="117"/>
      <c r="Z3085" s="110"/>
      <c r="AA3085" s="110"/>
      <c r="AB3085" s="121"/>
      <c r="AC3085" s="115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109"/>
      <c r="B3086" s="110"/>
      <c r="C3086" s="110"/>
      <c r="D3086" s="111"/>
      <c r="E3086" s="111"/>
      <c r="F3086" s="161"/>
      <c r="G3086" s="114"/>
      <c r="H3086" s="115"/>
      <c r="I3086" s="115"/>
      <c r="J3086" s="116"/>
      <c r="K3086" s="116"/>
      <c r="L3086" s="8"/>
      <c r="M3086" s="117"/>
      <c r="N3086" s="117"/>
      <c r="O3086" s="110"/>
      <c r="P3086" s="110"/>
      <c r="Q3086" s="148"/>
      <c r="R3086" s="170"/>
      <c r="S3086" s="110"/>
      <c r="T3086" s="92"/>
      <c r="U3086" s="180"/>
      <c r="V3086" s="120"/>
      <c r="W3086" s="118"/>
      <c r="X3086" s="118"/>
      <c r="Y3086" s="117"/>
      <c r="Z3086" s="110"/>
      <c r="AA3086" s="110"/>
      <c r="AB3086" s="121"/>
      <c r="AC3086" s="115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109"/>
      <c r="B3087" s="110"/>
      <c r="C3087" s="110"/>
      <c r="D3087" s="111"/>
      <c r="E3087" s="111"/>
      <c r="F3087" s="161"/>
      <c r="G3087" s="114"/>
      <c r="H3087" s="115"/>
      <c r="I3087" s="115"/>
      <c r="J3087" s="116"/>
      <c r="K3087" s="116"/>
      <c r="L3087" s="8"/>
      <c r="M3087" s="117"/>
      <c r="N3087" s="117"/>
      <c r="O3087" s="110"/>
      <c r="P3087" s="110"/>
      <c r="Q3087" s="148"/>
      <c r="R3087" s="170"/>
      <c r="S3087" s="110"/>
      <c r="T3087" s="92"/>
      <c r="U3087" s="180"/>
      <c r="V3087" s="120"/>
      <c r="W3087" s="118"/>
      <c r="X3087" s="118"/>
      <c r="Y3087" s="117"/>
      <c r="Z3087" s="110"/>
      <c r="AA3087" s="110"/>
      <c r="AB3087" s="121"/>
      <c r="AC3087" s="115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109"/>
      <c r="B3088" s="110"/>
      <c r="C3088" s="110"/>
      <c r="D3088" s="111"/>
      <c r="E3088" s="111"/>
      <c r="F3088" s="161"/>
      <c r="G3088" s="114"/>
      <c r="H3088" s="115"/>
      <c r="I3088" s="115"/>
      <c r="J3088" s="116"/>
      <c r="K3088" s="116"/>
      <c r="L3088" s="8"/>
      <c r="M3088" s="117"/>
      <c r="N3088" s="117"/>
      <c r="O3088" s="110"/>
      <c r="P3088" s="110"/>
      <c r="Q3088" s="148"/>
      <c r="R3088" s="170"/>
      <c r="S3088" s="110"/>
      <c r="T3088" s="92"/>
      <c r="U3088" s="180"/>
      <c r="V3088" s="120"/>
      <c r="W3088" s="118"/>
      <c r="X3088" s="118"/>
      <c r="Y3088" s="117"/>
      <c r="Z3088" s="110"/>
      <c r="AA3088" s="110"/>
      <c r="AB3088" s="121"/>
      <c r="AC3088" s="115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109"/>
      <c r="B3089" s="110"/>
      <c r="C3089" s="110"/>
      <c r="D3089" s="111"/>
      <c r="E3089" s="111"/>
      <c r="F3089" s="161"/>
      <c r="G3089" s="114"/>
      <c r="H3089" s="115"/>
      <c r="I3089" s="115"/>
      <c r="J3089" s="116"/>
      <c r="K3089" s="116"/>
      <c r="L3089" s="8"/>
      <c r="M3089" s="117"/>
      <c r="N3089" s="117"/>
      <c r="O3089" s="110"/>
      <c r="P3089" s="110"/>
      <c r="Q3089" s="148"/>
      <c r="R3089" s="170"/>
      <c r="S3089" s="110"/>
      <c r="T3089" s="92"/>
      <c r="U3089" s="180"/>
      <c r="V3089" s="120"/>
      <c r="W3089" s="118"/>
      <c r="X3089" s="118"/>
      <c r="Y3089" s="117"/>
      <c r="Z3089" s="110"/>
      <c r="AA3089" s="110"/>
      <c r="AB3089" s="121"/>
      <c r="AC3089" s="115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109"/>
      <c r="B3090" s="110"/>
      <c r="C3090" s="110"/>
      <c r="D3090" s="111"/>
      <c r="E3090" s="111"/>
      <c r="F3090" s="161"/>
      <c r="G3090" s="114"/>
      <c r="H3090" s="115"/>
      <c r="I3090" s="115"/>
      <c r="J3090" s="116"/>
      <c r="K3090" s="116"/>
      <c r="L3090" s="8"/>
      <c r="M3090" s="117"/>
      <c r="N3090" s="117"/>
      <c r="O3090" s="110"/>
      <c r="P3090" s="110"/>
      <c r="Q3090" s="148"/>
      <c r="R3090" s="170"/>
      <c r="S3090" s="110"/>
      <c r="T3090" s="92"/>
      <c r="U3090" s="180"/>
      <c r="V3090" s="120"/>
      <c r="W3090" s="118"/>
      <c r="X3090" s="118"/>
      <c r="Y3090" s="117"/>
      <c r="Z3090" s="110"/>
      <c r="AA3090" s="110"/>
      <c r="AB3090" s="121"/>
      <c r="AC3090" s="115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109"/>
      <c r="B3091" s="110"/>
      <c r="C3091" s="110"/>
      <c r="D3091" s="111"/>
      <c r="E3091" s="111"/>
      <c r="F3091" s="161"/>
      <c r="G3091" s="114"/>
      <c r="H3091" s="115"/>
      <c r="I3091" s="115"/>
      <c r="J3091" s="116"/>
      <c r="K3091" s="116"/>
      <c r="L3091" s="8"/>
      <c r="M3091" s="117"/>
      <c r="N3091" s="117"/>
      <c r="O3091" s="110"/>
      <c r="P3091" s="110"/>
      <c r="Q3091" s="148"/>
      <c r="R3091" s="170"/>
      <c r="S3091" s="110"/>
      <c r="T3091" s="92"/>
      <c r="U3091" s="180"/>
      <c r="V3091" s="120"/>
      <c r="W3091" s="118"/>
      <c r="X3091" s="118"/>
      <c r="Y3091" s="117"/>
      <c r="Z3091" s="110"/>
      <c r="AA3091" s="110"/>
      <c r="AB3091" s="121"/>
      <c r="AC3091" s="115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109"/>
      <c r="B3092" s="110"/>
      <c r="C3092" s="110"/>
      <c r="D3092" s="111"/>
      <c r="E3092" s="111"/>
      <c r="F3092" s="161"/>
      <c r="G3092" s="114"/>
      <c r="H3092" s="115"/>
      <c r="I3092" s="115"/>
      <c r="J3092" s="116"/>
      <c r="K3092" s="116"/>
      <c r="L3092" s="8"/>
      <c r="M3092" s="117"/>
      <c r="N3092" s="117"/>
      <c r="O3092" s="110"/>
      <c r="P3092" s="110"/>
      <c r="Q3092" s="148"/>
      <c r="R3092" s="170"/>
      <c r="S3092" s="110"/>
      <c r="T3092" s="92"/>
      <c r="U3092" s="180"/>
      <c r="V3092" s="120"/>
      <c r="W3092" s="118"/>
      <c r="X3092" s="118"/>
      <c r="Y3092" s="117"/>
      <c r="Z3092" s="110"/>
      <c r="AA3092" s="110"/>
      <c r="AB3092" s="121"/>
      <c r="AC3092" s="115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109"/>
      <c r="B3093" s="110"/>
      <c r="C3093" s="110"/>
      <c r="D3093" s="111"/>
      <c r="E3093" s="111"/>
      <c r="F3093" s="161"/>
      <c r="G3093" s="114"/>
      <c r="H3093" s="115"/>
      <c r="I3093" s="115"/>
      <c r="J3093" s="116"/>
      <c r="K3093" s="116"/>
      <c r="L3093" s="8"/>
      <c r="M3093" s="117"/>
      <c r="N3093" s="117"/>
      <c r="O3093" s="110"/>
      <c r="P3093" s="110"/>
      <c r="Q3093" s="148"/>
      <c r="R3093" s="170"/>
      <c r="S3093" s="110"/>
      <c r="T3093" s="92"/>
      <c r="U3093" s="180"/>
      <c r="V3093" s="120"/>
      <c r="W3093" s="118"/>
      <c r="X3093" s="118"/>
      <c r="Y3093" s="117"/>
      <c r="Z3093" s="110"/>
      <c r="AA3093" s="110"/>
      <c r="AB3093" s="121"/>
      <c r="AC3093" s="115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109"/>
      <c r="B3094" s="110"/>
      <c r="C3094" s="110"/>
      <c r="D3094" s="111"/>
      <c r="E3094" s="111"/>
      <c r="F3094" s="161"/>
      <c r="G3094" s="114"/>
      <c r="H3094" s="115"/>
      <c r="I3094" s="115"/>
      <c r="J3094" s="116"/>
      <c r="K3094" s="116"/>
      <c r="L3094" s="8"/>
      <c r="M3094" s="117"/>
      <c r="N3094" s="117"/>
      <c r="O3094" s="110"/>
      <c r="P3094" s="110"/>
      <c r="Q3094" s="148"/>
      <c r="R3094" s="170"/>
      <c r="S3094" s="110"/>
      <c r="T3094" s="92"/>
      <c r="U3094" s="180"/>
      <c r="V3094" s="120"/>
      <c r="W3094" s="118"/>
      <c r="X3094" s="118"/>
      <c r="Y3094" s="117"/>
      <c r="Z3094" s="110"/>
      <c r="AA3094" s="110"/>
      <c r="AB3094" s="121"/>
      <c r="AC3094" s="115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109"/>
      <c r="B3095" s="110"/>
      <c r="C3095" s="110"/>
      <c r="D3095" s="111"/>
      <c r="E3095" s="111"/>
      <c r="F3095" s="161"/>
      <c r="G3095" s="114"/>
      <c r="H3095" s="115"/>
      <c r="I3095" s="115"/>
      <c r="J3095" s="116"/>
      <c r="K3095" s="116"/>
      <c r="L3095" s="8"/>
      <c r="M3095" s="117"/>
      <c r="N3095" s="117"/>
      <c r="O3095" s="110"/>
      <c r="P3095" s="110"/>
      <c r="Q3095" s="148"/>
      <c r="R3095" s="170"/>
      <c r="S3095" s="110"/>
      <c r="T3095" s="92"/>
      <c r="U3095" s="180"/>
      <c r="V3095" s="120"/>
      <c r="W3095" s="118"/>
      <c r="X3095" s="118"/>
      <c r="Y3095" s="117"/>
      <c r="Z3095" s="110"/>
      <c r="AA3095" s="110"/>
      <c r="AB3095" s="121"/>
      <c r="AC3095" s="115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109"/>
      <c r="B3096" s="110"/>
      <c r="C3096" s="110"/>
      <c r="D3096" s="111"/>
      <c r="E3096" s="111"/>
      <c r="F3096" s="161"/>
      <c r="G3096" s="114"/>
      <c r="H3096" s="115"/>
      <c r="I3096" s="115"/>
      <c r="J3096" s="116"/>
      <c r="K3096" s="116"/>
      <c r="L3096" s="8"/>
      <c r="M3096" s="117"/>
      <c r="N3096" s="117"/>
      <c r="O3096" s="110"/>
      <c r="P3096" s="110"/>
      <c r="Q3096" s="148"/>
      <c r="R3096" s="170"/>
      <c r="S3096" s="110"/>
      <c r="T3096" s="92"/>
      <c r="U3096" s="180"/>
      <c r="V3096" s="120"/>
      <c r="W3096" s="118"/>
      <c r="X3096" s="118"/>
      <c r="Y3096" s="117"/>
      <c r="Z3096" s="110"/>
      <c r="AA3096" s="110"/>
      <c r="AB3096" s="121"/>
      <c r="AC3096" s="115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109"/>
      <c r="B3097" s="110"/>
      <c r="C3097" s="110"/>
      <c r="D3097" s="111"/>
      <c r="E3097" s="111"/>
      <c r="F3097" s="161"/>
      <c r="G3097" s="114"/>
      <c r="H3097" s="115"/>
      <c r="I3097" s="115"/>
      <c r="J3097" s="116"/>
      <c r="K3097" s="116"/>
      <c r="L3097" s="8"/>
      <c r="M3097" s="117"/>
      <c r="N3097" s="117"/>
      <c r="O3097" s="110"/>
      <c r="P3097" s="110"/>
      <c r="Q3097" s="148"/>
      <c r="R3097" s="170"/>
      <c r="S3097" s="110"/>
      <c r="T3097" s="92"/>
      <c r="U3097" s="180"/>
      <c r="V3097" s="120"/>
      <c r="W3097" s="118"/>
      <c r="X3097" s="118"/>
      <c r="Y3097" s="117"/>
      <c r="Z3097" s="110"/>
      <c r="AA3097" s="110"/>
      <c r="AB3097" s="121"/>
      <c r="AC3097" s="115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109"/>
      <c r="B3098" s="110"/>
      <c r="C3098" s="110"/>
      <c r="D3098" s="111"/>
      <c r="E3098" s="111"/>
      <c r="F3098" s="161"/>
      <c r="G3098" s="114"/>
      <c r="H3098" s="115"/>
      <c r="I3098" s="115"/>
      <c r="J3098" s="116"/>
      <c r="K3098" s="116"/>
      <c r="L3098" s="8"/>
      <c r="M3098" s="117"/>
      <c r="N3098" s="117"/>
      <c r="O3098" s="110"/>
      <c r="P3098" s="110"/>
      <c r="Q3098" s="148"/>
      <c r="R3098" s="170"/>
      <c r="S3098" s="110"/>
      <c r="T3098" s="92"/>
      <c r="U3098" s="180"/>
      <c r="V3098" s="120"/>
      <c r="W3098" s="118"/>
      <c r="X3098" s="118"/>
      <c r="Y3098" s="117"/>
      <c r="Z3098" s="110"/>
      <c r="AA3098" s="110"/>
      <c r="AB3098" s="121"/>
      <c r="AC3098" s="115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109"/>
      <c r="B3099" s="110"/>
      <c r="C3099" s="110"/>
      <c r="D3099" s="111"/>
      <c r="E3099" s="111"/>
      <c r="F3099" s="161"/>
      <c r="G3099" s="114"/>
      <c r="H3099" s="115"/>
      <c r="I3099" s="115"/>
      <c r="J3099" s="116"/>
      <c r="K3099" s="116"/>
      <c r="L3099" s="8"/>
      <c r="M3099" s="117"/>
      <c r="N3099" s="117"/>
      <c r="O3099" s="110"/>
      <c r="P3099" s="110"/>
      <c r="Q3099" s="148"/>
      <c r="R3099" s="170"/>
      <c r="S3099" s="110"/>
      <c r="T3099" s="92"/>
      <c r="U3099" s="180"/>
      <c r="V3099" s="120"/>
      <c r="W3099" s="118"/>
      <c r="X3099" s="118"/>
      <c r="Y3099" s="117"/>
      <c r="Z3099" s="110"/>
      <c r="AA3099" s="110"/>
      <c r="AB3099" s="121"/>
      <c r="AC3099" s="115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109"/>
      <c r="B3100" s="110"/>
      <c r="C3100" s="110"/>
      <c r="D3100" s="111"/>
      <c r="E3100" s="111"/>
      <c r="F3100" s="161"/>
      <c r="G3100" s="114"/>
      <c r="H3100" s="115"/>
      <c r="I3100" s="115"/>
      <c r="J3100" s="116"/>
      <c r="K3100" s="116"/>
      <c r="L3100" s="8"/>
      <c r="M3100" s="117"/>
      <c r="N3100" s="117"/>
      <c r="O3100" s="110"/>
      <c r="P3100" s="110"/>
      <c r="Q3100" s="148"/>
      <c r="R3100" s="170"/>
      <c r="S3100" s="110"/>
      <c r="T3100" s="92"/>
      <c r="U3100" s="180"/>
      <c r="V3100" s="120"/>
      <c r="W3100" s="118"/>
      <c r="X3100" s="118"/>
      <c r="Y3100" s="117"/>
      <c r="Z3100" s="110"/>
      <c r="AA3100" s="110"/>
      <c r="AB3100" s="121"/>
      <c r="AC3100" s="115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109"/>
      <c r="B3101" s="110"/>
      <c r="C3101" s="110"/>
      <c r="D3101" s="111"/>
      <c r="E3101" s="111"/>
      <c r="F3101" s="161"/>
      <c r="G3101" s="114"/>
      <c r="H3101" s="115"/>
      <c r="I3101" s="115"/>
      <c r="J3101" s="116"/>
      <c r="K3101" s="116"/>
      <c r="L3101" s="8"/>
      <c r="M3101" s="117"/>
      <c r="N3101" s="117"/>
      <c r="O3101" s="110"/>
      <c r="P3101" s="110"/>
      <c r="Q3101" s="148"/>
      <c r="R3101" s="170"/>
      <c r="S3101" s="110"/>
      <c r="T3101" s="92"/>
      <c r="U3101" s="180"/>
      <c r="V3101" s="120"/>
      <c r="W3101" s="118"/>
      <c r="X3101" s="118"/>
      <c r="Y3101" s="117"/>
      <c r="Z3101" s="110"/>
      <c r="AA3101" s="110"/>
      <c r="AB3101" s="121"/>
      <c r="AC3101" s="115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109"/>
      <c r="B3102" s="110"/>
      <c r="C3102" s="110"/>
      <c r="D3102" s="111"/>
      <c r="E3102" s="111"/>
      <c r="F3102" s="161"/>
      <c r="G3102" s="114"/>
      <c r="H3102" s="115"/>
      <c r="I3102" s="115"/>
      <c r="J3102" s="116"/>
      <c r="K3102" s="116"/>
      <c r="L3102" s="8"/>
      <c r="M3102" s="117"/>
      <c r="N3102" s="117"/>
      <c r="O3102" s="110"/>
      <c r="P3102" s="110"/>
      <c r="Q3102" s="148"/>
      <c r="R3102" s="170"/>
      <c r="S3102" s="110"/>
      <c r="T3102" s="92"/>
      <c r="U3102" s="180"/>
      <c r="V3102" s="120"/>
      <c r="W3102" s="118"/>
      <c r="X3102" s="118"/>
      <c r="Y3102" s="117"/>
      <c r="Z3102" s="110"/>
      <c r="AA3102" s="110"/>
      <c r="AB3102" s="121"/>
      <c r="AC3102" s="115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109"/>
      <c r="B3103" s="110"/>
      <c r="C3103" s="110"/>
      <c r="D3103" s="111"/>
      <c r="E3103" s="111"/>
      <c r="F3103" s="161"/>
      <c r="G3103" s="114"/>
      <c r="H3103" s="115"/>
      <c r="I3103" s="115"/>
      <c r="J3103" s="116"/>
      <c r="K3103" s="116"/>
      <c r="L3103" s="8"/>
      <c r="M3103" s="117"/>
      <c r="N3103" s="117"/>
      <c r="O3103" s="110"/>
      <c r="P3103" s="110"/>
      <c r="Q3103" s="148"/>
      <c r="R3103" s="170"/>
      <c r="S3103" s="110"/>
      <c r="T3103" s="92"/>
      <c r="U3103" s="180"/>
      <c r="V3103" s="120"/>
      <c r="W3103" s="118"/>
      <c r="X3103" s="118"/>
      <c r="Y3103" s="117"/>
      <c r="Z3103" s="110"/>
      <c r="AA3103" s="110"/>
      <c r="AB3103" s="121"/>
      <c r="AC3103" s="115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109"/>
      <c r="B3104" s="110"/>
      <c r="C3104" s="110"/>
      <c r="D3104" s="111"/>
      <c r="E3104" s="111"/>
      <c r="F3104" s="161"/>
      <c r="G3104" s="114"/>
      <c r="H3104" s="115"/>
      <c r="I3104" s="115"/>
      <c r="J3104" s="116"/>
      <c r="K3104" s="116"/>
      <c r="L3104" s="8"/>
      <c r="M3104" s="117"/>
      <c r="N3104" s="117"/>
      <c r="O3104" s="110"/>
      <c r="P3104" s="110"/>
      <c r="Q3104" s="148"/>
      <c r="R3104" s="170"/>
      <c r="S3104" s="110"/>
      <c r="T3104" s="92"/>
      <c r="U3104" s="180"/>
      <c r="V3104" s="120"/>
      <c r="W3104" s="118"/>
      <c r="X3104" s="118"/>
      <c r="Y3104" s="117"/>
      <c r="Z3104" s="110"/>
      <c r="AA3104" s="110"/>
      <c r="AB3104" s="121"/>
      <c r="AC3104" s="115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109"/>
      <c r="B3105" s="110"/>
      <c r="C3105" s="110"/>
      <c r="D3105" s="111"/>
      <c r="E3105" s="111"/>
      <c r="F3105" s="161"/>
      <c r="G3105" s="114"/>
      <c r="H3105" s="115"/>
      <c r="I3105" s="115"/>
      <c r="J3105" s="116"/>
      <c r="K3105" s="116"/>
      <c r="L3105" s="8"/>
      <c r="M3105" s="117"/>
      <c r="N3105" s="117"/>
      <c r="O3105" s="110"/>
      <c r="P3105" s="110"/>
      <c r="Q3105" s="148"/>
      <c r="R3105" s="170"/>
      <c r="S3105" s="110"/>
      <c r="T3105" s="92"/>
      <c r="U3105" s="180"/>
      <c r="V3105" s="120"/>
      <c r="W3105" s="118"/>
      <c r="X3105" s="118"/>
      <c r="Y3105" s="117"/>
      <c r="Z3105" s="110"/>
      <c r="AA3105" s="110"/>
      <c r="AB3105" s="121"/>
      <c r="AC3105" s="115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109"/>
      <c r="B3106" s="110"/>
      <c r="C3106" s="110"/>
      <c r="D3106" s="111"/>
      <c r="E3106" s="111"/>
      <c r="F3106" s="161"/>
      <c r="G3106" s="114"/>
      <c r="H3106" s="115"/>
      <c r="I3106" s="115"/>
      <c r="J3106" s="116"/>
      <c r="K3106" s="116"/>
      <c r="L3106" s="8"/>
      <c r="M3106" s="117"/>
      <c r="N3106" s="117"/>
      <c r="O3106" s="110"/>
      <c r="P3106" s="110"/>
      <c r="Q3106" s="148"/>
      <c r="R3106" s="170"/>
      <c r="S3106" s="110"/>
      <c r="T3106" s="92"/>
      <c r="U3106" s="180"/>
      <c r="V3106" s="120"/>
      <c r="W3106" s="118"/>
      <c r="X3106" s="118"/>
      <c r="Y3106" s="117"/>
      <c r="Z3106" s="110"/>
      <c r="AA3106" s="110"/>
      <c r="AB3106" s="121"/>
      <c r="AC3106" s="115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109"/>
      <c r="B3107" s="110"/>
      <c r="C3107" s="110"/>
      <c r="D3107" s="111"/>
      <c r="E3107" s="111"/>
      <c r="F3107" s="161"/>
      <c r="G3107" s="114"/>
      <c r="H3107" s="115"/>
      <c r="I3107" s="115"/>
      <c r="J3107" s="116"/>
      <c r="K3107" s="116"/>
      <c r="L3107" s="8"/>
      <c r="M3107" s="117"/>
      <c r="N3107" s="117"/>
      <c r="O3107" s="110"/>
      <c r="P3107" s="110"/>
      <c r="Q3107" s="148"/>
      <c r="R3107" s="170"/>
      <c r="S3107" s="110"/>
      <c r="T3107" s="92"/>
      <c r="U3107" s="180"/>
      <c r="V3107" s="120"/>
      <c r="W3107" s="118"/>
      <c r="X3107" s="118"/>
      <c r="Y3107" s="117"/>
      <c r="Z3107" s="110"/>
      <c r="AA3107" s="110"/>
      <c r="AB3107" s="121"/>
      <c r="AC3107" s="115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109"/>
      <c r="B3108" s="110"/>
      <c r="C3108" s="110"/>
      <c r="D3108" s="111"/>
      <c r="E3108" s="111"/>
      <c r="F3108" s="161"/>
      <c r="G3108" s="114"/>
      <c r="H3108" s="115"/>
      <c r="I3108" s="115"/>
      <c r="J3108" s="116"/>
      <c r="K3108" s="116"/>
      <c r="L3108" s="8"/>
      <c r="M3108" s="117"/>
      <c r="N3108" s="117"/>
      <c r="O3108" s="110"/>
      <c r="P3108" s="110"/>
      <c r="Q3108" s="148"/>
      <c r="R3108" s="170"/>
      <c r="S3108" s="110"/>
      <c r="T3108" s="92"/>
      <c r="U3108" s="180"/>
      <c r="V3108" s="120"/>
      <c r="W3108" s="118"/>
      <c r="X3108" s="118"/>
      <c r="Y3108" s="117"/>
      <c r="Z3108" s="110"/>
      <c r="AA3108" s="110"/>
      <c r="AB3108" s="121"/>
      <c r="AC3108" s="115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109"/>
      <c r="B3109" s="110"/>
      <c r="C3109" s="110"/>
      <c r="D3109" s="111"/>
      <c r="E3109" s="111"/>
      <c r="F3109" s="161"/>
      <c r="G3109" s="114"/>
      <c r="H3109" s="115"/>
      <c r="I3109" s="115"/>
      <c r="J3109" s="116"/>
      <c r="K3109" s="116"/>
      <c r="L3109" s="8"/>
      <c r="M3109" s="117"/>
      <c r="N3109" s="117"/>
      <c r="O3109" s="110"/>
      <c r="P3109" s="110"/>
      <c r="Q3109" s="148"/>
      <c r="R3109" s="170"/>
      <c r="S3109" s="110"/>
      <c r="T3109" s="92"/>
      <c r="U3109" s="180"/>
      <c r="V3109" s="120"/>
      <c r="W3109" s="118"/>
      <c r="X3109" s="118"/>
      <c r="Y3109" s="117"/>
      <c r="Z3109" s="110"/>
      <c r="AA3109" s="110"/>
      <c r="AB3109" s="121"/>
      <c r="AC3109" s="115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109"/>
      <c r="B3110" s="110"/>
      <c r="C3110" s="110"/>
      <c r="D3110" s="111"/>
      <c r="E3110" s="111"/>
      <c r="F3110" s="161"/>
      <c r="G3110" s="114"/>
      <c r="H3110" s="115"/>
      <c r="I3110" s="115"/>
      <c r="J3110" s="116"/>
      <c r="K3110" s="116"/>
      <c r="L3110" s="8"/>
      <c r="M3110" s="117"/>
      <c r="N3110" s="117"/>
      <c r="O3110" s="110"/>
      <c r="P3110" s="110"/>
      <c r="Q3110" s="148"/>
      <c r="R3110" s="170"/>
      <c r="S3110" s="110"/>
      <c r="T3110" s="92"/>
      <c r="U3110" s="180"/>
      <c r="V3110" s="120"/>
      <c r="W3110" s="118"/>
      <c r="X3110" s="118"/>
      <c r="Y3110" s="117"/>
      <c r="Z3110" s="110"/>
      <c r="AA3110" s="110"/>
      <c r="AB3110" s="121"/>
      <c r="AC3110" s="115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109"/>
      <c r="B3111" s="110"/>
      <c r="C3111" s="110"/>
      <c r="D3111" s="111"/>
      <c r="E3111" s="111"/>
      <c r="F3111" s="161"/>
      <c r="G3111" s="114"/>
      <c r="H3111" s="115"/>
      <c r="I3111" s="115"/>
      <c r="J3111" s="116"/>
      <c r="K3111" s="116"/>
      <c r="L3111" s="8"/>
      <c r="M3111" s="117"/>
      <c r="N3111" s="117"/>
      <c r="O3111" s="110"/>
      <c r="P3111" s="110"/>
      <c r="Q3111" s="148"/>
      <c r="R3111" s="170"/>
      <c r="S3111" s="110"/>
      <c r="T3111" s="92"/>
      <c r="U3111" s="180"/>
      <c r="V3111" s="120"/>
      <c r="W3111" s="118"/>
      <c r="X3111" s="118"/>
      <c r="Y3111" s="117"/>
      <c r="Z3111" s="110"/>
      <c r="AA3111" s="110"/>
      <c r="AB3111" s="121"/>
      <c r="AC3111" s="115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109"/>
      <c r="B3112" s="110"/>
      <c r="C3112" s="110"/>
      <c r="D3112" s="111"/>
      <c r="E3112" s="111"/>
      <c r="F3112" s="161"/>
      <c r="G3112" s="114"/>
      <c r="H3112" s="115"/>
      <c r="I3112" s="115"/>
      <c r="J3112" s="116"/>
      <c r="K3112" s="116"/>
      <c r="L3112" s="8"/>
      <c r="M3112" s="117"/>
      <c r="N3112" s="117"/>
      <c r="O3112" s="110"/>
      <c r="P3112" s="110"/>
      <c r="Q3112" s="148"/>
      <c r="R3112" s="170"/>
      <c r="S3112" s="110"/>
      <c r="T3112" s="92"/>
      <c r="U3112" s="180"/>
      <c r="V3112" s="120"/>
      <c r="W3112" s="118"/>
      <c r="X3112" s="118"/>
      <c r="Y3112" s="117"/>
      <c r="Z3112" s="110"/>
      <c r="AA3112" s="110"/>
      <c r="AB3112" s="121"/>
      <c r="AC3112" s="115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109"/>
      <c r="B3113" s="110"/>
      <c r="C3113" s="110"/>
      <c r="D3113" s="111"/>
      <c r="E3113" s="111"/>
      <c r="F3113" s="161"/>
      <c r="G3113" s="114"/>
      <c r="H3113" s="115"/>
      <c r="I3113" s="115"/>
      <c r="J3113" s="116"/>
      <c r="K3113" s="116"/>
      <c r="L3113" s="8"/>
      <c r="M3113" s="117"/>
      <c r="N3113" s="117"/>
      <c r="O3113" s="110"/>
      <c r="P3113" s="110"/>
      <c r="Q3113" s="148"/>
      <c r="R3113" s="170"/>
      <c r="S3113" s="110"/>
      <c r="T3113" s="92"/>
      <c r="U3113" s="180"/>
      <c r="V3113" s="120"/>
      <c r="W3113" s="118"/>
      <c r="X3113" s="118"/>
      <c r="Y3113" s="117"/>
      <c r="Z3113" s="110"/>
      <c r="AA3113" s="110"/>
      <c r="AB3113" s="121"/>
      <c r="AC3113" s="115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109"/>
      <c r="B3114" s="110"/>
      <c r="C3114" s="110"/>
      <c r="D3114" s="111"/>
      <c r="E3114" s="111"/>
      <c r="F3114" s="161"/>
      <c r="G3114" s="114"/>
      <c r="H3114" s="115"/>
      <c r="I3114" s="115"/>
      <c r="J3114" s="116"/>
      <c r="K3114" s="116"/>
      <c r="L3114" s="8"/>
      <c r="M3114" s="117"/>
      <c r="N3114" s="117"/>
      <c r="O3114" s="110"/>
      <c r="P3114" s="110"/>
      <c r="Q3114" s="148"/>
      <c r="R3114" s="170"/>
      <c r="S3114" s="110"/>
      <c r="T3114" s="92"/>
      <c r="U3114" s="180"/>
      <c r="V3114" s="120"/>
      <c r="W3114" s="118"/>
      <c r="X3114" s="118"/>
      <c r="Y3114" s="117"/>
      <c r="Z3114" s="110"/>
      <c r="AA3114" s="110"/>
      <c r="AB3114" s="121"/>
      <c r="AC3114" s="115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109"/>
      <c r="B3115" s="110"/>
      <c r="C3115" s="110"/>
      <c r="D3115" s="111"/>
      <c r="E3115" s="111"/>
      <c r="F3115" s="161"/>
      <c r="G3115" s="114"/>
      <c r="H3115" s="115"/>
      <c r="I3115" s="115"/>
      <c r="J3115" s="116"/>
      <c r="K3115" s="116"/>
      <c r="L3115" s="8"/>
      <c r="M3115" s="117"/>
      <c r="N3115" s="117"/>
      <c r="O3115" s="110"/>
      <c r="P3115" s="110"/>
      <c r="Q3115" s="148"/>
      <c r="R3115" s="170"/>
      <c r="S3115" s="110"/>
      <c r="T3115" s="92"/>
      <c r="U3115" s="180"/>
      <c r="V3115" s="120"/>
      <c r="W3115" s="118"/>
      <c r="X3115" s="118"/>
      <c r="Y3115" s="117"/>
      <c r="Z3115" s="110"/>
      <c r="AA3115" s="110"/>
      <c r="AB3115" s="121"/>
      <c r="AC3115" s="115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109"/>
      <c r="B3116" s="110"/>
      <c r="C3116" s="110"/>
      <c r="D3116" s="111"/>
      <c r="E3116" s="111"/>
      <c r="F3116" s="161"/>
      <c r="G3116" s="114"/>
      <c r="H3116" s="115"/>
      <c r="I3116" s="115"/>
      <c r="J3116" s="116"/>
      <c r="K3116" s="116"/>
      <c r="L3116" s="8"/>
      <c r="M3116" s="117"/>
      <c r="N3116" s="117"/>
      <c r="O3116" s="110"/>
      <c r="P3116" s="110"/>
      <c r="Q3116" s="148"/>
      <c r="R3116" s="170"/>
      <c r="S3116" s="110"/>
      <c r="T3116" s="92"/>
      <c r="U3116" s="180"/>
      <c r="V3116" s="120"/>
      <c r="W3116" s="118"/>
      <c r="X3116" s="118"/>
      <c r="Y3116" s="117"/>
      <c r="Z3116" s="110"/>
      <c r="AA3116" s="110"/>
      <c r="AB3116" s="121"/>
      <c r="AC3116" s="115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109"/>
      <c r="B3117" s="110"/>
      <c r="C3117" s="110"/>
      <c r="D3117" s="111"/>
      <c r="E3117" s="111"/>
      <c r="F3117" s="161"/>
      <c r="G3117" s="114"/>
      <c r="H3117" s="115"/>
      <c r="I3117" s="115"/>
      <c r="J3117" s="116"/>
      <c r="K3117" s="116"/>
      <c r="L3117" s="8"/>
      <c r="M3117" s="117"/>
      <c r="N3117" s="117"/>
      <c r="O3117" s="110"/>
      <c r="P3117" s="110"/>
      <c r="Q3117" s="148"/>
      <c r="R3117" s="170"/>
      <c r="S3117" s="110"/>
      <c r="T3117" s="92"/>
      <c r="U3117" s="180"/>
      <c r="V3117" s="120"/>
      <c r="W3117" s="118"/>
      <c r="X3117" s="118"/>
      <c r="Y3117" s="117"/>
      <c r="Z3117" s="110"/>
      <c r="AA3117" s="110"/>
      <c r="AB3117" s="121"/>
      <c r="AC3117" s="115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109"/>
      <c r="B3118" s="110"/>
      <c r="C3118" s="110"/>
      <c r="D3118" s="111"/>
      <c r="E3118" s="111"/>
      <c r="F3118" s="161"/>
      <c r="G3118" s="114"/>
      <c r="H3118" s="115"/>
      <c r="I3118" s="115"/>
      <c r="J3118" s="116"/>
      <c r="K3118" s="116"/>
      <c r="L3118" s="8"/>
      <c r="M3118" s="117"/>
      <c r="N3118" s="117"/>
      <c r="O3118" s="110"/>
      <c r="P3118" s="110"/>
      <c r="Q3118" s="148"/>
      <c r="R3118" s="170"/>
      <c r="S3118" s="110"/>
      <c r="T3118" s="92"/>
      <c r="U3118" s="180"/>
      <c r="V3118" s="120"/>
      <c r="W3118" s="118"/>
      <c r="X3118" s="118"/>
      <c r="Y3118" s="117"/>
      <c r="Z3118" s="110"/>
      <c r="AA3118" s="110"/>
      <c r="AB3118" s="121"/>
      <c r="AC3118" s="115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109"/>
      <c r="B3119" s="110"/>
      <c r="C3119" s="110"/>
      <c r="D3119" s="111"/>
      <c r="E3119" s="111"/>
      <c r="F3119" s="161"/>
      <c r="G3119" s="114"/>
      <c r="H3119" s="115"/>
      <c r="I3119" s="115"/>
      <c r="J3119" s="116"/>
      <c r="K3119" s="116"/>
      <c r="L3119" s="8"/>
      <c r="M3119" s="117"/>
      <c r="N3119" s="117"/>
      <c r="O3119" s="110"/>
      <c r="P3119" s="110"/>
      <c r="Q3119" s="148"/>
      <c r="R3119" s="170"/>
      <c r="S3119" s="110"/>
      <c r="T3119" s="92"/>
      <c r="U3119" s="180"/>
      <c r="V3119" s="120"/>
      <c r="W3119" s="118"/>
      <c r="X3119" s="118"/>
      <c r="Y3119" s="117"/>
      <c r="Z3119" s="110"/>
      <c r="AA3119" s="110"/>
      <c r="AB3119" s="121"/>
      <c r="AC3119" s="115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109"/>
      <c r="B3120" s="110"/>
      <c r="C3120" s="110"/>
      <c r="D3120" s="111"/>
      <c r="E3120" s="111"/>
      <c r="F3120" s="161"/>
      <c r="G3120" s="114"/>
      <c r="H3120" s="115"/>
      <c r="I3120" s="115"/>
      <c r="J3120" s="116"/>
      <c r="K3120" s="116"/>
      <c r="L3120" s="8"/>
      <c r="M3120" s="117"/>
      <c r="N3120" s="117"/>
      <c r="O3120" s="110"/>
      <c r="P3120" s="110"/>
      <c r="Q3120" s="148"/>
      <c r="R3120" s="170"/>
      <c r="S3120" s="110"/>
      <c r="T3120" s="92"/>
      <c r="U3120" s="180"/>
      <c r="V3120" s="120"/>
      <c r="W3120" s="118"/>
      <c r="X3120" s="118"/>
      <c r="Y3120" s="117"/>
      <c r="Z3120" s="110"/>
      <c r="AA3120" s="110"/>
      <c r="AB3120" s="121"/>
      <c r="AC3120" s="115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109"/>
      <c r="B3121" s="110"/>
      <c r="C3121" s="110"/>
      <c r="D3121" s="111"/>
      <c r="E3121" s="111"/>
      <c r="F3121" s="161"/>
      <c r="G3121" s="114"/>
      <c r="H3121" s="115"/>
      <c r="I3121" s="115"/>
      <c r="J3121" s="116"/>
      <c r="K3121" s="116"/>
      <c r="L3121" s="8"/>
      <c r="M3121" s="117"/>
      <c r="N3121" s="117"/>
      <c r="O3121" s="110"/>
      <c r="P3121" s="110"/>
      <c r="Q3121" s="148"/>
      <c r="R3121" s="170"/>
      <c r="S3121" s="110"/>
      <c r="T3121" s="92"/>
      <c r="U3121" s="180"/>
      <c r="V3121" s="120"/>
      <c r="W3121" s="118"/>
      <c r="X3121" s="118"/>
      <c r="Y3121" s="117"/>
      <c r="Z3121" s="110"/>
      <c r="AA3121" s="110"/>
      <c r="AB3121" s="121"/>
      <c r="AC3121" s="115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109"/>
      <c r="B3122" s="110"/>
      <c r="C3122" s="110"/>
      <c r="D3122" s="111"/>
      <c r="E3122" s="111"/>
      <c r="F3122" s="161"/>
      <c r="G3122" s="114"/>
      <c r="H3122" s="115"/>
      <c r="I3122" s="115"/>
      <c r="J3122" s="116"/>
      <c r="K3122" s="116"/>
      <c r="L3122" s="8"/>
      <c r="M3122" s="117"/>
      <c r="N3122" s="117"/>
      <c r="O3122" s="110"/>
      <c r="P3122" s="110"/>
      <c r="Q3122" s="148"/>
      <c r="R3122" s="170"/>
      <c r="S3122" s="110"/>
      <c r="T3122" s="92"/>
      <c r="U3122" s="180"/>
      <c r="V3122" s="120"/>
      <c r="W3122" s="118"/>
      <c r="X3122" s="118"/>
      <c r="Y3122" s="117"/>
      <c r="Z3122" s="110"/>
      <c r="AA3122" s="110"/>
      <c r="AB3122" s="121"/>
      <c r="AC3122" s="115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109"/>
      <c r="B3123" s="110"/>
      <c r="C3123" s="110"/>
      <c r="D3123" s="111"/>
      <c r="E3123" s="111"/>
      <c r="F3123" s="161"/>
      <c r="G3123" s="114"/>
      <c r="H3123" s="115"/>
      <c r="I3123" s="115"/>
      <c r="J3123" s="116"/>
      <c r="K3123" s="116"/>
      <c r="L3123" s="8"/>
      <c r="M3123" s="117"/>
      <c r="N3123" s="117"/>
      <c r="O3123" s="110"/>
      <c r="P3123" s="110"/>
      <c r="Q3123" s="148"/>
      <c r="R3123" s="170"/>
      <c r="S3123" s="110"/>
      <c r="T3123" s="92"/>
      <c r="U3123" s="180"/>
      <c r="V3123" s="120"/>
      <c r="W3123" s="118"/>
      <c r="X3123" s="118"/>
      <c r="Y3123" s="117"/>
      <c r="Z3123" s="110"/>
      <c r="AA3123" s="110"/>
      <c r="AB3123" s="121"/>
      <c r="AC3123" s="115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109"/>
      <c r="B3124" s="110"/>
      <c r="C3124" s="110"/>
      <c r="D3124" s="111"/>
      <c r="E3124" s="111"/>
      <c r="F3124" s="161"/>
      <c r="G3124" s="114"/>
      <c r="H3124" s="115"/>
      <c r="I3124" s="115"/>
      <c r="J3124" s="116"/>
      <c r="K3124" s="116"/>
      <c r="L3124" s="8"/>
      <c r="M3124" s="117"/>
      <c r="N3124" s="117"/>
      <c r="O3124" s="110"/>
      <c r="P3124" s="110"/>
      <c r="Q3124" s="148"/>
      <c r="R3124" s="170"/>
      <c r="S3124" s="110"/>
      <c r="T3124" s="92"/>
      <c r="U3124" s="180"/>
      <c r="V3124" s="120"/>
      <c r="W3124" s="118"/>
      <c r="X3124" s="118"/>
      <c r="Y3124" s="117"/>
      <c r="Z3124" s="110"/>
      <c r="AA3124" s="110"/>
      <c r="AB3124" s="121"/>
      <c r="AC3124" s="115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109"/>
      <c r="B3125" s="110"/>
      <c r="C3125" s="110"/>
      <c r="D3125" s="111"/>
      <c r="E3125" s="111"/>
      <c r="F3125" s="161"/>
      <c r="G3125" s="114"/>
      <c r="H3125" s="115"/>
      <c r="I3125" s="115"/>
      <c r="J3125" s="116"/>
      <c r="K3125" s="116"/>
      <c r="L3125" s="8"/>
      <c r="M3125" s="117"/>
      <c r="N3125" s="117"/>
      <c r="O3125" s="110"/>
      <c r="P3125" s="110"/>
      <c r="Q3125" s="148"/>
      <c r="R3125" s="170"/>
      <c r="S3125" s="110"/>
      <c r="T3125" s="92"/>
      <c r="U3125" s="180"/>
      <c r="V3125" s="120"/>
      <c r="W3125" s="118"/>
      <c r="X3125" s="118"/>
      <c r="Y3125" s="117"/>
      <c r="Z3125" s="110"/>
      <c r="AA3125" s="110"/>
      <c r="AB3125" s="121"/>
      <c r="AC3125" s="115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109"/>
      <c r="B3126" s="110"/>
      <c r="C3126" s="110"/>
      <c r="D3126" s="111"/>
      <c r="E3126" s="111"/>
      <c r="F3126" s="161"/>
      <c r="G3126" s="114"/>
      <c r="H3126" s="115"/>
      <c r="I3126" s="115"/>
      <c r="J3126" s="116"/>
      <c r="K3126" s="116"/>
      <c r="L3126" s="8"/>
      <c r="M3126" s="117"/>
      <c r="N3126" s="117"/>
      <c r="O3126" s="110"/>
      <c r="P3126" s="110"/>
      <c r="Q3126" s="148"/>
      <c r="R3126" s="170"/>
      <c r="S3126" s="110"/>
      <c r="T3126" s="92"/>
      <c r="U3126" s="180"/>
      <c r="V3126" s="120"/>
      <c r="W3126" s="118"/>
      <c r="X3126" s="118"/>
      <c r="Y3126" s="117"/>
      <c r="Z3126" s="110"/>
      <c r="AA3126" s="110"/>
      <c r="AB3126" s="121"/>
      <c r="AC3126" s="115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109"/>
      <c r="B3127" s="110"/>
      <c r="C3127" s="110"/>
      <c r="D3127" s="111"/>
      <c r="E3127" s="111"/>
      <c r="F3127" s="161"/>
      <c r="G3127" s="114"/>
      <c r="H3127" s="115"/>
      <c r="I3127" s="115"/>
      <c r="J3127" s="116"/>
      <c r="K3127" s="116"/>
      <c r="L3127" s="8"/>
      <c r="M3127" s="117"/>
      <c r="N3127" s="117"/>
      <c r="O3127" s="110"/>
      <c r="P3127" s="110"/>
      <c r="Q3127" s="148"/>
      <c r="R3127" s="170"/>
      <c r="S3127" s="110"/>
      <c r="T3127" s="92"/>
      <c r="U3127" s="180"/>
      <c r="V3127" s="120"/>
      <c r="W3127" s="118"/>
      <c r="X3127" s="118"/>
      <c r="Y3127" s="117"/>
      <c r="Z3127" s="110"/>
      <c r="AA3127" s="110"/>
      <c r="AB3127" s="121"/>
      <c r="AC3127" s="115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109"/>
      <c r="B3128" s="110"/>
      <c r="C3128" s="110"/>
      <c r="D3128" s="111"/>
      <c r="E3128" s="111"/>
      <c r="F3128" s="161"/>
      <c r="G3128" s="114"/>
      <c r="H3128" s="115"/>
      <c r="I3128" s="115"/>
      <c r="J3128" s="116"/>
      <c r="K3128" s="116"/>
      <c r="L3128" s="8"/>
      <c r="M3128" s="117"/>
      <c r="N3128" s="117"/>
      <c r="O3128" s="110"/>
      <c r="P3128" s="110"/>
      <c r="Q3128" s="148"/>
      <c r="R3128" s="170"/>
      <c r="S3128" s="110"/>
      <c r="T3128" s="92"/>
      <c r="U3128" s="180"/>
      <c r="V3128" s="120"/>
      <c r="W3128" s="118"/>
      <c r="X3128" s="118"/>
      <c r="Y3128" s="117"/>
      <c r="Z3128" s="110"/>
      <c r="AA3128" s="110"/>
      <c r="AB3128" s="121"/>
      <c r="AC3128" s="115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109"/>
      <c r="B3129" s="110"/>
      <c r="C3129" s="110"/>
      <c r="D3129" s="111"/>
      <c r="E3129" s="111"/>
      <c r="F3129" s="161"/>
      <c r="G3129" s="114"/>
      <c r="H3129" s="115"/>
      <c r="I3129" s="115"/>
      <c r="J3129" s="116"/>
      <c r="K3129" s="116"/>
      <c r="L3129" s="8"/>
      <c r="M3129" s="117"/>
      <c r="N3129" s="117"/>
      <c r="O3129" s="110"/>
      <c r="P3129" s="110"/>
      <c r="Q3129" s="148"/>
      <c r="R3129" s="170"/>
      <c r="S3129" s="110"/>
      <c r="T3129" s="92"/>
      <c r="U3129" s="180"/>
      <c r="V3129" s="120"/>
      <c r="W3129" s="118"/>
      <c r="X3129" s="118"/>
      <c r="Y3129" s="117"/>
      <c r="Z3129" s="110"/>
      <c r="AA3129" s="110"/>
      <c r="AB3129" s="121"/>
      <c r="AC3129" s="115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109"/>
      <c r="B3130" s="110"/>
      <c r="C3130" s="110"/>
      <c r="D3130" s="111"/>
      <c r="E3130" s="111"/>
      <c r="F3130" s="161"/>
      <c r="G3130" s="114"/>
      <c r="H3130" s="115"/>
      <c r="I3130" s="115"/>
      <c r="J3130" s="116"/>
      <c r="K3130" s="116"/>
      <c r="L3130" s="8"/>
      <c r="M3130" s="117"/>
      <c r="N3130" s="117"/>
      <c r="O3130" s="110"/>
      <c r="P3130" s="110"/>
      <c r="Q3130" s="148"/>
      <c r="R3130" s="170"/>
      <c r="S3130" s="110"/>
      <c r="T3130" s="92"/>
      <c r="U3130" s="180"/>
      <c r="V3130" s="120"/>
      <c r="W3130" s="118"/>
      <c r="X3130" s="118"/>
      <c r="Y3130" s="117"/>
      <c r="Z3130" s="110"/>
      <c r="AA3130" s="110"/>
      <c r="AB3130" s="121"/>
      <c r="AC3130" s="115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109"/>
      <c r="B3131" s="110"/>
      <c r="C3131" s="110"/>
      <c r="D3131" s="111"/>
      <c r="E3131" s="111"/>
      <c r="F3131" s="161"/>
      <c r="G3131" s="114"/>
      <c r="H3131" s="115"/>
      <c r="I3131" s="115"/>
      <c r="J3131" s="116"/>
      <c r="K3131" s="116"/>
      <c r="L3131" s="8"/>
      <c r="M3131" s="117"/>
      <c r="N3131" s="117"/>
      <c r="O3131" s="110"/>
      <c r="P3131" s="110"/>
      <c r="Q3131" s="148"/>
      <c r="R3131" s="170"/>
      <c r="S3131" s="110"/>
      <c r="T3131" s="92"/>
      <c r="U3131" s="180"/>
      <c r="V3131" s="120"/>
      <c r="W3131" s="118"/>
      <c r="X3131" s="118"/>
      <c r="Y3131" s="117"/>
      <c r="Z3131" s="110"/>
      <c r="AA3131" s="110"/>
      <c r="AB3131" s="121"/>
      <c r="AC3131" s="115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109"/>
      <c r="B3132" s="110"/>
      <c r="C3132" s="110"/>
      <c r="D3132" s="111"/>
      <c r="E3132" s="111"/>
      <c r="F3132" s="161"/>
      <c r="G3132" s="114"/>
      <c r="H3132" s="115"/>
      <c r="I3132" s="115"/>
      <c r="J3132" s="116"/>
      <c r="K3132" s="116"/>
      <c r="L3132" s="8"/>
      <c r="M3132" s="117"/>
      <c r="N3132" s="117"/>
      <c r="O3132" s="110"/>
      <c r="P3132" s="110"/>
      <c r="Q3132" s="148"/>
      <c r="R3132" s="170"/>
      <c r="S3132" s="110"/>
      <c r="T3132" s="92"/>
      <c r="U3132" s="180"/>
      <c r="V3132" s="120"/>
      <c r="W3132" s="118"/>
      <c r="X3132" s="118"/>
      <c r="Y3132" s="117"/>
      <c r="Z3132" s="110"/>
      <c r="AA3132" s="110"/>
      <c r="AB3132" s="121"/>
      <c r="AC3132" s="115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109"/>
      <c r="B3133" s="110"/>
      <c r="C3133" s="110"/>
      <c r="D3133" s="111"/>
      <c r="E3133" s="111"/>
      <c r="F3133" s="161"/>
      <c r="G3133" s="114"/>
      <c r="H3133" s="115"/>
      <c r="I3133" s="115"/>
      <c r="J3133" s="116"/>
      <c r="K3133" s="116"/>
      <c r="L3133" s="8"/>
      <c r="M3133" s="117"/>
      <c r="N3133" s="117"/>
      <c r="O3133" s="110"/>
      <c r="P3133" s="110"/>
      <c r="Q3133" s="148"/>
      <c r="R3133" s="170"/>
      <c r="S3133" s="110"/>
      <c r="T3133" s="92"/>
      <c r="U3133" s="180"/>
      <c r="V3133" s="120"/>
      <c r="W3133" s="118"/>
      <c r="X3133" s="118"/>
      <c r="Y3133" s="117"/>
      <c r="Z3133" s="110"/>
      <c r="AA3133" s="110"/>
      <c r="AB3133" s="121"/>
      <c r="AC3133" s="115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109"/>
      <c r="B3134" s="110"/>
      <c r="C3134" s="110"/>
      <c r="D3134" s="111"/>
      <c r="E3134" s="111"/>
      <c r="F3134" s="161"/>
      <c r="G3134" s="114"/>
      <c r="H3134" s="115"/>
      <c r="I3134" s="115"/>
      <c r="J3134" s="116"/>
      <c r="K3134" s="116"/>
      <c r="L3134" s="8"/>
      <c r="M3134" s="117"/>
      <c r="N3134" s="117"/>
      <c r="O3134" s="110"/>
      <c r="P3134" s="110"/>
      <c r="Q3134" s="148"/>
      <c r="R3134" s="170"/>
      <c r="S3134" s="110"/>
      <c r="T3134" s="92"/>
      <c r="U3134" s="180"/>
      <c r="V3134" s="120"/>
      <c r="W3134" s="118"/>
      <c r="X3134" s="118"/>
      <c r="Y3134" s="117"/>
      <c r="Z3134" s="110"/>
      <c r="AA3134" s="110"/>
      <c r="AB3134" s="121"/>
      <c r="AC3134" s="115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109"/>
      <c r="B3135" s="110"/>
      <c r="C3135" s="110"/>
      <c r="D3135" s="111"/>
      <c r="E3135" s="111"/>
      <c r="F3135" s="161"/>
      <c r="G3135" s="114"/>
      <c r="H3135" s="115"/>
      <c r="I3135" s="115"/>
      <c r="J3135" s="116"/>
      <c r="K3135" s="116"/>
      <c r="L3135" s="8"/>
      <c r="M3135" s="117"/>
      <c r="N3135" s="117"/>
      <c r="O3135" s="110"/>
      <c r="P3135" s="110"/>
      <c r="Q3135" s="148"/>
      <c r="R3135" s="170"/>
      <c r="S3135" s="110"/>
      <c r="T3135" s="92"/>
      <c r="U3135" s="180"/>
      <c r="V3135" s="120"/>
      <c r="W3135" s="118"/>
      <c r="X3135" s="118"/>
      <c r="Y3135" s="117"/>
      <c r="Z3135" s="110"/>
      <c r="AA3135" s="110"/>
      <c r="AB3135" s="121"/>
      <c r="AC3135" s="115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109"/>
      <c r="B3136" s="110"/>
      <c r="C3136" s="110"/>
      <c r="D3136" s="111"/>
      <c r="E3136" s="111"/>
      <c r="F3136" s="161"/>
      <c r="G3136" s="114"/>
      <c r="H3136" s="115"/>
      <c r="I3136" s="115"/>
      <c r="J3136" s="116"/>
      <c r="K3136" s="116"/>
      <c r="L3136" s="8"/>
      <c r="M3136" s="117"/>
      <c r="N3136" s="117"/>
      <c r="O3136" s="110"/>
      <c r="P3136" s="110"/>
      <c r="Q3136" s="148"/>
      <c r="R3136" s="170"/>
      <c r="S3136" s="110"/>
      <c r="T3136" s="92"/>
      <c r="U3136" s="180"/>
      <c r="V3136" s="120"/>
      <c r="W3136" s="118"/>
      <c r="X3136" s="118"/>
      <c r="Y3136" s="117"/>
      <c r="Z3136" s="110"/>
      <c r="AA3136" s="110"/>
      <c r="AB3136" s="121"/>
      <c r="AC3136" s="115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109"/>
      <c r="B3137" s="110"/>
      <c r="C3137" s="110"/>
      <c r="D3137" s="111"/>
      <c r="E3137" s="111"/>
      <c r="F3137" s="161"/>
      <c r="G3137" s="114"/>
      <c r="H3137" s="115"/>
      <c r="I3137" s="115"/>
      <c r="J3137" s="116"/>
      <c r="K3137" s="116"/>
      <c r="L3137" s="8"/>
      <c r="M3137" s="117"/>
      <c r="N3137" s="117"/>
      <c r="O3137" s="110"/>
      <c r="P3137" s="110"/>
      <c r="Q3137" s="148"/>
      <c r="R3137" s="170"/>
      <c r="S3137" s="110"/>
      <c r="T3137" s="92"/>
      <c r="U3137" s="180"/>
      <c r="V3137" s="120"/>
      <c r="W3137" s="118"/>
      <c r="X3137" s="118"/>
      <c r="Y3137" s="117"/>
      <c r="Z3137" s="110"/>
      <c r="AA3137" s="110"/>
      <c r="AB3137" s="121"/>
      <c r="AC3137" s="115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109"/>
      <c r="B3138" s="110"/>
      <c r="C3138" s="110"/>
      <c r="D3138" s="111"/>
      <c r="E3138" s="111"/>
      <c r="F3138" s="161"/>
      <c r="G3138" s="114"/>
      <c r="H3138" s="115"/>
      <c r="I3138" s="115"/>
      <c r="J3138" s="116"/>
      <c r="K3138" s="116"/>
      <c r="L3138" s="8"/>
      <c r="M3138" s="117"/>
      <c r="N3138" s="117"/>
      <c r="O3138" s="110"/>
      <c r="P3138" s="110"/>
      <c r="Q3138" s="148"/>
      <c r="R3138" s="170"/>
      <c r="S3138" s="110"/>
      <c r="T3138" s="92"/>
      <c r="U3138" s="180"/>
      <c r="V3138" s="120"/>
      <c r="W3138" s="118"/>
      <c r="X3138" s="118"/>
      <c r="Y3138" s="117"/>
      <c r="Z3138" s="110"/>
      <c r="AA3138" s="110"/>
      <c r="AB3138" s="121"/>
      <c r="AC3138" s="115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109"/>
      <c r="B3139" s="110"/>
      <c r="C3139" s="110"/>
      <c r="D3139" s="111"/>
      <c r="E3139" s="111"/>
      <c r="F3139" s="161"/>
      <c r="G3139" s="114"/>
      <c r="H3139" s="115"/>
      <c r="I3139" s="115"/>
      <c r="J3139" s="116"/>
      <c r="K3139" s="116"/>
      <c r="L3139" s="8"/>
      <c r="M3139" s="117"/>
      <c r="N3139" s="117"/>
      <c r="O3139" s="110"/>
      <c r="P3139" s="110"/>
      <c r="Q3139" s="148"/>
      <c r="R3139" s="170"/>
      <c r="S3139" s="110"/>
      <c r="T3139" s="92"/>
      <c r="U3139" s="180"/>
      <c r="V3139" s="120"/>
      <c r="W3139" s="118"/>
      <c r="X3139" s="118"/>
      <c r="Y3139" s="117"/>
      <c r="Z3139" s="110"/>
      <c r="AA3139" s="110"/>
      <c r="AB3139" s="121"/>
      <c r="AC3139" s="115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109"/>
      <c r="B3140" s="110"/>
      <c r="C3140" s="110"/>
      <c r="D3140" s="111"/>
      <c r="E3140" s="111"/>
      <c r="F3140" s="161"/>
      <c r="G3140" s="114"/>
      <c r="H3140" s="115"/>
      <c r="I3140" s="115"/>
      <c r="J3140" s="116"/>
      <c r="K3140" s="116"/>
      <c r="L3140" s="8"/>
      <c r="M3140" s="117"/>
      <c r="N3140" s="117"/>
      <c r="O3140" s="110"/>
      <c r="P3140" s="110"/>
      <c r="Q3140" s="148"/>
      <c r="R3140" s="170"/>
      <c r="S3140" s="110"/>
      <c r="T3140" s="92"/>
      <c r="U3140" s="180"/>
      <c r="V3140" s="120"/>
      <c r="W3140" s="118"/>
      <c r="X3140" s="118"/>
      <c r="Y3140" s="117"/>
      <c r="Z3140" s="110"/>
      <c r="AA3140" s="110"/>
      <c r="AB3140" s="121"/>
      <c r="AC3140" s="115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109"/>
      <c r="B3141" s="110"/>
      <c r="C3141" s="110"/>
      <c r="D3141" s="111"/>
      <c r="E3141" s="111"/>
      <c r="F3141" s="161"/>
      <c r="G3141" s="114"/>
      <c r="H3141" s="115"/>
      <c r="I3141" s="115"/>
      <c r="J3141" s="116"/>
      <c r="K3141" s="116"/>
      <c r="L3141" s="8"/>
      <c r="M3141" s="117"/>
      <c r="N3141" s="117"/>
      <c r="O3141" s="110"/>
      <c r="P3141" s="110"/>
      <c r="Q3141" s="148"/>
      <c r="R3141" s="170"/>
      <c r="S3141" s="110"/>
      <c r="T3141" s="92"/>
      <c r="U3141" s="180"/>
      <c r="V3141" s="120"/>
      <c r="W3141" s="118"/>
      <c r="X3141" s="118"/>
      <c r="Y3141" s="117"/>
      <c r="Z3141" s="110"/>
      <c r="AA3141" s="110"/>
      <c r="AB3141" s="121"/>
      <c r="AC3141" s="115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109"/>
      <c r="B3142" s="110"/>
      <c r="C3142" s="110"/>
      <c r="D3142" s="111"/>
      <c r="E3142" s="111"/>
      <c r="F3142" s="161"/>
      <c r="G3142" s="114"/>
      <c r="H3142" s="115"/>
      <c r="I3142" s="115"/>
      <c r="J3142" s="116"/>
      <c r="K3142" s="116"/>
      <c r="L3142" s="8"/>
      <c r="M3142" s="117"/>
      <c r="N3142" s="117"/>
      <c r="O3142" s="110"/>
      <c r="P3142" s="110"/>
      <c r="Q3142" s="148"/>
      <c r="R3142" s="170"/>
      <c r="S3142" s="110"/>
      <c r="T3142" s="92"/>
      <c r="U3142" s="180"/>
      <c r="V3142" s="120"/>
      <c r="W3142" s="118"/>
      <c r="X3142" s="118"/>
      <c r="Y3142" s="117"/>
      <c r="Z3142" s="110"/>
      <c r="AA3142" s="110"/>
      <c r="AB3142" s="121"/>
      <c r="AC3142" s="115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109"/>
      <c r="B3143" s="110"/>
      <c r="C3143" s="110"/>
      <c r="D3143" s="111"/>
      <c r="E3143" s="111"/>
      <c r="F3143" s="161"/>
      <c r="G3143" s="114"/>
      <c r="H3143" s="115"/>
      <c r="I3143" s="115"/>
      <c r="J3143" s="116"/>
      <c r="K3143" s="116"/>
      <c r="L3143" s="8"/>
      <c r="M3143" s="117"/>
      <c r="N3143" s="117"/>
      <c r="O3143" s="110"/>
      <c r="P3143" s="110"/>
      <c r="Q3143" s="148"/>
      <c r="R3143" s="170"/>
      <c r="S3143" s="110"/>
      <c r="T3143" s="92"/>
      <c r="U3143" s="180"/>
      <c r="V3143" s="120"/>
      <c r="W3143" s="118"/>
      <c r="X3143" s="118"/>
      <c r="Y3143" s="117"/>
      <c r="Z3143" s="110"/>
      <c r="AA3143" s="110"/>
      <c r="AB3143" s="121"/>
      <c r="AC3143" s="115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109"/>
      <c r="B3144" s="110"/>
      <c r="C3144" s="110"/>
      <c r="D3144" s="111"/>
      <c r="E3144" s="111"/>
      <c r="F3144" s="161"/>
      <c r="G3144" s="114"/>
      <c r="H3144" s="115"/>
      <c r="I3144" s="115"/>
      <c r="J3144" s="116"/>
      <c r="K3144" s="116"/>
      <c r="L3144" s="8"/>
      <c r="M3144" s="117"/>
      <c r="N3144" s="117"/>
      <c r="O3144" s="110"/>
      <c r="P3144" s="110"/>
      <c r="Q3144" s="148"/>
      <c r="R3144" s="170"/>
      <c r="S3144" s="110"/>
      <c r="T3144" s="92"/>
      <c r="U3144" s="180"/>
      <c r="V3144" s="120"/>
      <c r="W3144" s="118"/>
      <c r="X3144" s="118"/>
      <c r="Y3144" s="117"/>
      <c r="Z3144" s="110"/>
      <c r="AA3144" s="110"/>
      <c r="AB3144" s="121"/>
      <c r="AC3144" s="115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109"/>
      <c r="B3145" s="110"/>
      <c r="C3145" s="110"/>
      <c r="D3145" s="111"/>
      <c r="E3145" s="111"/>
      <c r="F3145" s="161"/>
      <c r="G3145" s="114"/>
      <c r="H3145" s="115"/>
      <c r="I3145" s="115"/>
      <c r="J3145" s="116"/>
      <c r="K3145" s="116"/>
      <c r="L3145" s="8"/>
      <c r="M3145" s="117"/>
      <c r="N3145" s="117"/>
      <c r="O3145" s="110"/>
      <c r="P3145" s="110"/>
      <c r="Q3145" s="148"/>
      <c r="R3145" s="170"/>
      <c r="S3145" s="110"/>
      <c r="T3145" s="92"/>
      <c r="U3145" s="180"/>
      <c r="V3145" s="120"/>
      <c r="W3145" s="118"/>
      <c r="X3145" s="118"/>
      <c r="Y3145" s="117"/>
      <c r="Z3145" s="110"/>
      <c r="AA3145" s="110"/>
      <c r="AB3145" s="121"/>
      <c r="AC3145" s="115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109"/>
      <c r="B3146" s="110"/>
      <c r="C3146" s="110"/>
      <c r="D3146" s="111"/>
      <c r="E3146" s="111"/>
      <c r="F3146" s="161"/>
      <c r="G3146" s="114"/>
      <c r="H3146" s="115"/>
      <c r="I3146" s="115"/>
      <c r="J3146" s="116"/>
      <c r="K3146" s="116"/>
      <c r="L3146" s="8"/>
      <c r="M3146" s="117"/>
      <c r="N3146" s="117"/>
      <c r="O3146" s="110"/>
      <c r="P3146" s="110"/>
      <c r="Q3146" s="148"/>
      <c r="R3146" s="170"/>
      <c r="S3146" s="110"/>
      <c r="T3146" s="92"/>
      <c r="U3146" s="180"/>
      <c r="V3146" s="120"/>
      <c r="W3146" s="118"/>
      <c r="X3146" s="118"/>
      <c r="Y3146" s="117"/>
      <c r="Z3146" s="110"/>
      <c r="AA3146" s="110"/>
      <c r="AB3146" s="121"/>
      <c r="AC3146" s="115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109"/>
      <c r="B3147" s="110"/>
      <c r="C3147" s="110"/>
      <c r="D3147" s="111"/>
      <c r="E3147" s="111"/>
      <c r="F3147" s="161"/>
      <c r="G3147" s="114"/>
      <c r="H3147" s="115"/>
      <c r="I3147" s="115"/>
      <c r="J3147" s="116"/>
      <c r="K3147" s="116"/>
      <c r="L3147" s="8"/>
      <c r="M3147" s="117"/>
      <c r="N3147" s="117"/>
      <c r="O3147" s="110"/>
      <c r="P3147" s="110"/>
      <c r="Q3147" s="148"/>
      <c r="R3147" s="170"/>
      <c r="S3147" s="110"/>
      <c r="T3147" s="92"/>
      <c r="U3147" s="180"/>
      <c r="V3147" s="120"/>
      <c r="W3147" s="118"/>
      <c r="X3147" s="118"/>
      <c r="Y3147" s="117"/>
      <c r="Z3147" s="110"/>
      <c r="AA3147" s="110"/>
      <c r="AB3147" s="121"/>
      <c r="AC3147" s="115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109"/>
      <c r="B3148" s="110"/>
      <c r="C3148" s="110"/>
      <c r="D3148" s="111"/>
      <c r="E3148" s="111"/>
      <c r="F3148" s="161"/>
      <c r="G3148" s="114"/>
      <c r="H3148" s="115"/>
      <c r="I3148" s="115"/>
      <c r="J3148" s="116"/>
      <c r="K3148" s="116"/>
      <c r="L3148" s="8"/>
      <c r="M3148" s="117"/>
      <c r="N3148" s="117"/>
      <c r="O3148" s="110"/>
      <c r="P3148" s="110"/>
      <c r="Q3148" s="148"/>
      <c r="R3148" s="170"/>
      <c r="S3148" s="110"/>
      <c r="T3148" s="92"/>
      <c r="U3148" s="180"/>
      <c r="V3148" s="120"/>
      <c r="W3148" s="118"/>
      <c r="X3148" s="118"/>
      <c r="Y3148" s="117"/>
      <c r="Z3148" s="110"/>
      <c r="AA3148" s="110"/>
      <c r="AB3148" s="121"/>
      <c r="AC3148" s="115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109"/>
      <c r="B3149" s="110"/>
      <c r="C3149" s="110"/>
      <c r="D3149" s="111"/>
      <c r="E3149" s="111"/>
      <c r="F3149" s="161"/>
      <c r="G3149" s="114"/>
      <c r="H3149" s="115"/>
      <c r="I3149" s="115"/>
      <c r="J3149" s="116"/>
      <c r="K3149" s="116"/>
      <c r="L3149" s="8"/>
      <c r="M3149" s="117"/>
      <c r="N3149" s="117"/>
      <c r="O3149" s="110"/>
      <c r="P3149" s="110"/>
      <c r="Q3149" s="148"/>
      <c r="R3149" s="170"/>
      <c r="S3149" s="110"/>
      <c r="T3149" s="92"/>
      <c r="U3149" s="180"/>
      <c r="V3149" s="120"/>
      <c r="W3149" s="118"/>
      <c r="X3149" s="118"/>
      <c r="Y3149" s="117"/>
      <c r="Z3149" s="110"/>
      <c r="AA3149" s="110"/>
      <c r="AB3149" s="121"/>
      <c r="AC3149" s="115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109"/>
      <c r="B3150" s="110"/>
      <c r="C3150" s="110"/>
      <c r="D3150" s="111"/>
      <c r="E3150" s="111"/>
      <c r="F3150" s="161"/>
      <c r="G3150" s="114"/>
      <c r="H3150" s="115"/>
      <c r="I3150" s="115"/>
      <c r="J3150" s="116"/>
      <c r="K3150" s="116"/>
      <c r="L3150" s="8"/>
      <c r="M3150" s="117"/>
      <c r="N3150" s="117"/>
      <c r="O3150" s="110"/>
      <c r="P3150" s="110"/>
      <c r="Q3150" s="148"/>
      <c r="R3150" s="170"/>
      <c r="S3150" s="110"/>
      <c r="T3150" s="92"/>
      <c r="U3150" s="180"/>
      <c r="V3150" s="120"/>
      <c r="W3150" s="118"/>
      <c r="X3150" s="118"/>
      <c r="Y3150" s="117"/>
      <c r="Z3150" s="110"/>
      <c r="AA3150" s="110"/>
      <c r="AB3150" s="121"/>
      <c r="AC3150" s="115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109"/>
      <c r="B3151" s="110"/>
      <c r="C3151" s="110"/>
      <c r="D3151" s="111"/>
      <c r="E3151" s="111"/>
      <c r="F3151" s="161"/>
      <c r="G3151" s="114"/>
      <c r="H3151" s="115"/>
      <c r="I3151" s="115"/>
      <c r="J3151" s="116"/>
      <c r="K3151" s="116"/>
      <c r="L3151" s="8"/>
      <c r="M3151" s="117"/>
      <c r="N3151" s="117"/>
      <c r="O3151" s="110"/>
      <c r="P3151" s="110"/>
      <c r="Q3151" s="148"/>
      <c r="R3151" s="170"/>
      <c r="S3151" s="110"/>
      <c r="T3151" s="92"/>
      <c r="U3151" s="180"/>
      <c r="V3151" s="120"/>
      <c r="W3151" s="118"/>
      <c r="X3151" s="118"/>
      <c r="Y3151" s="117"/>
      <c r="Z3151" s="110"/>
      <c r="AA3151" s="110"/>
      <c r="AB3151" s="121"/>
      <c r="AC3151" s="115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109"/>
      <c r="B3152" s="110"/>
      <c r="C3152" s="110"/>
      <c r="D3152" s="111"/>
      <c r="E3152" s="111"/>
      <c r="F3152" s="161"/>
      <c r="G3152" s="114"/>
      <c r="H3152" s="115"/>
      <c r="I3152" s="115"/>
      <c r="J3152" s="116"/>
      <c r="K3152" s="116"/>
      <c r="L3152" s="8"/>
      <c r="M3152" s="117"/>
      <c r="N3152" s="117"/>
      <c r="O3152" s="110"/>
      <c r="P3152" s="110"/>
      <c r="Q3152" s="148"/>
      <c r="R3152" s="170"/>
      <c r="S3152" s="110"/>
      <c r="T3152" s="92"/>
      <c r="U3152" s="180"/>
      <c r="V3152" s="120"/>
      <c r="W3152" s="118"/>
      <c r="X3152" s="118"/>
      <c r="Y3152" s="117"/>
      <c r="Z3152" s="110"/>
      <c r="AA3152" s="110"/>
      <c r="AB3152" s="121"/>
      <c r="AC3152" s="115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109"/>
      <c r="B3153" s="110"/>
      <c r="C3153" s="110"/>
      <c r="D3153" s="111"/>
      <c r="E3153" s="111"/>
      <c r="F3153" s="161"/>
      <c r="G3153" s="114"/>
      <c r="H3153" s="115"/>
      <c r="I3153" s="115"/>
      <c r="J3153" s="116"/>
      <c r="K3153" s="116"/>
      <c r="L3153" s="8"/>
      <c r="M3153" s="117"/>
      <c r="N3153" s="117"/>
      <c r="O3153" s="110"/>
      <c r="P3153" s="110"/>
      <c r="Q3153" s="148"/>
      <c r="R3153" s="170"/>
      <c r="S3153" s="110"/>
      <c r="T3153" s="92"/>
      <c r="U3153" s="180"/>
      <c r="V3153" s="120"/>
      <c r="W3153" s="118"/>
      <c r="X3153" s="118"/>
      <c r="Y3153" s="117"/>
      <c r="Z3153" s="110"/>
      <c r="AA3153" s="110"/>
      <c r="AB3153" s="121"/>
      <c r="AC3153" s="115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109"/>
      <c r="B3154" s="110"/>
      <c r="C3154" s="110"/>
      <c r="D3154" s="111"/>
      <c r="E3154" s="111"/>
      <c r="F3154" s="161"/>
      <c r="G3154" s="114"/>
      <c r="H3154" s="115"/>
      <c r="I3154" s="115"/>
      <c r="J3154" s="116"/>
      <c r="K3154" s="116"/>
      <c r="L3154" s="8"/>
      <c r="M3154" s="117"/>
      <c r="N3154" s="117"/>
      <c r="O3154" s="110"/>
      <c r="P3154" s="110"/>
      <c r="Q3154" s="148"/>
      <c r="R3154" s="170"/>
      <c r="S3154" s="110"/>
      <c r="T3154" s="92"/>
      <c r="U3154" s="180"/>
      <c r="V3154" s="120"/>
      <c r="W3154" s="118"/>
      <c r="X3154" s="118"/>
      <c r="Y3154" s="117"/>
      <c r="Z3154" s="110"/>
      <c r="AA3154" s="110"/>
      <c r="AB3154" s="121"/>
      <c r="AC3154" s="115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109"/>
      <c r="B3155" s="110"/>
      <c r="C3155" s="110"/>
      <c r="D3155" s="111"/>
      <c r="E3155" s="111"/>
      <c r="F3155" s="161"/>
      <c r="G3155" s="114"/>
      <c r="H3155" s="115"/>
      <c r="I3155" s="115"/>
      <c r="J3155" s="116"/>
      <c r="K3155" s="116"/>
      <c r="L3155" s="8"/>
      <c r="M3155" s="117"/>
      <c r="N3155" s="117"/>
      <c r="O3155" s="110"/>
      <c r="P3155" s="110"/>
      <c r="Q3155" s="148"/>
      <c r="R3155" s="170"/>
      <c r="S3155" s="110"/>
      <c r="T3155" s="92"/>
      <c r="U3155" s="180"/>
      <c r="V3155" s="120"/>
      <c r="W3155" s="118"/>
      <c r="X3155" s="118"/>
      <c r="Y3155" s="117"/>
      <c r="Z3155" s="110"/>
      <c r="AA3155" s="110"/>
      <c r="AB3155" s="121"/>
      <c r="AC3155" s="115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109"/>
      <c r="B3156" s="110"/>
      <c r="C3156" s="110"/>
      <c r="D3156" s="111"/>
      <c r="E3156" s="111"/>
      <c r="F3156" s="161"/>
      <c r="G3156" s="114"/>
      <c r="H3156" s="115"/>
      <c r="I3156" s="115"/>
      <c r="J3156" s="116"/>
      <c r="K3156" s="116"/>
      <c r="L3156" s="8"/>
      <c r="M3156" s="117"/>
      <c r="N3156" s="117"/>
      <c r="O3156" s="110"/>
      <c r="P3156" s="110"/>
      <c r="Q3156" s="148"/>
      <c r="R3156" s="170"/>
      <c r="S3156" s="110"/>
      <c r="T3156" s="92"/>
      <c r="U3156" s="180"/>
      <c r="V3156" s="120"/>
      <c r="W3156" s="118"/>
      <c r="X3156" s="118"/>
      <c r="Y3156" s="117"/>
      <c r="Z3156" s="110"/>
      <c r="AA3156" s="110"/>
      <c r="AB3156" s="121"/>
      <c r="AC3156" s="115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109"/>
      <c r="B3157" s="110"/>
      <c r="C3157" s="110"/>
      <c r="D3157" s="111"/>
      <c r="E3157" s="111"/>
      <c r="F3157" s="161"/>
      <c r="G3157" s="114"/>
      <c r="H3157" s="115"/>
      <c r="I3157" s="115"/>
      <c r="J3157" s="116"/>
      <c r="K3157" s="116"/>
      <c r="L3157" s="8"/>
      <c r="M3157" s="117"/>
      <c r="N3157" s="117"/>
      <c r="O3157" s="110"/>
      <c r="P3157" s="110"/>
      <c r="Q3157" s="148"/>
      <c r="R3157" s="170"/>
      <c r="S3157" s="110"/>
      <c r="T3157" s="92"/>
      <c r="U3157" s="180"/>
      <c r="V3157" s="120"/>
      <c r="W3157" s="118"/>
      <c r="X3157" s="118"/>
      <c r="Y3157" s="117"/>
      <c r="Z3157" s="110"/>
      <c r="AA3157" s="110"/>
      <c r="AB3157" s="121"/>
      <c r="AC3157" s="115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109"/>
      <c r="B3158" s="110"/>
      <c r="C3158" s="110"/>
      <c r="D3158" s="111"/>
      <c r="E3158" s="111"/>
      <c r="F3158" s="161"/>
      <c r="G3158" s="114"/>
      <c r="H3158" s="115"/>
      <c r="I3158" s="115"/>
      <c r="J3158" s="116"/>
      <c r="K3158" s="116"/>
      <c r="L3158" s="8"/>
      <c r="M3158" s="117"/>
      <c r="N3158" s="117"/>
      <c r="O3158" s="110"/>
      <c r="P3158" s="110"/>
      <c r="Q3158" s="148"/>
      <c r="R3158" s="170"/>
      <c r="S3158" s="110"/>
      <c r="T3158" s="92"/>
      <c r="U3158" s="180"/>
      <c r="V3158" s="120"/>
      <c r="W3158" s="118"/>
      <c r="X3158" s="118"/>
      <c r="Y3158" s="117"/>
      <c r="Z3158" s="110"/>
      <c r="AA3158" s="110"/>
      <c r="AB3158" s="121"/>
      <c r="AC3158" s="115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109"/>
      <c r="B3159" s="110"/>
      <c r="C3159" s="110"/>
      <c r="D3159" s="111"/>
      <c r="E3159" s="111"/>
      <c r="F3159" s="161"/>
      <c r="G3159" s="114"/>
      <c r="H3159" s="115"/>
      <c r="I3159" s="115"/>
      <c r="J3159" s="116"/>
      <c r="K3159" s="116"/>
      <c r="L3159" s="8"/>
      <c r="M3159" s="117"/>
      <c r="N3159" s="117"/>
      <c r="O3159" s="110"/>
      <c r="P3159" s="110"/>
      <c r="Q3159" s="148"/>
      <c r="R3159" s="170"/>
      <c r="S3159" s="110"/>
      <c r="T3159" s="92"/>
      <c r="U3159" s="180"/>
      <c r="V3159" s="120"/>
      <c r="W3159" s="118"/>
      <c r="X3159" s="118"/>
      <c r="Y3159" s="117"/>
      <c r="Z3159" s="110"/>
      <c r="AA3159" s="110"/>
      <c r="AB3159" s="121"/>
      <c r="AC3159" s="115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109"/>
      <c r="B3160" s="110"/>
      <c r="C3160" s="110"/>
      <c r="D3160" s="111"/>
      <c r="E3160" s="111"/>
      <c r="F3160" s="161"/>
      <c r="G3160" s="114"/>
      <c r="H3160" s="115"/>
      <c r="I3160" s="115"/>
      <c r="J3160" s="116"/>
      <c r="K3160" s="116"/>
      <c r="L3160" s="8"/>
      <c r="M3160" s="117"/>
      <c r="N3160" s="117"/>
      <c r="O3160" s="110"/>
      <c r="P3160" s="110"/>
      <c r="Q3160" s="148"/>
      <c r="R3160" s="170"/>
      <c r="S3160" s="110"/>
      <c r="T3160" s="92"/>
      <c r="U3160" s="180"/>
      <c r="V3160" s="120"/>
      <c r="W3160" s="118"/>
      <c r="X3160" s="118"/>
      <c r="Y3160" s="117"/>
      <c r="Z3160" s="110"/>
      <c r="AA3160" s="110"/>
      <c r="AB3160" s="121"/>
      <c r="AC3160" s="115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109"/>
      <c r="B3161" s="110"/>
      <c r="C3161" s="110"/>
      <c r="D3161" s="111"/>
      <c r="E3161" s="111"/>
      <c r="F3161" s="161"/>
      <c r="G3161" s="114"/>
      <c r="H3161" s="115"/>
      <c r="I3161" s="115"/>
      <c r="J3161" s="116"/>
      <c r="K3161" s="116"/>
      <c r="L3161" s="8"/>
      <c r="M3161" s="117"/>
      <c r="N3161" s="117"/>
      <c r="O3161" s="110"/>
      <c r="P3161" s="110"/>
      <c r="Q3161" s="148"/>
      <c r="R3161" s="170"/>
      <c r="S3161" s="110"/>
      <c r="T3161" s="92"/>
      <c r="U3161" s="180"/>
      <c r="V3161" s="120"/>
      <c r="W3161" s="118"/>
      <c r="X3161" s="118"/>
      <c r="Y3161" s="117"/>
      <c r="Z3161" s="110"/>
      <c r="AA3161" s="110"/>
      <c r="AB3161" s="121"/>
      <c r="AC3161" s="115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109"/>
      <c r="B3162" s="110"/>
      <c r="C3162" s="110"/>
      <c r="D3162" s="111"/>
      <c r="E3162" s="111"/>
      <c r="F3162" s="161"/>
      <c r="G3162" s="114"/>
      <c r="H3162" s="115"/>
      <c r="I3162" s="115"/>
      <c r="J3162" s="116"/>
      <c r="K3162" s="116"/>
      <c r="L3162" s="8"/>
      <c r="M3162" s="117"/>
      <c r="N3162" s="117"/>
      <c r="O3162" s="110"/>
      <c r="P3162" s="110"/>
      <c r="Q3162" s="148"/>
      <c r="R3162" s="170"/>
      <c r="S3162" s="110"/>
      <c r="T3162" s="92"/>
      <c r="U3162" s="180"/>
      <c r="V3162" s="120"/>
      <c r="W3162" s="118"/>
      <c r="X3162" s="118"/>
      <c r="Y3162" s="117"/>
      <c r="Z3162" s="110"/>
      <c r="AA3162" s="110"/>
      <c r="AB3162" s="121"/>
      <c r="AC3162" s="115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109"/>
      <c r="B3163" s="110"/>
      <c r="C3163" s="110"/>
      <c r="D3163" s="111"/>
      <c r="E3163" s="111"/>
      <c r="F3163" s="161"/>
      <c r="G3163" s="114"/>
      <c r="H3163" s="115"/>
      <c r="I3163" s="115"/>
      <c r="J3163" s="116"/>
      <c r="K3163" s="116"/>
      <c r="L3163" s="8"/>
      <c r="M3163" s="117"/>
      <c r="N3163" s="117"/>
      <c r="O3163" s="110"/>
      <c r="P3163" s="110"/>
      <c r="Q3163" s="148"/>
      <c r="R3163" s="170"/>
      <c r="S3163" s="110"/>
      <c r="T3163" s="92"/>
      <c r="U3163" s="180"/>
      <c r="V3163" s="120"/>
      <c r="W3163" s="118"/>
      <c r="X3163" s="118"/>
      <c r="Y3163" s="117"/>
      <c r="Z3163" s="110"/>
      <c r="AA3163" s="110"/>
      <c r="AB3163" s="121"/>
      <c r="AC3163" s="115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109"/>
      <c r="B3164" s="110"/>
      <c r="C3164" s="110"/>
      <c r="D3164" s="111"/>
      <c r="E3164" s="111"/>
      <c r="F3164" s="161"/>
      <c r="G3164" s="114"/>
      <c r="H3164" s="115"/>
      <c r="I3164" s="115"/>
      <c r="J3164" s="116"/>
      <c r="K3164" s="116"/>
      <c r="L3164" s="8"/>
      <c r="M3164" s="117"/>
      <c r="N3164" s="117"/>
      <c r="O3164" s="110"/>
      <c r="P3164" s="110"/>
      <c r="Q3164" s="148"/>
      <c r="R3164" s="170"/>
      <c r="S3164" s="110"/>
      <c r="T3164" s="92"/>
      <c r="U3164" s="180"/>
      <c r="V3164" s="120"/>
      <c r="W3164" s="118"/>
      <c r="X3164" s="118"/>
      <c r="Y3164" s="117"/>
      <c r="Z3164" s="110"/>
      <c r="AA3164" s="110"/>
      <c r="AB3164" s="121"/>
      <c r="AC3164" s="115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109"/>
      <c r="B3165" s="110"/>
      <c r="C3165" s="110"/>
      <c r="D3165" s="111"/>
      <c r="E3165" s="111"/>
      <c r="F3165" s="161"/>
      <c r="G3165" s="114"/>
      <c r="H3165" s="115"/>
      <c r="I3165" s="115"/>
      <c r="J3165" s="116"/>
      <c r="K3165" s="116"/>
      <c r="L3165" s="8"/>
      <c r="M3165" s="117"/>
      <c r="N3165" s="117"/>
      <c r="O3165" s="110"/>
      <c r="P3165" s="110"/>
      <c r="Q3165" s="148"/>
      <c r="R3165" s="170"/>
      <c r="S3165" s="110"/>
      <c r="T3165" s="92"/>
      <c r="U3165" s="180"/>
      <c r="V3165" s="120"/>
      <c r="W3165" s="118"/>
      <c r="X3165" s="118"/>
      <c r="Y3165" s="117"/>
      <c r="Z3165" s="110"/>
      <c r="AA3165" s="110"/>
      <c r="AB3165" s="121"/>
      <c r="AC3165" s="115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109"/>
      <c r="B3166" s="110"/>
      <c r="C3166" s="110"/>
      <c r="D3166" s="111"/>
      <c r="E3166" s="111"/>
      <c r="F3166" s="161"/>
      <c r="G3166" s="114"/>
      <c r="H3166" s="115"/>
      <c r="I3166" s="115"/>
      <c r="J3166" s="116"/>
      <c r="K3166" s="116"/>
      <c r="L3166" s="8"/>
      <c r="M3166" s="117"/>
      <c r="N3166" s="117"/>
      <c r="O3166" s="110"/>
      <c r="P3166" s="110"/>
      <c r="Q3166" s="148"/>
      <c r="R3166" s="170"/>
      <c r="S3166" s="110"/>
      <c r="T3166" s="92"/>
      <c r="U3166" s="180"/>
      <c r="V3166" s="120"/>
      <c r="W3166" s="118"/>
      <c r="X3166" s="118"/>
      <c r="Y3166" s="117"/>
      <c r="Z3166" s="110"/>
      <c r="AA3166" s="110"/>
      <c r="AB3166" s="121"/>
      <c r="AC3166" s="115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109"/>
      <c r="B3167" s="110"/>
      <c r="C3167" s="110"/>
      <c r="D3167" s="111"/>
      <c r="E3167" s="111"/>
      <c r="F3167" s="161"/>
      <c r="G3167" s="114"/>
      <c r="H3167" s="115"/>
      <c r="I3167" s="115"/>
      <c r="J3167" s="116"/>
      <c r="K3167" s="116"/>
      <c r="L3167" s="8"/>
      <c r="M3167" s="117"/>
      <c r="N3167" s="117"/>
      <c r="O3167" s="110"/>
      <c r="P3167" s="110"/>
      <c r="Q3167" s="148"/>
      <c r="R3167" s="170"/>
      <c r="S3167" s="110"/>
      <c r="T3167" s="92"/>
      <c r="U3167" s="180"/>
      <c r="V3167" s="120"/>
      <c r="W3167" s="118"/>
      <c r="X3167" s="118"/>
      <c r="Y3167" s="117"/>
      <c r="Z3167" s="110"/>
      <c r="AA3167" s="110"/>
      <c r="AB3167" s="121"/>
      <c r="AC3167" s="115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109"/>
      <c r="B3168" s="110"/>
      <c r="C3168" s="110"/>
      <c r="D3168" s="111"/>
      <c r="E3168" s="111"/>
      <c r="F3168" s="161"/>
      <c r="G3168" s="114"/>
      <c r="H3168" s="115"/>
      <c r="I3168" s="115"/>
      <c r="J3168" s="116"/>
      <c r="K3168" s="116"/>
      <c r="L3168" s="8"/>
      <c r="M3168" s="117"/>
      <c r="N3168" s="117"/>
      <c r="O3168" s="110"/>
      <c r="P3168" s="110"/>
      <c r="Q3168" s="148"/>
      <c r="R3168" s="170"/>
      <c r="S3168" s="110"/>
      <c r="T3168" s="92"/>
      <c r="U3168" s="180"/>
      <c r="V3168" s="120"/>
      <c r="W3168" s="118"/>
      <c r="X3168" s="118"/>
      <c r="Y3168" s="117"/>
      <c r="Z3168" s="110"/>
      <c r="AA3168" s="110"/>
      <c r="AB3168" s="121"/>
      <c r="AC3168" s="115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109"/>
      <c r="B3169" s="110"/>
      <c r="C3169" s="110"/>
      <c r="D3169" s="111"/>
      <c r="E3169" s="111"/>
      <c r="F3169" s="161"/>
      <c r="G3169" s="114"/>
      <c r="H3169" s="115"/>
      <c r="I3169" s="115"/>
      <c r="J3169" s="116"/>
      <c r="K3169" s="116"/>
      <c r="L3169" s="8"/>
      <c r="M3169" s="117"/>
      <c r="N3169" s="117"/>
      <c r="O3169" s="110"/>
      <c r="P3169" s="110"/>
      <c r="Q3169" s="148"/>
      <c r="R3169" s="170"/>
      <c r="S3169" s="110"/>
      <c r="T3169" s="92"/>
      <c r="U3169" s="180"/>
      <c r="V3169" s="120"/>
      <c r="W3169" s="118"/>
      <c r="X3169" s="118"/>
      <c r="Y3169" s="117"/>
      <c r="Z3169" s="110"/>
      <c r="AA3169" s="110"/>
      <c r="AB3169" s="121"/>
      <c r="AC3169" s="115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109"/>
      <c r="B3170" s="110"/>
      <c r="C3170" s="110"/>
      <c r="D3170" s="111"/>
      <c r="E3170" s="111"/>
      <c r="F3170" s="161"/>
      <c r="G3170" s="114"/>
      <c r="H3170" s="115"/>
      <c r="I3170" s="115"/>
      <c r="J3170" s="116"/>
      <c r="K3170" s="116"/>
      <c r="L3170" s="8"/>
      <c r="M3170" s="117"/>
      <c r="N3170" s="117"/>
      <c r="O3170" s="110"/>
      <c r="P3170" s="110"/>
      <c r="Q3170" s="148"/>
      <c r="R3170" s="170"/>
      <c r="S3170" s="110"/>
      <c r="T3170" s="92"/>
      <c r="U3170" s="180"/>
      <c r="V3170" s="120"/>
      <c r="W3170" s="118"/>
      <c r="X3170" s="118"/>
      <c r="Y3170" s="117"/>
      <c r="Z3170" s="110"/>
      <c r="AA3170" s="110"/>
      <c r="AB3170" s="121"/>
      <c r="AC3170" s="115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109"/>
      <c r="B3171" s="110"/>
      <c r="C3171" s="110"/>
      <c r="D3171" s="111"/>
      <c r="E3171" s="111"/>
      <c r="F3171" s="161"/>
      <c r="G3171" s="114"/>
      <c r="H3171" s="115"/>
      <c r="I3171" s="115"/>
      <c r="J3171" s="116"/>
      <c r="K3171" s="116"/>
      <c r="L3171" s="8"/>
      <c r="M3171" s="117"/>
      <c r="N3171" s="117"/>
      <c r="O3171" s="110"/>
      <c r="P3171" s="110"/>
      <c r="Q3171" s="148"/>
      <c r="R3171" s="170"/>
      <c r="S3171" s="110"/>
      <c r="T3171" s="92"/>
      <c r="U3171" s="180"/>
      <c r="V3171" s="120"/>
      <c r="W3171" s="118"/>
      <c r="X3171" s="118"/>
      <c r="Y3171" s="117"/>
      <c r="Z3171" s="110"/>
      <c r="AA3171" s="110"/>
      <c r="AB3171" s="121"/>
      <c r="AC3171" s="115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109"/>
      <c r="B3172" s="110"/>
      <c r="C3172" s="110"/>
      <c r="D3172" s="111"/>
      <c r="E3172" s="111"/>
      <c r="F3172" s="161"/>
      <c r="G3172" s="114"/>
      <c r="H3172" s="115"/>
      <c r="I3172" s="115"/>
      <c r="J3172" s="116"/>
      <c r="K3172" s="116"/>
      <c r="L3172" s="8"/>
      <c r="M3172" s="117"/>
      <c r="N3172" s="117"/>
      <c r="O3172" s="110"/>
      <c r="P3172" s="110"/>
      <c r="Q3172" s="148"/>
      <c r="R3172" s="170"/>
      <c r="S3172" s="110"/>
      <c r="T3172" s="92"/>
      <c r="U3172" s="180"/>
      <c r="V3172" s="120"/>
      <c r="W3172" s="118"/>
      <c r="X3172" s="118"/>
      <c r="Y3172" s="117"/>
      <c r="Z3172" s="110"/>
      <c r="AA3172" s="110"/>
      <c r="AB3172" s="121"/>
      <c r="AC3172" s="115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109"/>
      <c r="B3173" s="110"/>
      <c r="C3173" s="110"/>
      <c r="D3173" s="111"/>
      <c r="E3173" s="111"/>
      <c r="F3173" s="161"/>
      <c r="G3173" s="114"/>
      <c r="H3173" s="115"/>
      <c r="I3173" s="115"/>
      <c r="J3173" s="116"/>
      <c r="K3173" s="116"/>
      <c r="L3173" s="8"/>
      <c r="M3173" s="117"/>
      <c r="N3173" s="117"/>
      <c r="O3173" s="110"/>
      <c r="P3173" s="110"/>
      <c r="Q3173" s="148"/>
      <c r="R3173" s="170"/>
      <c r="S3173" s="110"/>
      <c r="T3173" s="92"/>
      <c r="U3173" s="180"/>
      <c r="V3173" s="120"/>
      <c r="W3173" s="118"/>
      <c r="X3173" s="118"/>
      <c r="Y3173" s="117"/>
      <c r="Z3173" s="110"/>
      <c r="AA3173" s="110"/>
      <c r="AB3173" s="121"/>
      <c r="AC3173" s="115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109"/>
      <c r="B3174" s="110"/>
      <c r="C3174" s="110"/>
      <c r="D3174" s="111"/>
      <c r="E3174" s="111"/>
      <c r="F3174" s="161"/>
      <c r="G3174" s="114"/>
      <c r="H3174" s="115"/>
      <c r="I3174" s="115"/>
      <c r="J3174" s="116"/>
      <c r="K3174" s="116"/>
      <c r="L3174" s="8"/>
      <c r="M3174" s="117"/>
      <c r="N3174" s="117"/>
      <c r="O3174" s="110"/>
      <c r="P3174" s="110"/>
      <c r="Q3174" s="148"/>
      <c r="R3174" s="170"/>
      <c r="S3174" s="110"/>
      <c r="T3174" s="92"/>
      <c r="U3174" s="180"/>
      <c r="V3174" s="120"/>
      <c r="W3174" s="118"/>
      <c r="X3174" s="118"/>
      <c r="Y3174" s="117"/>
      <c r="Z3174" s="110"/>
      <c r="AA3174" s="110"/>
      <c r="AB3174" s="121"/>
      <c r="AC3174" s="115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109"/>
      <c r="B3175" s="110"/>
      <c r="C3175" s="110"/>
      <c r="D3175" s="111"/>
      <c r="E3175" s="111"/>
      <c r="F3175" s="161"/>
      <c r="G3175" s="114"/>
      <c r="H3175" s="115"/>
      <c r="I3175" s="115"/>
      <c r="J3175" s="116"/>
      <c r="K3175" s="116"/>
      <c r="L3175" s="8"/>
      <c r="M3175" s="117"/>
      <c r="N3175" s="117"/>
      <c r="O3175" s="110"/>
      <c r="P3175" s="110"/>
      <c r="Q3175" s="148"/>
      <c r="R3175" s="170"/>
      <c r="S3175" s="110"/>
      <c r="T3175" s="92"/>
      <c r="U3175" s="180"/>
      <c r="V3175" s="120"/>
      <c r="W3175" s="118"/>
      <c r="X3175" s="118"/>
      <c r="Y3175" s="117"/>
      <c r="Z3175" s="110"/>
      <c r="AA3175" s="110"/>
      <c r="AB3175" s="121"/>
      <c r="AC3175" s="115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109"/>
      <c r="B3176" s="110"/>
      <c r="C3176" s="110"/>
      <c r="D3176" s="111"/>
      <c r="E3176" s="111"/>
      <c r="F3176" s="161"/>
      <c r="G3176" s="114"/>
      <c r="H3176" s="115"/>
      <c r="I3176" s="115"/>
      <c r="J3176" s="116"/>
      <c r="K3176" s="116"/>
      <c r="L3176" s="8"/>
      <c r="M3176" s="117"/>
      <c r="N3176" s="117"/>
      <c r="O3176" s="110"/>
      <c r="P3176" s="110"/>
      <c r="Q3176" s="148"/>
      <c r="R3176" s="170"/>
      <c r="S3176" s="110"/>
      <c r="T3176" s="92"/>
      <c r="U3176" s="180"/>
      <c r="V3176" s="120"/>
      <c r="W3176" s="118"/>
      <c r="X3176" s="118"/>
      <c r="Y3176" s="117"/>
      <c r="Z3176" s="110"/>
      <c r="AA3176" s="110"/>
      <c r="AB3176" s="121"/>
      <c r="AC3176" s="115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109"/>
      <c r="B3177" s="110"/>
      <c r="C3177" s="110"/>
      <c r="D3177" s="111"/>
      <c r="E3177" s="111"/>
      <c r="F3177" s="161"/>
      <c r="G3177" s="114"/>
      <c r="H3177" s="115"/>
      <c r="I3177" s="115"/>
      <c r="J3177" s="116"/>
      <c r="K3177" s="116"/>
      <c r="L3177" s="8"/>
      <c r="M3177" s="117"/>
      <c r="N3177" s="117"/>
      <c r="O3177" s="110"/>
      <c r="P3177" s="110"/>
      <c r="Q3177" s="148"/>
      <c r="R3177" s="170"/>
      <c r="S3177" s="110"/>
      <c r="T3177" s="92"/>
      <c r="U3177" s="180"/>
      <c r="V3177" s="120"/>
      <c r="W3177" s="118"/>
      <c r="X3177" s="118"/>
      <c r="Y3177" s="117"/>
      <c r="Z3177" s="110"/>
      <c r="AA3177" s="110"/>
      <c r="AB3177" s="121"/>
      <c r="AC3177" s="115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109"/>
      <c r="B3178" s="110"/>
      <c r="C3178" s="110"/>
      <c r="D3178" s="111"/>
      <c r="E3178" s="111"/>
      <c r="F3178" s="161"/>
      <c r="G3178" s="114"/>
      <c r="H3178" s="115"/>
      <c r="I3178" s="115"/>
      <c r="J3178" s="116"/>
      <c r="K3178" s="116"/>
      <c r="L3178" s="8"/>
      <c r="M3178" s="117"/>
      <c r="N3178" s="117"/>
      <c r="O3178" s="110"/>
      <c r="P3178" s="110"/>
      <c r="Q3178" s="148"/>
      <c r="R3178" s="170"/>
      <c r="S3178" s="110"/>
      <c r="T3178" s="92"/>
      <c r="U3178" s="180"/>
      <c r="V3178" s="120"/>
      <c r="W3178" s="118"/>
      <c r="X3178" s="118"/>
      <c r="Y3178" s="117"/>
      <c r="Z3178" s="110"/>
      <c r="AA3178" s="110"/>
      <c r="AB3178" s="121"/>
      <c r="AC3178" s="115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109"/>
      <c r="B3179" s="110"/>
      <c r="C3179" s="110"/>
      <c r="D3179" s="111"/>
      <c r="E3179" s="111"/>
      <c r="F3179" s="161"/>
      <c r="G3179" s="114"/>
      <c r="H3179" s="115"/>
      <c r="I3179" s="115"/>
      <c r="J3179" s="116"/>
      <c r="K3179" s="116"/>
      <c r="L3179" s="8"/>
      <c r="M3179" s="117"/>
      <c r="N3179" s="117"/>
      <c r="O3179" s="110"/>
      <c r="P3179" s="110"/>
      <c r="Q3179" s="148"/>
      <c r="R3179" s="170"/>
      <c r="S3179" s="110"/>
      <c r="T3179" s="92"/>
      <c r="U3179" s="180"/>
      <c r="V3179" s="120"/>
      <c r="W3179" s="118"/>
      <c r="X3179" s="118"/>
      <c r="Y3179" s="117"/>
      <c r="Z3179" s="110"/>
      <c r="AA3179" s="110"/>
      <c r="AB3179" s="121"/>
      <c r="AC3179" s="115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109"/>
      <c r="B3180" s="110"/>
      <c r="C3180" s="110"/>
      <c r="D3180" s="111"/>
      <c r="E3180" s="111"/>
      <c r="F3180" s="161"/>
      <c r="G3180" s="114"/>
      <c r="H3180" s="115"/>
      <c r="I3180" s="115"/>
      <c r="J3180" s="116"/>
      <c r="K3180" s="116"/>
      <c r="L3180" s="8"/>
      <c r="M3180" s="117"/>
      <c r="N3180" s="117"/>
      <c r="O3180" s="110"/>
      <c r="P3180" s="110"/>
      <c r="Q3180" s="148"/>
      <c r="R3180" s="170"/>
      <c r="S3180" s="110"/>
      <c r="T3180" s="92"/>
      <c r="U3180" s="180"/>
      <c r="V3180" s="120"/>
      <c r="W3180" s="118"/>
      <c r="X3180" s="118"/>
      <c r="Y3180" s="117"/>
      <c r="Z3180" s="110"/>
      <c r="AA3180" s="110"/>
      <c r="AB3180" s="121"/>
      <c r="AC3180" s="115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109"/>
      <c r="B3181" s="110"/>
      <c r="C3181" s="110"/>
      <c r="D3181" s="111"/>
      <c r="E3181" s="111"/>
      <c r="F3181" s="161"/>
      <c r="G3181" s="114"/>
      <c r="H3181" s="115"/>
      <c r="I3181" s="115"/>
      <c r="J3181" s="116"/>
      <c r="K3181" s="116"/>
      <c r="L3181" s="8"/>
      <c r="M3181" s="117"/>
      <c r="N3181" s="117"/>
      <c r="O3181" s="110"/>
      <c r="P3181" s="110"/>
      <c r="Q3181" s="148"/>
      <c r="R3181" s="170"/>
      <c r="S3181" s="110"/>
      <c r="T3181" s="92"/>
      <c r="U3181" s="180"/>
      <c r="V3181" s="120"/>
      <c r="W3181" s="118"/>
      <c r="X3181" s="118"/>
      <c r="Y3181" s="117"/>
      <c r="Z3181" s="110"/>
      <c r="AA3181" s="110"/>
      <c r="AB3181" s="121"/>
      <c r="AC3181" s="115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109"/>
      <c r="B3182" s="110"/>
      <c r="C3182" s="110"/>
      <c r="D3182" s="111"/>
      <c r="E3182" s="111"/>
      <c r="F3182" s="161"/>
      <c r="G3182" s="114"/>
      <c r="H3182" s="115"/>
      <c r="I3182" s="115"/>
      <c r="J3182" s="116"/>
      <c r="K3182" s="116"/>
      <c r="L3182" s="8"/>
      <c r="M3182" s="117"/>
      <c r="N3182" s="117"/>
      <c r="O3182" s="110"/>
      <c r="P3182" s="110"/>
      <c r="Q3182" s="148"/>
      <c r="R3182" s="170"/>
      <c r="S3182" s="110"/>
      <c r="T3182" s="92"/>
      <c r="U3182" s="180"/>
      <c r="V3182" s="120"/>
      <c r="W3182" s="118"/>
      <c r="X3182" s="118"/>
      <c r="Y3182" s="117"/>
      <c r="Z3182" s="110"/>
      <c r="AA3182" s="110"/>
      <c r="AB3182" s="121"/>
      <c r="AC3182" s="115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109"/>
      <c r="B3183" s="110"/>
      <c r="C3183" s="110"/>
      <c r="D3183" s="111"/>
      <c r="E3183" s="111"/>
      <c r="F3183" s="161"/>
      <c r="G3183" s="114"/>
      <c r="H3183" s="115"/>
      <c r="I3183" s="115"/>
      <c r="J3183" s="116"/>
      <c r="K3183" s="116"/>
      <c r="L3183" s="8"/>
      <c r="M3183" s="117"/>
      <c r="N3183" s="117"/>
      <c r="O3183" s="110"/>
      <c r="P3183" s="110"/>
      <c r="Q3183" s="148"/>
      <c r="R3183" s="170"/>
      <c r="S3183" s="110"/>
      <c r="T3183" s="92"/>
      <c r="U3183" s="180"/>
      <c r="V3183" s="120"/>
      <c r="W3183" s="118"/>
      <c r="X3183" s="118"/>
      <c r="Y3183" s="117"/>
      <c r="Z3183" s="110"/>
      <c r="AA3183" s="110"/>
      <c r="AB3183" s="121"/>
      <c r="AC3183" s="115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109"/>
      <c r="B3184" s="110"/>
      <c r="C3184" s="110"/>
      <c r="D3184" s="111"/>
      <c r="E3184" s="111"/>
      <c r="F3184" s="161"/>
      <c r="G3184" s="114"/>
      <c r="H3184" s="115"/>
      <c r="I3184" s="115"/>
      <c r="J3184" s="116"/>
      <c r="K3184" s="116"/>
      <c r="L3184" s="8"/>
      <c r="M3184" s="117"/>
      <c r="N3184" s="117"/>
      <c r="O3184" s="110"/>
      <c r="P3184" s="110"/>
      <c r="Q3184" s="148"/>
      <c r="R3184" s="170"/>
      <c r="S3184" s="110"/>
      <c r="T3184" s="92"/>
      <c r="U3184" s="180"/>
      <c r="V3184" s="120"/>
      <c r="W3184" s="118"/>
      <c r="X3184" s="118"/>
      <c r="Y3184" s="117"/>
      <c r="Z3184" s="110"/>
      <c r="AA3184" s="110"/>
      <c r="AB3184" s="121"/>
      <c r="AC3184" s="115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109"/>
      <c r="B3185" s="110"/>
      <c r="C3185" s="110"/>
      <c r="D3185" s="111"/>
      <c r="E3185" s="111"/>
      <c r="F3185" s="161"/>
      <c r="G3185" s="114"/>
      <c r="H3185" s="115"/>
      <c r="I3185" s="115"/>
      <c r="J3185" s="116"/>
      <c r="K3185" s="116"/>
      <c r="L3185" s="8"/>
      <c r="M3185" s="117"/>
      <c r="N3185" s="117"/>
      <c r="O3185" s="110"/>
      <c r="P3185" s="110"/>
      <c r="Q3185" s="148"/>
      <c r="R3185" s="170"/>
      <c r="S3185" s="110"/>
      <c r="T3185" s="92"/>
      <c r="U3185" s="180"/>
      <c r="V3185" s="120"/>
      <c r="W3185" s="118"/>
      <c r="X3185" s="118"/>
      <c r="Y3185" s="117"/>
      <c r="Z3185" s="110"/>
      <c r="AA3185" s="110"/>
      <c r="AB3185" s="121"/>
      <c r="AC3185" s="115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109"/>
      <c r="B3186" s="110"/>
      <c r="C3186" s="110"/>
      <c r="D3186" s="111"/>
      <c r="E3186" s="111"/>
      <c r="F3186" s="161"/>
      <c r="G3186" s="114"/>
      <c r="H3186" s="115"/>
      <c r="I3186" s="115"/>
      <c r="J3186" s="116"/>
      <c r="K3186" s="116"/>
      <c r="L3186" s="8"/>
      <c r="M3186" s="117"/>
      <c r="N3186" s="117"/>
      <c r="O3186" s="110"/>
      <c r="P3186" s="110"/>
      <c r="Q3186" s="148"/>
      <c r="R3186" s="170"/>
      <c r="S3186" s="110"/>
      <c r="T3186" s="92"/>
      <c r="U3186" s="180"/>
      <c r="V3186" s="120"/>
      <c r="W3186" s="118"/>
      <c r="X3186" s="118"/>
      <c r="Y3186" s="117"/>
      <c r="Z3186" s="110"/>
      <c r="AA3186" s="110"/>
      <c r="AB3186" s="121"/>
      <c r="AC3186" s="115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109"/>
      <c r="B3187" s="110"/>
      <c r="C3187" s="110"/>
      <c r="D3187" s="111"/>
      <c r="E3187" s="111"/>
      <c r="F3187" s="161"/>
      <c r="G3187" s="114"/>
      <c r="H3187" s="115"/>
      <c r="I3187" s="115"/>
      <c r="J3187" s="116"/>
      <c r="K3187" s="116"/>
      <c r="L3187" s="8"/>
      <c r="M3187" s="117"/>
      <c r="N3187" s="117"/>
      <c r="O3187" s="110"/>
      <c r="P3187" s="110"/>
      <c r="Q3187" s="148"/>
      <c r="R3187" s="170"/>
      <c r="S3187" s="110"/>
      <c r="T3187" s="92"/>
      <c r="U3187" s="180"/>
      <c r="V3187" s="120"/>
      <c r="W3187" s="118"/>
      <c r="X3187" s="118"/>
      <c r="Y3187" s="117"/>
      <c r="Z3187" s="110"/>
      <c r="AA3187" s="110"/>
      <c r="AB3187" s="121"/>
      <c r="AC3187" s="115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109"/>
      <c r="B3188" s="110"/>
      <c r="C3188" s="110"/>
      <c r="D3188" s="111"/>
      <c r="E3188" s="111"/>
      <c r="F3188" s="161"/>
      <c r="G3188" s="114"/>
      <c r="H3188" s="115"/>
      <c r="I3188" s="115"/>
      <c r="J3188" s="116"/>
      <c r="K3188" s="116"/>
      <c r="L3188" s="8"/>
      <c r="M3188" s="117"/>
      <c r="N3188" s="117"/>
      <c r="O3188" s="110"/>
      <c r="P3188" s="110"/>
      <c r="Q3188" s="148"/>
      <c r="R3188" s="170"/>
      <c r="S3188" s="110"/>
      <c r="T3188" s="92"/>
      <c r="U3188" s="180"/>
      <c r="V3188" s="120"/>
      <c r="W3188" s="118"/>
      <c r="X3188" s="118"/>
      <c r="Y3188" s="117"/>
      <c r="Z3188" s="110"/>
      <c r="AA3188" s="110"/>
      <c r="AB3188" s="121"/>
      <c r="AC3188" s="115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109"/>
      <c r="B3189" s="110"/>
      <c r="C3189" s="110"/>
      <c r="D3189" s="111"/>
      <c r="E3189" s="111"/>
      <c r="F3189" s="161"/>
      <c r="G3189" s="114"/>
      <c r="H3189" s="115"/>
      <c r="I3189" s="115"/>
      <c r="J3189" s="116"/>
      <c r="K3189" s="116"/>
      <c r="L3189" s="8"/>
      <c r="M3189" s="117"/>
      <c r="N3189" s="117"/>
      <c r="O3189" s="110"/>
      <c r="P3189" s="110"/>
      <c r="Q3189" s="148"/>
      <c r="R3189" s="170"/>
      <c r="S3189" s="110"/>
      <c r="T3189" s="92"/>
      <c r="U3189" s="180"/>
      <c r="V3189" s="120"/>
      <c r="W3189" s="118"/>
      <c r="X3189" s="118"/>
      <c r="Y3189" s="117"/>
      <c r="Z3189" s="110"/>
      <c r="AA3189" s="110"/>
      <c r="AB3189" s="121"/>
      <c r="AC3189" s="115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109"/>
      <c r="B3190" s="110"/>
      <c r="C3190" s="110"/>
      <c r="D3190" s="111"/>
      <c r="E3190" s="111"/>
      <c r="F3190" s="161"/>
      <c r="G3190" s="114"/>
      <c r="H3190" s="115"/>
      <c r="I3190" s="115"/>
      <c r="J3190" s="116"/>
      <c r="K3190" s="116"/>
      <c r="L3190" s="8"/>
      <c r="M3190" s="117"/>
      <c r="N3190" s="117"/>
      <c r="O3190" s="110"/>
      <c r="P3190" s="110"/>
      <c r="Q3190" s="148"/>
      <c r="R3190" s="170"/>
      <c r="S3190" s="110"/>
      <c r="T3190" s="92"/>
      <c r="U3190" s="180"/>
      <c r="V3190" s="120"/>
      <c r="W3190" s="118"/>
      <c r="X3190" s="118"/>
      <c r="Y3190" s="117"/>
      <c r="Z3190" s="110"/>
      <c r="AA3190" s="110"/>
      <c r="AB3190" s="121"/>
      <c r="AC3190" s="115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109"/>
      <c r="B3191" s="110"/>
      <c r="C3191" s="110"/>
      <c r="D3191" s="111"/>
      <c r="E3191" s="111"/>
      <c r="F3191" s="161"/>
      <c r="G3191" s="114"/>
      <c r="H3191" s="115"/>
      <c r="I3191" s="115"/>
      <c r="J3191" s="116"/>
      <c r="K3191" s="116"/>
      <c r="L3191" s="8"/>
      <c r="M3191" s="117"/>
      <c r="N3191" s="117"/>
      <c r="O3191" s="110"/>
      <c r="P3191" s="110"/>
      <c r="Q3191" s="148"/>
      <c r="R3191" s="170"/>
      <c r="S3191" s="110"/>
      <c r="T3191" s="92"/>
      <c r="U3191" s="180"/>
      <c r="V3191" s="120"/>
      <c r="W3191" s="118"/>
      <c r="X3191" s="118"/>
      <c r="Y3191" s="117"/>
      <c r="Z3191" s="110"/>
      <c r="AA3191" s="110"/>
      <c r="AB3191" s="121"/>
      <c r="AC3191" s="115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109"/>
      <c r="B3192" s="110"/>
      <c r="C3192" s="110"/>
      <c r="D3192" s="111"/>
      <c r="E3192" s="111"/>
      <c r="F3192" s="161"/>
      <c r="G3192" s="114"/>
      <c r="H3192" s="115"/>
      <c r="I3192" s="115"/>
      <c r="J3192" s="116"/>
      <c r="K3192" s="116"/>
      <c r="L3192" s="8"/>
      <c r="M3192" s="117"/>
      <c r="N3192" s="117"/>
      <c r="O3192" s="110"/>
      <c r="P3192" s="110"/>
      <c r="Q3192" s="148"/>
      <c r="R3192" s="170"/>
      <c r="S3192" s="110"/>
      <c r="T3192" s="92"/>
      <c r="U3192" s="180"/>
      <c r="V3192" s="120"/>
      <c r="W3192" s="118"/>
      <c r="X3192" s="118"/>
      <c r="Y3192" s="117"/>
      <c r="Z3192" s="110"/>
      <c r="AA3192" s="110"/>
      <c r="AB3192" s="121"/>
      <c r="AC3192" s="115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109"/>
      <c r="B3193" s="110"/>
      <c r="C3193" s="110"/>
      <c r="D3193" s="111"/>
      <c r="E3193" s="111"/>
      <c r="F3193" s="161"/>
      <c r="G3193" s="114"/>
      <c r="H3193" s="115"/>
      <c r="I3193" s="115"/>
      <c r="J3193" s="116"/>
      <c r="K3193" s="116"/>
      <c r="L3193" s="8"/>
      <c r="M3193" s="117"/>
      <c r="N3193" s="117"/>
      <c r="O3193" s="110"/>
      <c r="P3193" s="110"/>
      <c r="Q3193" s="148"/>
      <c r="R3193" s="170"/>
      <c r="S3193" s="110"/>
      <c r="T3193" s="92"/>
      <c r="U3193" s="180"/>
      <c r="V3193" s="120"/>
      <c r="W3193" s="118"/>
      <c r="X3193" s="118"/>
      <c r="Y3193" s="117"/>
      <c r="Z3193" s="110"/>
      <c r="AA3193" s="110"/>
      <c r="AB3193" s="121"/>
      <c r="AC3193" s="115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109"/>
      <c r="B3194" s="110"/>
      <c r="C3194" s="110"/>
      <c r="D3194" s="111"/>
      <c r="E3194" s="111"/>
      <c r="F3194" s="161"/>
      <c r="G3194" s="114"/>
      <c r="H3194" s="115"/>
      <c r="I3194" s="115"/>
      <c r="J3194" s="116"/>
      <c r="K3194" s="116"/>
      <c r="L3194" s="8"/>
      <c r="M3194" s="117"/>
      <c r="N3194" s="117"/>
      <c r="O3194" s="110"/>
      <c r="P3194" s="110"/>
      <c r="Q3194" s="148"/>
      <c r="R3194" s="170"/>
      <c r="S3194" s="110"/>
      <c r="T3194" s="92"/>
      <c r="U3194" s="180"/>
      <c r="V3194" s="120"/>
      <c r="W3194" s="118"/>
      <c r="X3194" s="118"/>
      <c r="Y3194" s="117"/>
      <c r="Z3194" s="110"/>
      <c r="AA3194" s="110"/>
      <c r="AB3194" s="121"/>
      <c r="AC3194" s="115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109"/>
      <c r="B3195" s="110"/>
      <c r="C3195" s="110"/>
      <c r="D3195" s="111"/>
      <c r="E3195" s="111"/>
      <c r="F3195" s="161"/>
      <c r="G3195" s="114"/>
      <c r="H3195" s="115"/>
      <c r="I3195" s="115"/>
      <c r="J3195" s="116"/>
      <c r="K3195" s="116"/>
      <c r="L3195" s="8"/>
      <c r="M3195" s="117"/>
      <c r="N3195" s="117"/>
      <c r="O3195" s="110"/>
      <c r="P3195" s="110"/>
      <c r="Q3195" s="148"/>
      <c r="R3195" s="170"/>
      <c r="S3195" s="110"/>
      <c r="T3195" s="92"/>
      <c r="U3195" s="180"/>
      <c r="V3195" s="120"/>
      <c r="W3195" s="118"/>
      <c r="X3195" s="118"/>
      <c r="Y3195" s="117"/>
      <c r="Z3195" s="110"/>
      <c r="AA3195" s="110"/>
      <c r="AB3195" s="121"/>
      <c r="AC3195" s="115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109"/>
      <c r="B3196" s="110"/>
      <c r="C3196" s="110"/>
      <c r="D3196" s="111"/>
      <c r="E3196" s="111"/>
      <c r="F3196" s="161"/>
      <c r="G3196" s="114"/>
      <c r="H3196" s="115"/>
      <c r="I3196" s="115"/>
      <c r="J3196" s="116"/>
      <c r="K3196" s="116"/>
      <c r="L3196" s="8"/>
      <c r="M3196" s="117"/>
      <c r="N3196" s="117"/>
      <c r="O3196" s="110"/>
      <c r="P3196" s="110"/>
      <c r="Q3196" s="148"/>
      <c r="R3196" s="170"/>
      <c r="S3196" s="110"/>
      <c r="T3196" s="92"/>
      <c r="U3196" s="180"/>
      <c r="V3196" s="120"/>
      <c r="W3196" s="118"/>
      <c r="X3196" s="118"/>
      <c r="Y3196" s="117"/>
      <c r="Z3196" s="110"/>
      <c r="AA3196" s="110"/>
      <c r="AB3196" s="121"/>
      <c r="AC3196" s="115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109"/>
      <c r="B3197" s="110"/>
      <c r="C3197" s="110"/>
      <c r="D3197" s="111"/>
      <c r="E3197" s="111"/>
      <c r="F3197" s="161"/>
      <c r="G3197" s="114"/>
      <c r="H3197" s="115"/>
      <c r="I3197" s="115"/>
      <c r="J3197" s="116"/>
      <c r="K3197" s="116"/>
      <c r="L3197" s="8"/>
      <c r="M3197" s="117"/>
      <c r="N3197" s="117"/>
      <c r="O3197" s="110"/>
      <c r="P3197" s="110"/>
      <c r="Q3197" s="148"/>
      <c r="R3197" s="170"/>
      <c r="S3197" s="110"/>
      <c r="T3197" s="92"/>
      <c r="U3197" s="180"/>
      <c r="V3197" s="120"/>
      <c r="W3197" s="118"/>
      <c r="X3197" s="118"/>
      <c r="Y3197" s="117"/>
      <c r="Z3197" s="110"/>
      <c r="AA3197" s="110"/>
      <c r="AB3197" s="121"/>
      <c r="AC3197" s="115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109"/>
      <c r="B3198" s="110"/>
      <c r="C3198" s="110"/>
      <c r="D3198" s="111"/>
      <c r="E3198" s="111"/>
      <c r="F3198" s="161"/>
      <c r="G3198" s="114"/>
      <c r="H3198" s="115"/>
      <c r="I3198" s="115"/>
      <c r="J3198" s="116"/>
      <c r="K3198" s="116"/>
      <c r="L3198" s="8"/>
      <c r="M3198" s="117"/>
      <c r="N3198" s="117"/>
      <c r="O3198" s="110"/>
      <c r="P3198" s="110"/>
      <c r="Q3198" s="148"/>
      <c r="R3198" s="170"/>
      <c r="S3198" s="110"/>
      <c r="T3198" s="92"/>
      <c r="U3198" s="180"/>
      <c r="V3198" s="120"/>
      <c r="W3198" s="118"/>
      <c r="X3198" s="118"/>
      <c r="Y3198" s="117"/>
      <c r="Z3198" s="110"/>
      <c r="AA3198" s="110"/>
      <c r="AB3198" s="121"/>
      <c r="AC3198" s="115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109"/>
      <c r="B3199" s="110"/>
      <c r="C3199" s="110"/>
      <c r="D3199" s="111"/>
      <c r="E3199" s="111"/>
      <c r="F3199" s="161"/>
      <c r="G3199" s="114"/>
      <c r="H3199" s="115"/>
      <c r="I3199" s="115"/>
      <c r="J3199" s="116"/>
      <c r="K3199" s="116"/>
      <c r="L3199" s="8"/>
      <c r="M3199" s="117"/>
      <c r="N3199" s="117"/>
      <c r="O3199" s="110"/>
      <c r="P3199" s="110"/>
      <c r="Q3199" s="148"/>
      <c r="R3199" s="170"/>
      <c r="S3199" s="110"/>
      <c r="T3199" s="92"/>
      <c r="U3199" s="180"/>
      <c r="V3199" s="120"/>
      <c r="W3199" s="118"/>
      <c r="X3199" s="118"/>
      <c r="Y3199" s="117"/>
      <c r="Z3199" s="110"/>
      <c r="AA3199" s="110"/>
      <c r="AB3199" s="121"/>
      <c r="AC3199" s="115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109"/>
      <c r="B3200" s="110"/>
      <c r="C3200" s="110"/>
      <c r="D3200" s="111"/>
      <c r="E3200" s="111"/>
      <c r="F3200" s="161"/>
      <c r="G3200" s="114"/>
      <c r="H3200" s="115"/>
      <c r="I3200" s="115"/>
      <c r="J3200" s="116"/>
      <c r="K3200" s="116"/>
      <c r="L3200" s="8"/>
      <c r="M3200" s="117"/>
      <c r="N3200" s="117"/>
      <c r="O3200" s="110"/>
      <c r="P3200" s="110"/>
      <c r="Q3200" s="148"/>
      <c r="R3200" s="170"/>
      <c r="S3200" s="110"/>
      <c r="T3200" s="92"/>
      <c r="U3200" s="180"/>
      <c r="V3200" s="120"/>
      <c r="W3200" s="118"/>
      <c r="X3200" s="118"/>
      <c r="Y3200" s="117"/>
      <c r="Z3200" s="110"/>
      <c r="AA3200" s="110"/>
      <c r="AB3200" s="121"/>
      <c r="AC3200" s="115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109"/>
      <c r="B3201" s="110"/>
      <c r="C3201" s="110"/>
      <c r="D3201" s="111"/>
      <c r="E3201" s="111"/>
      <c r="F3201" s="161"/>
      <c r="G3201" s="114"/>
      <c r="H3201" s="115"/>
      <c r="I3201" s="115"/>
      <c r="J3201" s="116"/>
      <c r="K3201" s="116"/>
      <c r="L3201" s="8"/>
      <c r="M3201" s="117"/>
      <c r="N3201" s="117"/>
      <c r="O3201" s="110"/>
      <c r="P3201" s="110"/>
      <c r="Q3201" s="148"/>
      <c r="R3201" s="170"/>
      <c r="S3201" s="110"/>
      <c r="T3201" s="92"/>
      <c r="U3201" s="180"/>
      <c r="V3201" s="120"/>
      <c r="W3201" s="118"/>
      <c r="X3201" s="118"/>
      <c r="Y3201" s="117"/>
      <c r="Z3201" s="110"/>
      <c r="AA3201" s="110"/>
      <c r="AB3201" s="121"/>
      <c r="AC3201" s="115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109"/>
      <c r="B3202" s="110"/>
      <c r="C3202" s="110"/>
      <c r="D3202" s="111"/>
      <c r="E3202" s="111"/>
      <c r="F3202" s="161"/>
      <c r="G3202" s="114"/>
      <c r="H3202" s="115"/>
      <c r="I3202" s="115"/>
      <c r="J3202" s="116"/>
      <c r="K3202" s="116"/>
      <c r="L3202" s="8"/>
      <c r="M3202" s="117"/>
      <c r="N3202" s="117"/>
      <c r="O3202" s="110"/>
      <c r="P3202" s="110"/>
      <c r="Q3202" s="148"/>
      <c r="R3202" s="170"/>
      <c r="S3202" s="110"/>
      <c r="T3202" s="92"/>
      <c r="U3202" s="180"/>
      <c r="V3202" s="120"/>
      <c r="W3202" s="118"/>
      <c r="X3202" s="118"/>
      <c r="Y3202" s="117"/>
      <c r="Z3202" s="110"/>
      <c r="AA3202" s="110"/>
      <c r="AB3202" s="121"/>
      <c r="AC3202" s="115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109"/>
      <c r="B3203" s="110"/>
      <c r="C3203" s="110"/>
      <c r="D3203" s="111"/>
      <c r="E3203" s="111"/>
      <c r="F3203" s="161"/>
      <c r="G3203" s="114"/>
      <c r="H3203" s="115"/>
      <c r="I3203" s="115"/>
      <c r="J3203" s="116"/>
      <c r="K3203" s="116"/>
      <c r="L3203" s="8"/>
      <c r="M3203" s="117"/>
      <c r="N3203" s="117"/>
      <c r="O3203" s="110"/>
      <c r="P3203" s="110"/>
      <c r="Q3203" s="148"/>
      <c r="R3203" s="170"/>
      <c r="S3203" s="110"/>
      <c r="T3203" s="92"/>
      <c r="U3203" s="180"/>
      <c r="V3203" s="120"/>
      <c r="W3203" s="118"/>
      <c r="X3203" s="118"/>
      <c r="Y3203" s="117"/>
      <c r="Z3203" s="110"/>
      <c r="AA3203" s="110"/>
      <c r="AB3203" s="121"/>
      <c r="AC3203" s="115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109"/>
      <c r="B3204" s="110"/>
      <c r="C3204" s="110"/>
      <c r="D3204" s="111"/>
      <c r="E3204" s="111"/>
      <c r="F3204" s="161"/>
      <c r="G3204" s="114"/>
      <c r="H3204" s="115"/>
      <c r="I3204" s="115"/>
      <c r="J3204" s="116"/>
      <c r="K3204" s="116"/>
      <c r="L3204" s="8"/>
      <c r="M3204" s="117"/>
      <c r="N3204" s="117"/>
      <c r="O3204" s="110"/>
      <c r="P3204" s="110"/>
      <c r="Q3204" s="148"/>
      <c r="R3204" s="170"/>
      <c r="S3204" s="110"/>
      <c r="T3204" s="92"/>
      <c r="U3204" s="180"/>
      <c r="V3204" s="120"/>
      <c r="W3204" s="118"/>
      <c r="X3204" s="118"/>
      <c r="Y3204" s="117"/>
      <c r="Z3204" s="110"/>
      <c r="AA3204" s="110"/>
      <c r="AB3204" s="121"/>
      <c r="AC3204" s="115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109"/>
      <c r="B3205" s="110"/>
      <c r="C3205" s="110"/>
      <c r="D3205" s="111"/>
      <c r="E3205" s="111"/>
      <c r="F3205" s="161"/>
      <c r="G3205" s="114"/>
      <c r="H3205" s="115"/>
      <c r="I3205" s="115"/>
      <c r="J3205" s="116"/>
      <c r="K3205" s="116"/>
      <c r="L3205" s="8"/>
      <c r="M3205" s="117"/>
      <c r="N3205" s="117"/>
      <c r="O3205" s="110"/>
      <c r="P3205" s="110"/>
      <c r="Q3205" s="148"/>
      <c r="R3205" s="170"/>
      <c r="S3205" s="110"/>
      <c r="T3205" s="92"/>
      <c r="U3205" s="180"/>
      <c r="V3205" s="120"/>
      <c r="W3205" s="118"/>
      <c r="X3205" s="118"/>
      <c r="Y3205" s="117"/>
      <c r="Z3205" s="110"/>
      <c r="AA3205" s="110"/>
      <c r="AB3205" s="121"/>
      <c r="AC3205" s="115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109"/>
      <c r="B3206" s="110"/>
      <c r="C3206" s="110"/>
      <c r="D3206" s="111"/>
      <c r="E3206" s="111"/>
      <c r="F3206" s="161"/>
      <c r="G3206" s="114"/>
      <c r="H3206" s="115"/>
      <c r="I3206" s="115"/>
      <c r="J3206" s="116"/>
      <c r="K3206" s="116"/>
      <c r="L3206" s="8"/>
      <c r="M3206" s="117"/>
      <c r="N3206" s="117"/>
      <c r="O3206" s="110"/>
      <c r="P3206" s="110"/>
      <c r="Q3206" s="148"/>
      <c r="R3206" s="170"/>
      <c r="S3206" s="110"/>
      <c r="T3206" s="92"/>
      <c r="U3206" s="180"/>
      <c r="V3206" s="120"/>
      <c r="W3206" s="118"/>
      <c r="X3206" s="118"/>
      <c r="Y3206" s="117"/>
      <c r="Z3206" s="110"/>
      <c r="AA3206" s="110"/>
      <c r="AB3206" s="121"/>
      <c r="AC3206" s="115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109"/>
      <c r="B3207" s="110"/>
      <c r="C3207" s="110"/>
      <c r="D3207" s="111"/>
      <c r="E3207" s="111"/>
      <c r="F3207" s="161"/>
      <c r="G3207" s="114"/>
      <c r="H3207" s="115"/>
      <c r="I3207" s="115"/>
      <c r="J3207" s="116"/>
      <c r="K3207" s="116"/>
      <c r="L3207" s="8"/>
      <c r="M3207" s="117"/>
      <c r="N3207" s="117"/>
      <c r="O3207" s="110"/>
      <c r="P3207" s="110"/>
      <c r="Q3207" s="148"/>
      <c r="R3207" s="170"/>
      <c r="S3207" s="110"/>
      <c r="T3207" s="92"/>
      <c r="U3207" s="180"/>
      <c r="V3207" s="120"/>
      <c r="W3207" s="118"/>
      <c r="X3207" s="118"/>
      <c r="Y3207" s="117"/>
      <c r="Z3207" s="110"/>
      <c r="AA3207" s="110"/>
      <c r="AB3207" s="121"/>
      <c r="AC3207" s="115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109"/>
      <c r="B3208" s="110"/>
      <c r="C3208" s="110"/>
      <c r="D3208" s="111"/>
      <c r="E3208" s="111"/>
      <c r="F3208" s="161"/>
      <c r="G3208" s="114"/>
      <c r="H3208" s="115"/>
      <c r="I3208" s="115"/>
      <c r="J3208" s="116"/>
      <c r="K3208" s="116"/>
      <c r="L3208" s="8"/>
      <c r="M3208" s="117"/>
      <c r="N3208" s="117"/>
      <c r="O3208" s="110"/>
      <c r="P3208" s="110"/>
      <c r="Q3208" s="148"/>
      <c r="R3208" s="170"/>
      <c r="S3208" s="110"/>
      <c r="T3208" s="92"/>
      <c r="U3208" s="180"/>
      <c r="V3208" s="120"/>
      <c r="W3208" s="118"/>
      <c r="X3208" s="118"/>
      <c r="Y3208" s="117"/>
      <c r="Z3208" s="110"/>
      <c r="AA3208" s="110"/>
      <c r="AB3208" s="121"/>
      <c r="AC3208" s="115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109"/>
      <c r="B3209" s="110"/>
      <c r="C3209" s="110"/>
      <c r="D3209" s="111"/>
      <c r="E3209" s="111"/>
      <c r="F3209" s="161"/>
      <c r="G3209" s="114"/>
      <c r="H3209" s="115"/>
      <c r="I3209" s="115"/>
      <c r="J3209" s="116"/>
      <c r="K3209" s="116"/>
      <c r="L3209" s="8"/>
      <c r="M3209" s="117"/>
      <c r="N3209" s="117"/>
      <c r="O3209" s="110"/>
      <c r="P3209" s="110"/>
      <c r="Q3209" s="148"/>
      <c r="R3209" s="170"/>
      <c r="S3209" s="110"/>
      <c r="T3209" s="92"/>
      <c r="U3209" s="180"/>
      <c r="V3209" s="120"/>
      <c r="W3209" s="118"/>
      <c r="X3209" s="118"/>
      <c r="Y3209" s="117"/>
      <c r="Z3209" s="110"/>
      <c r="AA3209" s="110"/>
      <c r="AB3209" s="121"/>
      <c r="AC3209" s="115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109"/>
      <c r="B3210" s="110"/>
      <c r="C3210" s="110"/>
      <c r="D3210" s="111"/>
      <c r="E3210" s="111"/>
      <c r="F3210" s="161"/>
      <c r="G3210" s="114"/>
      <c r="H3210" s="115"/>
      <c r="I3210" s="115"/>
      <c r="J3210" s="116"/>
      <c r="K3210" s="116"/>
      <c r="L3210" s="8"/>
      <c r="M3210" s="117"/>
      <c r="N3210" s="117"/>
      <c r="O3210" s="110"/>
      <c r="P3210" s="110"/>
      <c r="Q3210" s="148"/>
      <c r="R3210" s="170"/>
      <c r="S3210" s="110"/>
      <c r="T3210" s="92"/>
      <c r="U3210" s="180"/>
      <c r="V3210" s="120"/>
      <c r="W3210" s="118"/>
      <c r="X3210" s="118"/>
      <c r="Y3210" s="117"/>
      <c r="Z3210" s="110"/>
      <c r="AA3210" s="110"/>
      <c r="AB3210" s="121"/>
      <c r="AC3210" s="115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109"/>
      <c r="B3211" s="110"/>
      <c r="C3211" s="110"/>
      <c r="D3211" s="111"/>
      <c r="E3211" s="111"/>
      <c r="F3211" s="161"/>
      <c r="G3211" s="114"/>
      <c r="H3211" s="115"/>
      <c r="I3211" s="115"/>
      <c r="J3211" s="116"/>
      <c r="K3211" s="116"/>
      <c r="L3211" s="8"/>
      <c r="M3211" s="117"/>
      <c r="N3211" s="117"/>
      <c r="O3211" s="110"/>
      <c r="P3211" s="110"/>
      <c r="Q3211" s="148"/>
      <c r="R3211" s="170"/>
      <c r="S3211" s="110"/>
      <c r="T3211" s="92"/>
      <c r="U3211" s="180"/>
      <c r="V3211" s="120"/>
      <c r="W3211" s="118"/>
      <c r="X3211" s="118"/>
      <c r="Y3211" s="117"/>
      <c r="Z3211" s="110"/>
      <c r="AA3211" s="110"/>
      <c r="AB3211" s="121"/>
      <c r="AC3211" s="115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109"/>
      <c r="B3212" s="110"/>
      <c r="C3212" s="110"/>
      <c r="D3212" s="111"/>
      <c r="E3212" s="111"/>
      <c r="F3212" s="161"/>
      <c r="G3212" s="114"/>
      <c r="H3212" s="115"/>
      <c r="I3212" s="115"/>
      <c r="J3212" s="116"/>
      <c r="K3212" s="116"/>
      <c r="L3212" s="8"/>
      <c r="M3212" s="117"/>
      <c r="N3212" s="117"/>
      <c r="O3212" s="110"/>
      <c r="P3212" s="110"/>
      <c r="Q3212" s="148"/>
      <c r="R3212" s="170"/>
      <c r="S3212" s="110"/>
      <c r="T3212" s="92"/>
      <c r="U3212" s="180"/>
      <c r="V3212" s="120"/>
      <c r="W3212" s="118"/>
      <c r="X3212" s="118"/>
      <c r="Y3212" s="117"/>
      <c r="Z3212" s="110"/>
      <c r="AA3212" s="110"/>
      <c r="AB3212" s="121"/>
      <c r="AC3212" s="115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109"/>
      <c r="B3213" s="110"/>
      <c r="C3213" s="110"/>
      <c r="D3213" s="111"/>
      <c r="E3213" s="111"/>
      <c r="F3213" s="161"/>
      <c r="G3213" s="114"/>
      <c r="H3213" s="115"/>
      <c r="I3213" s="115"/>
      <c r="J3213" s="116"/>
      <c r="K3213" s="116"/>
      <c r="L3213" s="8"/>
      <c r="M3213" s="117"/>
      <c r="N3213" s="117"/>
      <c r="O3213" s="110"/>
      <c r="P3213" s="110"/>
      <c r="Q3213" s="148"/>
      <c r="R3213" s="170"/>
      <c r="S3213" s="110"/>
      <c r="T3213" s="92"/>
      <c r="U3213" s="180"/>
      <c r="V3213" s="120"/>
      <c r="W3213" s="118"/>
      <c r="X3213" s="118"/>
      <c r="Y3213" s="117"/>
      <c r="Z3213" s="110"/>
      <c r="AA3213" s="110"/>
      <c r="AB3213" s="121"/>
      <c r="AC3213" s="115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109"/>
      <c r="B3214" s="110"/>
      <c r="C3214" s="110"/>
      <c r="D3214" s="111"/>
      <c r="E3214" s="111"/>
      <c r="F3214" s="161"/>
      <c r="G3214" s="114"/>
      <c r="H3214" s="115"/>
      <c r="I3214" s="115"/>
      <c r="J3214" s="116"/>
      <c r="K3214" s="116"/>
      <c r="L3214" s="8"/>
      <c r="M3214" s="117"/>
      <c r="N3214" s="117"/>
      <c r="O3214" s="110"/>
      <c r="P3214" s="110"/>
      <c r="Q3214" s="148"/>
      <c r="R3214" s="170"/>
      <c r="S3214" s="110"/>
      <c r="T3214" s="92"/>
      <c r="U3214" s="180"/>
      <c r="V3214" s="120"/>
      <c r="W3214" s="118"/>
      <c r="X3214" s="118"/>
      <c r="Y3214" s="117"/>
      <c r="Z3214" s="110"/>
      <c r="AA3214" s="110"/>
      <c r="AB3214" s="121"/>
      <c r="AC3214" s="115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109"/>
      <c r="B3215" s="110"/>
      <c r="C3215" s="110"/>
      <c r="D3215" s="111"/>
      <c r="E3215" s="111"/>
      <c r="F3215" s="161"/>
      <c r="G3215" s="114"/>
      <c r="H3215" s="115"/>
      <c r="I3215" s="115"/>
      <c r="J3215" s="116"/>
      <c r="K3215" s="116"/>
      <c r="L3215" s="8"/>
      <c r="M3215" s="117"/>
      <c r="N3215" s="117"/>
      <c r="O3215" s="110"/>
      <c r="P3215" s="110"/>
      <c r="Q3215" s="148"/>
      <c r="R3215" s="170"/>
      <c r="S3215" s="110"/>
      <c r="T3215" s="92"/>
      <c r="U3215" s="180"/>
      <c r="V3215" s="120"/>
      <c r="W3215" s="118"/>
      <c r="X3215" s="118"/>
      <c r="Y3215" s="117"/>
      <c r="Z3215" s="110"/>
      <c r="AA3215" s="110"/>
      <c r="AB3215" s="121"/>
      <c r="AC3215" s="115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109"/>
      <c r="B3216" s="110"/>
      <c r="C3216" s="110"/>
      <c r="D3216" s="111"/>
      <c r="E3216" s="111"/>
      <c r="F3216" s="161"/>
      <c r="G3216" s="114"/>
      <c r="H3216" s="115"/>
      <c r="I3216" s="115"/>
      <c r="J3216" s="116"/>
      <c r="K3216" s="116"/>
      <c r="L3216" s="8"/>
      <c r="M3216" s="117"/>
      <c r="N3216" s="117"/>
      <c r="O3216" s="110"/>
      <c r="P3216" s="110"/>
      <c r="Q3216" s="148"/>
      <c r="R3216" s="170"/>
      <c r="S3216" s="110"/>
      <c r="T3216" s="92"/>
      <c r="U3216" s="180"/>
      <c r="V3216" s="120"/>
      <c r="W3216" s="118"/>
      <c r="X3216" s="118"/>
      <c r="Y3216" s="117"/>
      <c r="Z3216" s="110"/>
      <c r="AA3216" s="110"/>
      <c r="AB3216" s="121"/>
      <c r="AC3216" s="115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109"/>
      <c r="B3217" s="110"/>
      <c r="C3217" s="110"/>
      <c r="D3217" s="111"/>
      <c r="E3217" s="111"/>
      <c r="F3217" s="161"/>
      <c r="G3217" s="114"/>
      <c r="H3217" s="115"/>
      <c r="I3217" s="115"/>
      <c r="J3217" s="116"/>
      <c r="K3217" s="116"/>
      <c r="L3217" s="8"/>
      <c r="M3217" s="117"/>
      <c r="N3217" s="117"/>
      <c r="O3217" s="110"/>
      <c r="P3217" s="110"/>
      <c r="Q3217" s="148"/>
      <c r="R3217" s="170"/>
      <c r="S3217" s="110"/>
      <c r="T3217" s="92"/>
      <c r="U3217" s="180"/>
      <c r="V3217" s="120"/>
      <c r="W3217" s="118"/>
      <c r="X3217" s="118"/>
      <c r="Y3217" s="117"/>
      <c r="Z3217" s="110"/>
      <c r="AA3217" s="110"/>
      <c r="AB3217" s="121"/>
      <c r="AC3217" s="115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109"/>
      <c r="B3218" s="110"/>
      <c r="C3218" s="110"/>
      <c r="D3218" s="111"/>
      <c r="E3218" s="111"/>
      <c r="F3218" s="161"/>
      <c r="G3218" s="114"/>
      <c r="H3218" s="115"/>
      <c r="I3218" s="115"/>
      <c r="J3218" s="116"/>
      <c r="K3218" s="116"/>
      <c r="L3218" s="8"/>
      <c r="M3218" s="117"/>
      <c r="N3218" s="117"/>
      <c r="O3218" s="110"/>
      <c r="P3218" s="110"/>
      <c r="Q3218" s="148"/>
      <c r="R3218" s="170"/>
      <c r="S3218" s="110"/>
      <c r="T3218" s="92"/>
      <c r="U3218" s="180"/>
      <c r="V3218" s="120"/>
      <c r="W3218" s="118"/>
      <c r="X3218" s="118"/>
      <c r="Y3218" s="117"/>
      <c r="Z3218" s="110"/>
      <c r="AA3218" s="110"/>
      <c r="AB3218" s="121"/>
      <c r="AC3218" s="115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109"/>
      <c r="B3219" s="110"/>
      <c r="C3219" s="110"/>
      <c r="D3219" s="111"/>
      <c r="E3219" s="111"/>
      <c r="F3219" s="161"/>
      <c r="G3219" s="114"/>
      <c r="H3219" s="115"/>
      <c r="I3219" s="115"/>
      <c r="J3219" s="116"/>
      <c r="K3219" s="116"/>
      <c r="L3219" s="8"/>
      <c r="M3219" s="117"/>
      <c r="N3219" s="117"/>
      <c r="O3219" s="110"/>
      <c r="P3219" s="110"/>
      <c r="Q3219" s="148"/>
      <c r="R3219" s="170"/>
      <c r="S3219" s="110"/>
      <c r="T3219" s="92"/>
      <c r="U3219" s="180"/>
      <c r="V3219" s="120"/>
      <c r="W3219" s="118"/>
      <c r="X3219" s="118"/>
      <c r="Y3219" s="117"/>
      <c r="Z3219" s="110"/>
      <c r="AA3219" s="110"/>
      <c r="AB3219" s="121"/>
      <c r="AC3219" s="115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109"/>
      <c r="B3220" s="110"/>
      <c r="C3220" s="110"/>
      <c r="D3220" s="111"/>
      <c r="E3220" s="111"/>
      <c r="F3220" s="161"/>
      <c r="G3220" s="114"/>
      <c r="H3220" s="115"/>
      <c r="I3220" s="115"/>
      <c r="J3220" s="116"/>
      <c r="K3220" s="116"/>
      <c r="L3220" s="8"/>
      <c r="M3220" s="117"/>
      <c r="N3220" s="117"/>
      <c r="O3220" s="110"/>
      <c r="P3220" s="110"/>
      <c r="Q3220" s="148"/>
      <c r="R3220" s="170"/>
      <c r="S3220" s="110"/>
      <c r="T3220" s="92"/>
      <c r="U3220" s="180"/>
      <c r="V3220" s="120"/>
      <c r="W3220" s="118"/>
      <c r="X3220" s="118"/>
      <c r="Y3220" s="117"/>
      <c r="Z3220" s="110"/>
      <c r="AA3220" s="110"/>
      <c r="AB3220" s="121"/>
      <c r="AC3220" s="115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109"/>
      <c r="B3221" s="110"/>
      <c r="C3221" s="110"/>
      <c r="D3221" s="111"/>
      <c r="E3221" s="111"/>
      <c r="F3221" s="161"/>
      <c r="G3221" s="114"/>
      <c r="H3221" s="115"/>
      <c r="I3221" s="115"/>
      <c r="J3221" s="116"/>
      <c r="K3221" s="116"/>
      <c r="L3221" s="8"/>
      <c r="M3221" s="117"/>
      <c r="N3221" s="117"/>
      <c r="O3221" s="110"/>
      <c r="P3221" s="110"/>
      <c r="Q3221" s="148"/>
      <c r="R3221" s="170"/>
      <c r="S3221" s="110"/>
      <c r="T3221" s="92"/>
      <c r="U3221" s="180"/>
      <c r="V3221" s="120"/>
      <c r="W3221" s="118"/>
      <c r="X3221" s="118"/>
      <c r="Y3221" s="117"/>
      <c r="Z3221" s="110"/>
      <c r="AA3221" s="110"/>
      <c r="AB3221" s="121"/>
      <c r="AC3221" s="115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109"/>
      <c r="B3222" s="110"/>
      <c r="C3222" s="110"/>
      <c r="D3222" s="111"/>
      <c r="E3222" s="111"/>
      <c r="F3222" s="161"/>
      <c r="G3222" s="114"/>
      <c r="H3222" s="115"/>
      <c r="I3222" s="115"/>
      <c r="J3222" s="116"/>
      <c r="K3222" s="116"/>
      <c r="L3222" s="8"/>
      <c r="M3222" s="117"/>
      <c r="N3222" s="117"/>
      <c r="O3222" s="110"/>
      <c r="P3222" s="110"/>
      <c r="Q3222" s="148"/>
      <c r="R3222" s="170"/>
      <c r="S3222" s="110"/>
      <c r="T3222" s="92"/>
      <c r="U3222" s="180"/>
      <c r="V3222" s="120"/>
      <c r="W3222" s="118"/>
      <c r="X3222" s="118"/>
      <c r="Y3222" s="117"/>
      <c r="Z3222" s="110"/>
      <c r="AA3222" s="110"/>
      <c r="AB3222" s="121"/>
      <c r="AC3222" s="115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109"/>
      <c r="B3223" s="110"/>
      <c r="C3223" s="110"/>
      <c r="D3223" s="111"/>
      <c r="E3223" s="111"/>
      <c r="F3223" s="161"/>
      <c r="G3223" s="114"/>
      <c r="H3223" s="115"/>
      <c r="I3223" s="115"/>
      <c r="J3223" s="116"/>
      <c r="K3223" s="116"/>
      <c r="L3223" s="8"/>
      <c r="M3223" s="117"/>
      <c r="N3223" s="117"/>
      <c r="O3223" s="110"/>
      <c r="P3223" s="110"/>
      <c r="Q3223" s="148"/>
      <c r="R3223" s="170"/>
      <c r="S3223" s="110"/>
      <c r="T3223" s="92"/>
      <c r="U3223" s="180"/>
      <c r="V3223" s="120"/>
      <c r="W3223" s="118"/>
      <c r="X3223" s="118"/>
      <c r="Y3223" s="117"/>
      <c r="Z3223" s="110"/>
      <c r="AA3223" s="110"/>
      <c r="AB3223" s="121"/>
      <c r="AC3223" s="115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109"/>
      <c r="B3224" s="110"/>
      <c r="C3224" s="110"/>
      <c r="D3224" s="111"/>
      <c r="E3224" s="111"/>
      <c r="F3224" s="161"/>
      <c r="G3224" s="114"/>
      <c r="H3224" s="115"/>
      <c r="I3224" s="115"/>
      <c r="J3224" s="116"/>
      <c r="K3224" s="116"/>
      <c r="L3224" s="8"/>
      <c r="M3224" s="117"/>
      <c r="N3224" s="117"/>
      <c r="O3224" s="110"/>
      <c r="P3224" s="110"/>
      <c r="Q3224" s="148"/>
      <c r="R3224" s="170"/>
      <c r="S3224" s="110"/>
      <c r="T3224" s="92"/>
      <c r="U3224" s="180"/>
      <c r="V3224" s="120"/>
      <c r="W3224" s="118"/>
      <c r="X3224" s="118"/>
      <c r="Y3224" s="117"/>
      <c r="Z3224" s="110"/>
      <c r="AA3224" s="110"/>
      <c r="AB3224" s="121"/>
      <c r="AC3224" s="115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109"/>
      <c r="B3225" s="110"/>
      <c r="C3225" s="110"/>
      <c r="D3225" s="111"/>
      <c r="E3225" s="111"/>
      <c r="F3225" s="161"/>
      <c r="G3225" s="114"/>
      <c r="H3225" s="115"/>
      <c r="I3225" s="115"/>
      <c r="J3225" s="116"/>
      <c r="K3225" s="116"/>
      <c r="L3225" s="8"/>
      <c r="M3225" s="117"/>
      <c r="N3225" s="117"/>
      <c r="O3225" s="110"/>
      <c r="P3225" s="110"/>
      <c r="Q3225" s="148"/>
      <c r="R3225" s="170"/>
      <c r="S3225" s="110"/>
      <c r="T3225" s="92"/>
      <c r="U3225" s="180"/>
      <c r="V3225" s="120"/>
      <c r="W3225" s="118"/>
      <c r="X3225" s="118"/>
      <c r="Y3225" s="117"/>
      <c r="Z3225" s="110"/>
      <c r="AA3225" s="110"/>
      <c r="AB3225" s="121"/>
      <c r="AC3225" s="115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109"/>
      <c r="B3226" s="110"/>
      <c r="C3226" s="110"/>
      <c r="D3226" s="111"/>
      <c r="E3226" s="111"/>
      <c r="F3226" s="161"/>
      <c r="G3226" s="114"/>
      <c r="H3226" s="115"/>
      <c r="I3226" s="115"/>
      <c r="J3226" s="116"/>
      <c r="K3226" s="116"/>
      <c r="L3226" s="8"/>
      <c r="M3226" s="117"/>
      <c r="N3226" s="117"/>
      <c r="O3226" s="110"/>
      <c r="P3226" s="110"/>
      <c r="Q3226" s="148"/>
      <c r="R3226" s="170"/>
      <c r="S3226" s="110"/>
      <c r="T3226" s="92"/>
      <c r="U3226" s="180"/>
      <c r="V3226" s="120"/>
      <c r="W3226" s="118"/>
      <c r="X3226" s="118"/>
      <c r="Y3226" s="117"/>
      <c r="Z3226" s="110"/>
      <c r="AA3226" s="110"/>
      <c r="AB3226" s="121"/>
      <c r="AC3226" s="115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109"/>
      <c r="B3227" s="110"/>
      <c r="C3227" s="110"/>
      <c r="D3227" s="111"/>
      <c r="E3227" s="111"/>
      <c r="F3227" s="161"/>
      <c r="G3227" s="114"/>
      <c r="H3227" s="115"/>
      <c r="I3227" s="115"/>
      <c r="J3227" s="116"/>
      <c r="K3227" s="116"/>
      <c r="L3227" s="8"/>
      <c r="M3227" s="117"/>
      <c r="N3227" s="117"/>
      <c r="O3227" s="110"/>
      <c r="P3227" s="110"/>
      <c r="Q3227" s="148"/>
      <c r="R3227" s="170"/>
      <c r="S3227" s="110"/>
      <c r="T3227" s="92"/>
      <c r="U3227" s="180"/>
      <c r="V3227" s="120"/>
      <c r="W3227" s="118"/>
      <c r="X3227" s="118"/>
      <c r="Y3227" s="117"/>
      <c r="Z3227" s="110"/>
      <c r="AA3227" s="110"/>
      <c r="AB3227" s="121"/>
      <c r="AC3227" s="115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109"/>
      <c r="B3228" s="110"/>
      <c r="C3228" s="110"/>
      <c r="D3228" s="111"/>
      <c r="E3228" s="111"/>
      <c r="F3228" s="161"/>
      <c r="G3228" s="114"/>
      <c r="H3228" s="115"/>
      <c r="I3228" s="115"/>
      <c r="J3228" s="116"/>
      <c r="K3228" s="116"/>
      <c r="L3228" s="8"/>
      <c r="M3228" s="117"/>
      <c r="N3228" s="117"/>
      <c r="O3228" s="110"/>
      <c r="P3228" s="110"/>
      <c r="Q3228" s="148"/>
      <c r="R3228" s="170"/>
      <c r="S3228" s="110"/>
      <c r="T3228" s="92"/>
      <c r="U3228" s="180"/>
      <c r="V3228" s="120"/>
      <c r="W3228" s="118"/>
      <c r="X3228" s="118"/>
      <c r="Y3228" s="117"/>
      <c r="Z3228" s="110"/>
      <c r="AA3228" s="110"/>
      <c r="AB3228" s="121"/>
      <c r="AC3228" s="115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109"/>
      <c r="B3229" s="110"/>
      <c r="C3229" s="110"/>
      <c r="D3229" s="111"/>
      <c r="E3229" s="111"/>
      <c r="F3229" s="161"/>
      <c r="G3229" s="114"/>
      <c r="H3229" s="115"/>
      <c r="I3229" s="115"/>
      <c r="J3229" s="116"/>
      <c r="K3229" s="116"/>
      <c r="L3229" s="8"/>
      <c r="M3229" s="117"/>
      <c r="N3229" s="117"/>
      <c r="O3229" s="110"/>
      <c r="P3229" s="110"/>
      <c r="Q3229" s="148"/>
      <c r="R3229" s="170"/>
      <c r="S3229" s="110"/>
      <c r="T3229" s="92"/>
      <c r="U3229" s="180"/>
      <c r="V3229" s="120"/>
      <c r="W3229" s="118"/>
      <c r="X3229" s="118"/>
      <c r="Y3229" s="117"/>
      <c r="Z3229" s="110"/>
      <c r="AA3229" s="110"/>
      <c r="AB3229" s="121"/>
      <c r="AC3229" s="115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109"/>
      <c r="B3230" s="110"/>
      <c r="C3230" s="110"/>
      <c r="D3230" s="111"/>
      <c r="E3230" s="111"/>
      <c r="F3230" s="161"/>
      <c r="G3230" s="114"/>
      <c r="H3230" s="115"/>
      <c r="I3230" s="115"/>
      <c r="J3230" s="116"/>
      <c r="K3230" s="116"/>
      <c r="L3230" s="8"/>
      <c r="M3230" s="117"/>
      <c r="N3230" s="117"/>
      <c r="O3230" s="110"/>
      <c r="P3230" s="110"/>
      <c r="Q3230" s="148"/>
      <c r="R3230" s="170"/>
      <c r="S3230" s="110"/>
      <c r="T3230" s="92"/>
      <c r="U3230" s="180"/>
      <c r="V3230" s="120"/>
      <c r="W3230" s="118"/>
      <c r="X3230" s="118"/>
      <c r="Y3230" s="117"/>
      <c r="Z3230" s="110"/>
      <c r="AA3230" s="110"/>
      <c r="AB3230" s="121"/>
      <c r="AC3230" s="115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109"/>
      <c r="B3231" s="110"/>
      <c r="C3231" s="110"/>
      <c r="D3231" s="111"/>
      <c r="E3231" s="111"/>
      <c r="F3231" s="161"/>
      <c r="G3231" s="114"/>
      <c r="H3231" s="115"/>
      <c r="I3231" s="115"/>
      <c r="J3231" s="116"/>
      <c r="K3231" s="116"/>
      <c r="L3231" s="8"/>
      <c r="M3231" s="117"/>
      <c r="N3231" s="117"/>
      <c r="O3231" s="110"/>
      <c r="P3231" s="110"/>
      <c r="Q3231" s="148"/>
      <c r="R3231" s="170"/>
      <c r="S3231" s="110"/>
      <c r="T3231" s="92"/>
      <c r="U3231" s="180"/>
      <c r="V3231" s="120"/>
      <c r="W3231" s="118"/>
      <c r="X3231" s="118"/>
      <c r="Y3231" s="117"/>
      <c r="Z3231" s="110"/>
      <c r="AA3231" s="110"/>
      <c r="AB3231" s="121"/>
      <c r="AC3231" s="115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109"/>
      <c r="B3232" s="110"/>
      <c r="C3232" s="110"/>
      <c r="D3232" s="111"/>
      <c r="E3232" s="111"/>
      <c r="F3232" s="161"/>
      <c r="G3232" s="114"/>
      <c r="H3232" s="115"/>
      <c r="I3232" s="115"/>
      <c r="J3232" s="116"/>
      <c r="K3232" s="116"/>
      <c r="L3232" s="8"/>
      <c r="M3232" s="117"/>
      <c r="N3232" s="117"/>
      <c r="O3232" s="110"/>
      <c r="P3232" s="110"/>
      <c r="Q3232" s="148"/>
      <c r="R3232" s="170"/>
      <c r="S3232" s="110"/>
      <c r="T3232" s="92"/>
      <c r="U3232" s="180"/>
      <c r="V3232" s="120"/>
      <c r="W3232" s="118"/>
      <c r="X3232" s="118"/>
      <c r="Y3232" s="117"/>
      <c r="Z3232" s="110"/>
      <c r="AA3232" s="110"/>
      <c r="AB3232" s="121"/>
      <c r="AC3232" s="115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109"/>
      <c r="B3233" s="110"/>
      <c r="C3233" s="110"/>
      <c r="D3233" s="111"/>
      <c r="E3233" s="111"/>
      <c r="F3233" s="161"/>
      <c r="G3233" s="114"/>
      <c r="H3233" s="115"/>
      <c r="I3233" s="115"/>
      <c r="J3233" s="116"/>
      <c r="K3233" s="116"/>
      <c r="L3233" s="8"/>
      <c r="M3233" s="117"/>
      <c r="N3233" s="117"/>
      <c r="O3233" s="110"/>
      <c r="P3233" s="110"/>
      <c r="Q3233" s="148"/>
      <c r="R3233" s="170"/>
      <c r="S3233" s="110"/>
      <c r="T3233" s="92"/>
      <c r="U3233" s="180"/>
      <c r="V3233" s="120"/>
      <c r="W3233" s="118"/>
      <c r="X3233" s="118"/>
      <c r="Y3233" s="117"/>
      <c r="Z3233" s="110"/>
      <c r="AA3233" s="110"/>
      <c r="AB3233" s="121"/>
      <c r="AC3233" s="115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109"/>
      <c r="B3234" s="110"/>
      <c r="C3234" s="110"/>
      <c r="D3234" s="111"/>
      <c r="E3234" s="111"/>
      <c r="F3234" s="161"/>
      <c r="G3234" s="114"/>
      <c r="H3234" s="115"/>
      <c r="I3234" s="115"/>
      <c r="J3234" s="116"/>
      <c r="K3234" s="116"/>
      <c r="L3234" s="8"/>
      <c r="M3234" s="117"/>
      <c r="N3234" s="117"/>
      <c r="O3234" s="110"/>
      <c r="P3234" s="110"/>
      <c r="Q3234" s="148"/>
      <c r="R3234" s="170"/>
      <c r="S3234" s="110"/>
      <c r="T3234" s="92"/>
      <c r="U3234" s="180"/>
      <c r="V3234" s="120"/>
      <c r="W3234" s="118"/>
      <c r="X3234" s="118"/>
      <c r="Y3234" s="117"/>
      <c r="Z3234" s="110"/>
      <c r="AA3234" s="110"/>
      <c r="AB3234" s="121"/>
      <c r="AC3234" s="115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109"/>
      <c r="B3235" s="110"/>
      <c r="C3235" s="110"/>
      <c r="D3235" s="111"/>
      <c r="E3235" s="111"/>
      <c r="F3235" s="161"/>
      <c r="G3235" s="114"/>
      <c r="H3235" s="115"/>
      <c r="I3235" s="115"/>
      <c r="J3235" s="116"/>
      <c r="K3235" s="116"/>
      <c r="L3235" s="8"/>
      <c r="M3235" s="117"/>
      <c r="N3235" s="117"/>
      <c r="O3235" s="110"/>
      <c r="P3235" s="110"/>
      <c r="Q3235" s="148"/>
      <c r="R3235" s="170"/>
      <c r="S3235" s="110"/>
      <c r="T3235" s="92"/>
      <c r="U3235" s="180"/>
      <c r="V3235" s="120"/>
      <c r="W3235" s="118"/>
      <c r="X3235" s="118"/>
      <c r="Y3235" s="117"/>
      <c r="Z3235" s="110"/>
      <c r="AA3235" s="110"/>
      <c r="AB3235" s="121"/>
      <c r="AC3235" s="115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109"/>
      <c r="B3236" s="110"/>
      <c r="C3236" s="110"/>
      <c r="D3236" s="111"/>
      <c r="E3236" s="111"/>
      <c r="F3236" s="161"/>
      <c r="G3236" s="114"/>
      <c r="H3236" s="115"/>
      <c r="I3236" s="115"/>
      <c r="J3236" s="116"/>
      <c r="K3236" s="116"/>
      <c r="L3236" s="8"/>
      <c r="M3236" s="117"/>
      <c r="N3236" s="117"/>
      <c r="O3236" s="110"/>
      <c r="P3236" s="110"/>
      <c r="Q3236" s="148"/>
      <c r="R3236" s="170"/>
      <c r="S3236" s="110"/>
      <c r="T3236" s="92"/>
      <c r="U3236" s="180"/>
      <c r="V3236" s="120"/>
      <c r="W3236" s="118"/>
      <c r="X3236" s="118"/>
      <c r="Y3236" s="117"/>
      <c r="Z3236" s="110"/>
      <c r="AA3236" s="110"/>
      <c r="AB3236" s="121"/>
      <c r="AC3236" s="115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109"/>
      <c r="B3237" s="110"/>
      <c r="C3237" s="110"/>
      <c r="D3237" s="111"/>
      <c r="E3237" s="111"/>
      <c r="F3237" s="161"/>
      <c r="G3237" s="114"/>
      <c r="H3237" s="115"/>
      <c r="I3237" s="115"/>
      <c r="J3237" s="116"/>
      <c r="K3237" s="116"/>
      <c r="L3237" s="8"/>
      <c r="M3237" s="117"/>
      <c r="N3237" s="117"/>
      <c r="O3237" s="110"/>
      <c r="P3237" s="110"/>
      <c r="Q3237" s="148"/>
      <c r="R3237" s="170"/>
      <c r="S3237" s="110"/>
      <c r="T3237" s="92"/>
      <c r="U3237" s="180"/>
      <c r="V3237" s="120"/>
      <c r="W3237" s="118"/>
      <c r="X3237" s="118"/>
      <c r="Y3237" s="117"/>
      <c r="Z3237" s="110"/>
      <c r="AA3237" s="110"/>
      <c r="AB3237" s="121"/>
      <c r="AC3237" s="115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109"/>
      <c r="B3238" s="110"/>
      <c r="C3238" s="110"/>
      <c r="D3238" s="111"/>
      <c r="E3238" s="111"/>
      <c r="F3238" s="161"/>
      <c r="G3238" s="114"/>
      <c r="H3238" s="115"/>
      <c r="I3238" s="115"/>
      <c r="J3238" s="116"/>
      <c r="K3238" s="116"/>
      <c r="L3238" s="8"/>
      <c r="M3238" s="117"/>
      <c r="N3238" s="117"/>
      <c r="O3238" s="110"/>
      <c r="P3238" s="110"/>
      <c r="Q3238" s="148"/>
      <c r="R3238" s="170"/>
      <c r="S3238" s="110"/>
      <c r="T3238" s="92"/>
      <c r="U3238" s="180"/>
      <c r="V3238" s="120"/>
      <c r="W3238" s="118"/>
      <c r="X3238" s="118"/>
      <c r="Y3238" s="117"/>
      <c r="Z3238" s="110"/>
      <c r="AA3238" s="110"/>
      <c r="AB3238" s="121"/>
      <c r="AC3238" s="115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109"/>
      <c r="B3239" s="110"/>
      <c r="C3239" s="110"/>
      <c r="D3239" s="111"/>
      <c r="E3239" s="111"/>
      <c r="F3239" s="161"/>
      <c r="G3239" s="114"/>
      <c r="H3239" s="115"/>
      <c r="I3239" s="115"/>
      <c r="J3239" s="116"/>
      <c r="K3239" s="116"/>
      <c r="L3239" s="8"/>
      <c r="M3239" s="117"/>
      <c r="N3239" s="117"/>
      <c r="O3239" s="110"/>
      <c r="P3239" s="110"/>
      <c r="Q3239" s="148"/>
      <c r="R3239" s="170"/>
      <c r="S3239" s="110"/>
      <c r="T3239" s="92"/>
      <c r="U3239" s="180"/>
      <c r="V3239" s="120"/>
      <c r="W3239" s="118"/>
      <c r="X3239" s="118"/>
      <c r="Y3239" s="117"/>
      <c r="Z3239" s="110"/>
      <c r="AA3239" s="110"/>
      <c r="AB3239" s="121"/>
      <c r="AC3239" s="115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109"/>
      <c r="B3240" s="110"/>
      <c r="C3240" s="110"/>
      <c r="D3240" s="111"/>
      <c r="E3240" s="111"/>
      <c r="F3240" s="161"/>
      <c r="G3240" s="114"/>
      <c r="H3240" s="115"/>
      <c r="I3240" s="115"/>
      <c r="J3240" s="116"/>
      <c r="K3240" s="116"/>
      <c r="L3240" s="8"/>
      <c r="M3240" s="117"/>
      <c r="N3240" s="117"/>
      <c r="O3240" s="110"/>
      <c r="P3240" s="110"/>
      <c r="Q3240" s="148"/>
      <c r="R3240" s="170"/>
      <c r="S3240" s="110"/>
      <c r="T3240" s="92"/>
      <c r="U3240" s="180"/>
      <c r="V3240" s="120"/>
      <c r="W3240" s="118"/>
      <c r="X3240" s="118"/>
      <c r="Y3240" s="117"/>
      <c r="Z3240" s="110"/>
      <c r="AA3240" s="110"/>
      <c r="AB3240" s="121"/>
      <c r="AC3240" s="115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109"/>
      <c r="B3241" s="110"/>
      <c r="C3241" s="110"/>
      <c r="D3241" s="111"/>
      <c r="E3241" s="111"/>
      <c r="F3241" s="161"/>
      <c r="G3241" s="114"/>
      <c r="H3241" s="115"/>
      <c r="I3241" s="115"/>
      <c r="J3241" s="116"/>
      <c r="K3241" s="116"/>
      <c r="L3241" s="8"/>
      <c r="M3241" s="117"/>
      <c r="N3241" s="117"/>
      <c r="O3241" s="110"/>
      <c r="P3241" s="110"/>
      <c r="Q3241" s="148"/>
      <c r="R3241" s="170"/>
      <c r="S3241" s="110"/>
      <c r="T3241" s="92"/>
      <c r="U3241" s="180"/>
      <c r="V3241" s="120"/>
      <c r="W3241" s="118"/>
      <c r="X3241" s="118"/>
      <c r="Y3241" s="117"/>
      <c r="Z3241" s="110"/>
      <c r="AA3241" s="110"/>
      <c r="AB3241" s="121"/>
      <c r="AC3241" s="115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109"/>
      <c r="B3242" s="110"/>
      <c r="C3242" s="110"/>
      <c r="D3242" s="111"/>
      <c r="E3242" s="111"/>
      <c r="F3242" s="161"/>
      <c r="G3242" s="114"/>
      <c r="H3242" s="115"/>
      <c r="I3242" s="115"/>
      <c r="J3242" s="116"/>
      <c r="K3242" s="116"/>
      <c r="L3242" s="8"/>
      <c r="M3242" s="117"/>
      <c r="N3242" s="117"/>
      <c r="O3242" s="110"/>
      <c r="P3242" s="110"/>
      <c r="Q3242" s="148"/>
      <c r="R3242" s="170"/>
      <c r="S3242" s="110"/>
      <c r="T3242" s="92"/>
      <c r="U3242" s="180"/>
      <c r="V3242" s="120"/>
      <c r="W3242" s="118"/>
      <c r="X3242" s="118"/>
      <c r="Y3242" s="117"/>
      <c r="Z3242" s="110"/>
      <c r="AA3242" s="110"/>
      <c r="AB3242" s="121"/>
      <c r="AC3242" s="115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109"/>
      <c r="B3243" s="110"/>
      <c r="C3243" s="110"/>
      <c r="D3243" s="111"/>
      <c r="E3243" s="111"/>
      <c r="F3243" s="161"/>
      <c r="G3243" s="114"/>
      <c r="H3243" s="115"/>
      <c r="I3243" s="115"/>
      <c r="J3243" s="116"/>
      <c r="K3243" s="116"/>
      <c r="L3243" s="8"/>
      <c r="M3243" s="117"/>
      <c r="N3243" s="117"/>
      <c r="O3243" s="110"/>
      <c r="P3243" s="110"/>
      <c r="Q3243" s="148"/>
      <c r="R3243" s="170"/>
      <c r="S3243" s="110"/>
      <c r="T3243" s="92"/>
      <c r="U3243" s="180"/>
      <c r="V3243" s="120"/>
      <c r="W3243" s="118"/>
      <c r="X3243" s="118"/>
      <c r="Y3243" s="117"/>
      <c r="Z3243" s="110"/>
      <c r="AA3243" s="110"/>
      <c r="AB3243" s="121"/>
      <c r="AC3243" s="115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109"/>
      <c r="B3244" s="110"/>
      <c r="C3244" s="110"/>
      <c r="D3244" s="111"/>
      <c r="E3244" s="111"/>
      <c r="F3244" s="161"/>
      <c r="G3244" s="114"/>
      <c r="H3244" s="115"/>
      <c r="I3244" s="115"/>
      <c r="J3244" s="116"/>
      <c r="K3244" s="116"/>
      <c r="L3244" s="8"/>
      <c r="M3244" s="117"/>
      <c r="N3244" s="117"/>
      <c r="O3244" s="110"/>
      <c r="P3244" s="110"/>
      <c r="Q3244" s="148"/>
      <c r="R3244" s="170"/>
      <c r="S3244" s="110"/>
      <c r="T3244" s="92"/>
      <c r="U3244" s="180"/>
      <c r="V3244" s="120"/>
      <c r="W3244" s="118"/>
      <c r="X3244" s="118"/>
      <c r="Y3244" s="117"/>
      <c r="Z3244" s="110"/>
      <c r="AA3244" s="110"/>
      <c r="AB3244" s="121"/>
      <c r="AC3244" s="115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109"/>
      <c r="B3245" s="110"/>
      <c r="C3245" s="110"/>
      <c r="D3245" s="111"/>
      <c r="E3245" s="111"/>
      <c r="F3245" s="161"/>
      <c r="G3245" s="114"/>
      <c r="H3245" s="115"/>
      <c r="I3245" s="115"/>
      <c r="J3245" s="116"/>
      <c r="K3245" s="116"/>
      <c r="L3245" s="8"/>
      <c r="M3245" s="117"/>
      <c r="N3245" s="117"/>
      <c r="O3245" s="110"/>
      <c r="P3245" s="110"/>
      <c r="Q3245" s="148"/>
      <c r="R3245" s="170"/>
      <c r="S3245" s="110"/>
      <c r="T3245" s="92"/>
      <c r="U3245" s="180"/>
      <c r="V3245" s="120"/>
      <c r="W3245" s="118"/>
      <c r="X3245" s="118"/>
      <c r="Y3245" s="117"/>
      <c r="Z3245" s="110"/>
      <c r="AA3245" s="110"/>
      <c r="AB3245" s="121"/>
      <c r="AC3245" s="115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109"/>
      <c r="B3246" s="110"/>
      <c r="C3246" s="110"/>
      <c r="D3246" s="111"/>
      <c r="E3246" s="111"/>
      <c r="F3246" s="161"/>
      <c r="G3246" s="114"/>
      <c r="H3246" s="115"/>
      <c r="I3246" s="115"/>
      <c r="J3246" s="116"/>
      <c r="K3246" s="116"/>
      <c r="L3246" s="8"/>
      <c r="M3246" s="117"/>
      <c r="N3246" s="117"/>
      <c r="O3246" s="110"/>
      <c r="P3246" s="110"/>
      <c r="Q3246" s="148"/>
      <c r="R3246" s="170"/>
      <c r="S3246" s="110"/>
      <c r="T3246" s="92"/>
      <c r="U3246" s="180"/>
      <c r="V3246" s="120"/>
      <c r="W3246" s="118"/>
      <c r="X3246" s="118"/>
      <c r="Y3246" s="117"/>
      <c r="Z3246" s="110"/>
      <c r="AA3246" s="110"/>
      <c r="AB3246" s="121"/>
      <c r="AC3246" s="115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109"/>
      <c r="B3247" s="110"/>
      <c r="C3247" s="110"/>
      <c r="D3247" s="111"/>
      <c r="E3247" s="111"/>
      <c r="F3247" s="161"/>
      <c r="G3247" s="114"/>
      <c r="H3247" s="115"/>
      <c r="I3247" s="115"/>
      <c r="J3247" s="116"/>
      <c r="K3247" s="116"/>
      <c r="L3247" s="8"/>
      <c r="M3247" s="117"/>
      <c r="N3247" s="117"/>
      <c r="O3247" s="110"/>
      <c r="P3247" s="110"/>
      <c r="Q3247" s="148"/>
      <c r="R3247" s="170"/>
      <c r="S3247" s="110"/>
      <c r="T3247" s="92"/>
      <c r="U3247" s="180"/>
      <c r="V3247" s="120"/>
      <c r="W3247" s="118"/>
      <c r="X3247" s="118"/>
      <c r="Y3247" s="117"/>
      <c r="Z3247" s="110"/>
      <c r="AA3247" s="110"/>
      <c r="AB3247" s="121"/>
      <c r="AC3247" s="115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109"/>
      <c r="B3248" s="110"/>
      <c r="C3248" s="110"/>
      <c r="D3248" s="111"/>
      <c r="E3248" s="111"/>
      <c r="F3248" s="161"/>
      <c r="G3248" s="114"/>
      <c r="H3248" s="115"/>
      <c r="I3248" s="115"/>
      <c r="J3248" s="116"/>
      <c r="K3248" s="116"/>
      <c r="L3248" s="8"/>
      <c r="M3248" s="117"/>
      <c r="N3248" s="117"/>
      <c r="O3248" s="110"/>
      <c r="P3248" s="110"/>
      <c r="Q3248" s="148"/>
      <c r="R3248" s="170"/>
      <c r="S3248" s="110"/>
      <c r="T3248" s="92"/>
      <c r="U3248" s="180"/>
      <c r="V3248" s="120"/>
      <c r="W3248" s="118"/>
      <c r="X3248" s="118"/>
      <c r="Y3248" s="117"/>
      <c r="Z3248" s="110"/>
      <c r="AA3248" s="110"/>
      <c r="AB3248" s="121"/>
      <c r="AC3248" s="115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109"/>
      <c r="B3249" s="110"/>
      <c r="C3249" s="110"/>
      <c r="D3249" s="111"/>
      <c r="E3249" s="111"/>
      <c r="F3249" s="161"/>
      <c r="G3249" s="114"/>
      <c r="H3249" s="115"/>
      <c r="I3249" s="115"/>
      <c r="J3249" s="116"/>
      <c r="K3249" s="116"/>
      <c r="L3249" s="8"/>
      <c r="M3249" s="117"/>
      <c r="N3249" s="117"/>
      <c r="O3249" s="110"/>
      <c r="P3249" s="110"/>
      <c r="Q3249" s="148"/>
      <c r="R3249" s="170"/>
      <c r="S3249" s="110"/>
      <c r="T3249" s="92"/>
      <c r="U3249" s="180"/>
      <c r="V3249" s="120"/>
      <c r="W3249" s="118"/>
      <c r="X3249" s="118"/>
      <c r="Y3249" s="117"/>
      <c r="Z3249" s="110"/>
      <c r="AA3249" s="110"/>
      <c r="AB3249" s="121"/>
      <c r="AC3249" s="115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109"/>
      <c r="B3250" s="110"/>
      <c r="C3250" s="110"/>
      <c r="D3250" s="111"/>
      <c r="E3250" s="111"/>
      <c r="F3250" s="161"/>
      <c r="G3250" s="114"/>
      <c r="H3250" s="115"/>
      <c r="I3250" s="115"/>
      <c r="J3250" s="116"/>
      <c r="K3250" s="116"/>
      <c r="L3250" s="8"/>
      <c r="M3250" s="117"/>
      <c r="N3250" s="117"/>
      <c r="O3250" s="110"/>
      <c r="P3250" s="110"/>
      <c r="Q3250" s="148"/>
      <c r="R3250" s="170"/>
      <c r="S3250" s="110"/>
      <c r="T3250" s="92"/>
      <c r="U3250" s="180"/>
      <c r="V3250" s="120"/>
      <c r="W3250" s="118"/>
      <c r="X3250" s="118"/>
      <c r="Y3250" s="117"/>
      <c r="Z3250" s="110"/>
      <c r="AA3250" s="110"/>
      <c r="AB3250" s="121"/>
      <c r="AC3250" s="115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109"/>
      <c r="B3251" s="110"/>
      <c r="C3251" s="110"/>
      <c r="D3251" s="111"/>
      <c r="E3251" s="111"/>
      <c r="F3251" s="161"/>
      <c r="G3251" s="114"/>
      <c r="H3251" s="115"/>
      <c r="I3251" s="115"/>
      <c r="J3251" s="116"/>
      <c r="K3251" s="116"/>
      <c r="L3251" s="8"/>
      <c r="M3251" s="117"/>
      <c r="N3251" s="117"/>
      <c r="O3251" s="110"/>
      <c r="P3251" s="110"/>
      <c r="Q3251" s="148"/>
      <c r="R3251" s="170"/>
      <c r="S3251" s="110"/>
      <c r="T3251" s="92"/>
      <c r="U3251" s="180"/>
      <c r="V3251" s="120"/>
      <c r="W3251" s="118"/>
      <c r="X3251" s="118"/>
      <c r="Y3251" s="117"/>
      <c r="Z3251" s="110"/>
      <c r="AA3251" s="110"/>
      <c r="AB3251" s="121"/>
      <c r="AC3251" s="115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109"/>
      <c r="B3252" s="110"/>
      <c r="C3252" s="110"/>
      <c r="D3252" s="111"/>
      <c r="E3252" s="111"/>
      <c r="F3252" s="161"/>
      <c r="G3252" s="114"/>
      <c r="H3252" s="115"/>
      <c r="I3252" s="115"/>
      <c r="J3252" s="116"/>
      <c r="K3252" s="116"/>
      <c r="L3252" s="8"/>
      <c r="M3252" s="117"/>
      <c r="N3252" s="117"/>
      <c r="O3252" s="110"/>
      <c r="P3252" s="110"/>
      <c r="Q3252" s="148"/>
      <c r="R3252" s="170"/>
      <c r="S3252" s="110"/>
      <c r="T3252" s="92"/>
      <c r="U3252" s="180"/>
      <c r="V3252" s="120"/>
      <c r="W3252" s="118"/>
      <c r="X3252" s="118"/>
      <c r="Y3252" s="117"/>
      <c r="Z3252" s="110"/>
      <c r="AA3252" s="110"/>
      <c r="AB3252" s="121"/>
      <c r="AC3252" s="115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109"/>
      <c r="B3253" s="110"/>
      <c r="C3253" s="110"/>
      <c r="D3253" s="111"/>
      <c r="E3253" s="111"/>
      <c r="F3253" s="161"/>
      <c r="G3253" s="114"/>
      <c r="H3253" s="115"/>
      <c r="I3253" s="115"/>
      <c r="J3253" s="116"/>
      <c r="K3253" s="116"/>
      <c r="L3253" s="8"/>
      <c r="M3253" s="117"/>
      <c r="N3253" s="117"/>
      <c r="O3253" s="110"/>
      <c r="P3253" s="110"/>
      <c r="Q3253" s="148"/>
      <c r="R3253" s="170"/>
      <c r="S3253" s="110"/>
      <c r="T3253" s="92"/>
      <c r="U3253" s="180"/>
      <c r="V3253" s="120"/>
      <c r="W3253" s="118"/>
      <c r="X3253" s="118"/>
      <c r="Y3253" s="117"/>
      <c r="Z3253" s="110"/>
      <c r="AA3253" s="110"/>
      <c r="AB3253" s="121"/>
      <c r="AC3253" s="115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109"/>
      <c r="B3254" s="110"/>
      <c r="C3254" s="110"/>
      <c r="D3254" s="111"/>
      <c r="E3254" s="111"/>
      <c r="F3254" s="161"/>
      <c r="G3254" s="114"/>
      <c r="H3254" s="115"/>
      <c r="I3254" s="115"/>
      <c r="J3254" s="116"/>
      <c r="K3254" s="116"/>
      <c r="L3254" s="8"/>
      <c r="M3254" s="117"/>
      <c r="N3254" s="117"/>
      <c r="O3254" s="110"/>
      <c r="P3254" s="110"/>
      <c r="Q3254" s="148"/>
      <c r="R3254" s="170"/>
      <c r="S3254" s="110"/>
      <c r="T3254" s="92"/>
      <c r="U3254" s="180"/>
      <c r="V3254" s="120"/>
      <c r="W3254" s="118"/>
      <c r="X3254" s="118"/>
      <c r="Y3254" s="117"/>
      <c r="Z3254" s="110"/>
      <c r="AA3254" s="110"/>
      <c r="AB3254" s="121"/>
      <c r="AC3254" s="115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109"/>
      <c r="B3255" s="110"/>
      <c r="C3255" s="110"/>
      <c r="D3255" s="111"/>
      <c r="E3255" s="111"/>
      <c r="F3255" s="161"/>
      <c r="G3255" s="114"/>
      <c r="H3255" s="115"/>
      <c r="I3255" s="115"/>
      <c r="J3255" s="116"/>
      <c r="K3255" s="116"/>
      <c r="L3255" s="8"/>
      <c r="M3255" s="117"/>
      <c r="N3255" s="117"/>
      <c r="O3255" s="110"/>
      <c r="P3255" s="110"/>
      <c r="Q3255" s="148"/>
      <c r="R3255" s="170"/>
      <c r="S3255" s="110"/>
      <c r="T3255" s="92"/>
      <c r="U3255" s="180"/>
      <c r="V3255" s="120"/>
      <c r="W3255" s="118"/>
      <c r="X3255" s="118"/>
      <c r="Y3255" s="117"/>
      <c r="Z3255" s="110"/>
      <c r="AA3255" s="110"/>
      <c r="AB3255" s="121"/>
      <c r="AC3255" s="115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109"/>
      <c r="B3256" s="110"/>
      <c r="C3256" s="110"/>
      <c r="D3256" s="111"/>
      <c r="E3256" s="111"/>
      <c r="F3256" s="161"/>
      <c r="G3256" s="114"/>
      <c r="H3256" s="115"/>
      <c r="I3256" s="115"/>
      <c r="J3256" s="116"/>
      <c r="K3256" s="116"/>
      <c r="L3256" s="8"/>
      <c r="M3256" s="117"/>
      <c r="N3256" s="117"/>
      <c r="O3256" s="110"/>
      <c r="P3256" s="110"/>
      <c r="Q3256" s="148"/>
      <c r="R3256" s="170"/>
      <c r="S3256" s="110"/>
      <c r="T3256" s="92"/>
      <c r="U3256" s="180"/>
      <c r="V3256" s="120"/>
      <c r="W3256" s="118"/>
      <c r="X3256" s="118"/>
      <c r="Y3256" s="117"/>
      <c r="Z3256" s="110"/>
      <c r="AA3256" s="110"/>
      <c r="AB3256" s="121"/>
      <c r="AC3256" s="115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109"/>
      <c r="B3257" s="110"/>
      <c r="C3257" s="110"/>
      <c r="D3257" s="111"/>
      <c r="E3257" s="111"/>
      <c r="F3257" s="161"/>
      <c r="G3257" s="114"/>
      <c r="H3257" s="115"/>
      <c r="I3257" s="115"/>
      <c r="J3257" s="116"/>
      <c r="K3257" s="116"/>
      <c r="L3257" s="8"/>
      <c r="M3257" s="117"/>
      <c r="N3257" s="117"/>
      <c r="O3257" s="110"/>
      <c r="P3257" s="110"/>
      <c r="Q3257" s="148"/>
      <c r="R3257" s="170"/>
      <c r="S3257" s="110"/>
      <c r="T3257" s="92"/>
      <c r="U3257" s="180"/>
      <c r="V3257" s="120"/>
      <c r="W3257" s="118"/>
      <c r="X3257" s="118"/>
      <c r="Y3257" s="117"/>
      <c r="Z3257" s="110"/>
      <c r="AA3257" s="110"/>
      <c r="AB3257" s="121"/>
      <c r="AC3257" s="115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109"/>
      <c r="B3258" s="110"/>
      <c r="C3258" s="110"/>
      <c r="D3258" s="111"/>
      <c r="E3258" s="111"/>
      <c r="F3258" s="161"/>
      <c r="G3258" s="114"/>
      <c r="H3258" s="115"/>
      <c r="I3258" s="115"/>
      <c r="J3258" s="116"/>
      <c r="K3258" s="116"/>
      <c r="L3258" s="8"/>
      <c r="M3258" s="117"/>
      <c r="N3258" s="117"/>
      <c r="O3258" s="110"/>
      <c r="P3258" s="110"/>
      <c r="Q3258" s="148"/>
      <c r="R3258" s="170"/>
      <c r="S3258" s="110"/>
      <c r="T3258" s="92"/>
      <c r="U3258" s="180"/>
      <c r="V3258" s="120"/>
      <c r="W3258" s="118"/>
      <c r="X3258" s="118"/>
      <c r="Y3258" s="117"/>
      <c r="Z3258" s="110"/>
      <c r="AA3258" s="110"/>
      <c r="AB3258" s="121"/>
      <c r="AC3258" s="115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109"/>
      <c r="B3259" s="110"/>
      <c r="C3259" s="110"/>
      <c r="D3259" s="111"/>
      <c r="E3259" s="111"/>
      <c r="F3259" s="161"/>
      <c r="G3259" s="114"/>
      <c r="H3259" s="115"/>
      <c r="I3259" s="115"/>
      <c r="J3259" s="116"/>
      <c r="K3259" s="116"/>
      <c r="L3259" s="8"/>
      <c r="M3259" s="117"/>
      <c r="N3259" s="117"/>
      <c r="O3259" s="110"/>
      <c r="P3259" s="110"/>
      <c r="Q3259" s="148"/>
      <c r="R3259" s="170"/>
      <c r="S3259" s="110"/>
      <c r="T3259" s="92"/>
      <c r="U3259" s="180"/>
      <c r="V3259" s="120"/>
      <c r="W3259" s="118"/>
      <c r="X3259" s="118"/>
      <c r="Y3259" s="117"/>
      <c r="Z3259" s="110"/>
      <c r="AA3259" s="110"/>
      <c r="AB3259" s="121"/>
      <c r="AC3259" s="115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109"/>
      <c r="B3260" s="110"/>
      <c r="C3260" s="110"/>
      <c r="D3260" s="111"/>
      <c r="E3260" s="111"/>
      <c r="F3260" s="161"/>
      <c r="G3260" s="114"/>
      <c r="H3260" s="115"/>
      <c r="I3260" s="115"/>
      <c r="J3260" s="116"/>
      <c r="K3260" s="116"/>
      <c r="L3260" s="8"/>
      <c r="M3260" s="117"/>
      <c r="N3260" s="117"/>
      <c r="O3260" s="110"/>
      <c r="P3260" s="110"/>
      <c r="Q3260" s="148"/>
      <c r="R3260" s="170"/>
      <c r="S3260" s="110"/>
      <c r="T3260" s="92"/>
      <c r="U3260" s="180"/>
      <c r="V3260" s="120"/>
      <c r="W3260" s="118"/>
      <c r="X3260" s="118"/>
      <c r="Y3260" s="117"/>
      <c r="Z3260" s="110"/>
      <c r="AA3260" s="110"/>
      <c r="AB3260" s="121"/>
      <c r="AC3260" s="115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109"/>
      <c r="B3261" s="110"/>
      <c r="C3261" s="110"/>
      <c r="D3261" s="111"/>
      <c r="E3261" s="111"/>
      <c r="F3261" s="161"/>
      <c r="G3261" s="114"/>
      <c r="H3261" s="115"/>
      <c r="I3261" s="115"/>
      <c r="J3261" s="116"/>
      <c r="K3261" s="116"/>
      <c r="L3261" s="8"/>
      <c r="M3261" s="117"/>
      <c r="N3261" s="117"/>
      <c r="O3261" s="110"/>
      <c r="P3261" s="110"/>
      <c r="Q3261" s="148"/>
      <c r="R3261" s="170"/>
      <c r="S3261" s="110"/>
      <c r="T3261" s="92"/>
      <c r="U3261" s="180"/>
      <c r="V3261" s="120"/>
      <c r="W3261" s="118"/>
      <c r="X3261" s="118"/>
      <c r="Y3261" s="117"/>
      <c r="Z3261" s="110"/>
      <c r="AA3261" s="110"/>
      <c r="AB3261" s="121"/>
      <c r="AC3261" s="115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109"/>
      <c r="B3262" s="110"/>
      <c r="C3262" s="110"/>
      <c r="D3262" s="111"/>
      <c r="E3262" s="111"/>
      <c r="F3262" s="161"/>
      <c r="G3262" s="114"/>
      <c r="H3262" s="115"/>
      <c r="I3262" s="115"/>
      <c r="J3262" s="116"/>
      <c r="K3262" s="116"/>
      <c r="L3262" s="8"/>
      <c r="M3262" s="117"/>
      <c r="N3262" s="117"/>
      <c r="O3262" s="110"/>
      <c r="P3262" s="110"/>
      <c r="Q3262" s="148"/>
      <c r="R3262" s="170"/>
      <c r="S3262" s="110"/>
      <c r="T3262" s="92"/>
      <c r="U3262" s="180"/>
      <c r="V3262" s="120"/>
      <c r="W3262" s="118"/>
      <c r="X3262" s="118"/>
      <c r="Y3262" s="117"/>
      <c r="Z3262" s="110"/>
      <c r="AA3262" s="110"/>
      <c r="AB3262" s="121"/>
      <c r="AC3262" s="115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109"/>
      <c r="B3263" s="110"/>
      <c r="C3263" s="110"/>
      <c r="D3263" s="111"/>
      <c r="E3263" s="111"/>
      <c r="F3263" s="161"/>
      <c r="G3263" s="114"/>
      <c r="H3263" s="115"/>
      <c r="I3263" s="115"/>
      <c r="J3263" s="116"/>
      <c r="K3263" s="116"/>
      <c r="L3263" s="8"/>
      <c r="M3263" s="117"/>
      <c r="N3263" s="117"/>
      <c r="O3263" s="110"/>
      <c r="P3263" s="110"/>
      <c r="Q3263" s="148"/>
      <c r="R3263" s="170"/>
      <c r="S3263" s="110"/>
      <c r="T3263" s="92"/>
      <c r="U3263" s="180"/>
      <c r="V3263" s="120"/>
      <c r="W3263" s="118"/>
      <c r="X3263" s="118"/>
      <c r="Y3263" s="117"/>
      <c r="Z3263" s="110"/>
      <c r="AA3263" s="110"/>
      <c r="AB3263" s="121"/>
      <c r="AC3263" s="115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109"/>
      <c r="B3264" s="110"/>
      <c r="C3264" s="110"/>
      <c r="D3264" s="111"/>
      <c r="E3264" s="111"/>
      <c r="F3264" s="161"/>
      <c r="G3264" s="114"/>
      <c r="H3264" s="115"/>
      <c r="I3264" s="115"/>
      <c r="J3264" s="116"/>
      <c r="K3264" s="116"/>
      <c r="L3264" s="8"/>
      <c r="M3264" s="117"/>
      <c r="N3264" s="117"/>
      <c r="O3264" s="110"/>
      <c r="P3264" s="110"/>
      <c r="Q3264" s="148"/>
      <c r="R3264" s="170"/>
      <c r="S3264" s="110"/>
      <c r="T3264" s="92"/>
      <c r="U3264" s="180"/>
      <c r="V3264" s="120"/>
      <c r="W3264" s="118"/>
      <c r="X3264" s="118"/>
      <c r="Y3264" s="117"/>
      <c r="Z3264" s="110"/>
      <c r="AA3264" s="110"/>
      <c r="AB3264" s="121"/>
      <c r="AC3264" s="115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109"/>
      <c r="B3265" s="110"/>
      <c r="C3265" s="110"/>
      <c r="D3265" s="111"/>
      <c r="E3265" s="111"/>
      <c r="F3265" s="161"/>
      <c r="G3265" s="114"/>
      <c r="H3265" s="115"/>
      <c r="I3265" s="115"/>
      <c r="J3265" s="116"/>
      <c r="K3265" s="116"/>
      <c r="L3265" s="8"/>
      <c r="M3265" s="117"/>
      <c r="N3265" s="117"/>
      <c r="O3265" s="110"/>
      <c r="P3265" s="110"/>
      <c r="Q3265" s="148"/>
      <c r="R3265" s="170"/>
      <c r="S3265" s="110"/>
      <c r="T3265" s="92"/>
      <c r="U3265" s="180"/>
      <c r="V3265" s="120"/>
      <c r="W3265" s="118"/>
      <c r="X3265" s="118"/>
      <c r="Y3265" s="117"/>
      <c r="Z3265" s="110"/>
      <c r="AA3265" s="110"/>
      <c r="AB3265" s="121"/>
      <c r="AC3265" s="115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109"/>
      <c r="B3266" s="110"/>
      <c r="C3266" s="110"/>
      <c r="D3266" s="111"/>
      <c r="E3266" s="111"/>
      <c r="F3266" s="161"/>
      <c r="G3266" s="114"/>
      <c r="H3266" s="115"/>
      <c r="I3266" s="115"/>
      <c r="J3266" s="116"/>
      <c r="K3266" s="116"/>
      <c r="L3266" s="8"/>
      <c r="M3266" s="117"/>
      <c r="N3266" s="117"/>
      <c r="O3266" s="110"/>
      <c r="P3266" s="110"/>
      <c r="Q3266" s="148"/>
      <c r="R3266" s="170"/>
      <c r="S3266" s="110"/>
      <c r="T3266" s="92"/>
      <c r="U3266" s="180"/>
      <c r="V3266" s="120"/>
      <c r="W3266" s="118"/>
      <c r="X3266" s="118"/>
      <c r="Y3266" s="117"/>
      <c r="Z3266" s="110"/>
      <c r="AA3266" s="110"/>
      <c r="AB3266" s="121"/>
      <c r="AC3266" s="115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109"/>
      <c r="B3267" s="110"/>
      <c r="C3267" s="110"/>
      <c r="D3267" s="111"/>
      <c r="E3267" s="111"/>
      <c r="F3267" s="161"/>
      <c r="G3267" s="114"/>
      <c r="H3267" s="115"/>
      <c r="I3267" s="115"/>
      <c r="J3267" s="116"/>
      <c r="K3267" s="116"/>
      <c r="L3267" s="8"/>
      <c r="M3267" s="117"/>
      <c r="N3267" s="117"/>
      <c r="O3267" s="110"/>
      <c r="P3267" s="110"/>
      <c r="Q3267" s="148"/>
      <c r="R3267" s="170"/>
      <c r="S3267" s="110"/>
      <c r="T3267" s="92"/>
      <c r="U3267" s="180"/>
      <c r="V3267" s="120"/>
      <c r="W3267" s="118"/>
      <c r="X3267" s="118"/>
      <c r="Y3267" s="117"/>
      <c r="Z3267" s="110"/>
      <c r="AA3267" s="110"/>
      <c r="AB3267" s="121"/>
      <c r="AC3267" s="115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109"/>
      <c r="B3268" s="110"/>
      <c r="C3268" s="110"/>
      <c r="D3268" s="111"/>
      <c r="E3268" s="111"/>
      <c r="F3268" s="161"/>
      <c r="G3268" s="114"/>
      <c r="H3268" s="115"/>
      <c r="I3268" s="115"/>
      <c r="J3268" s="116"/>
      <c r="K3268" s="116"/>
      <c r="L3268" s="8"/>
      <c r="M3268" s="117"/>
      <c r="N3268" s="117"/>
      <c r="O3268" s="110"/>
      <c r="P3268" s="110"/>
      <c r="Q3268" s="148"/>
      <c r="R3268" s="170"/>
      <c r="S3268" s="110"/>
      <c r="T3268" s="92"/>
      <c r="U3268" s="180"/>
      <c r="V3268" s="120"/>
      <c r="W3268" s="118"/>
      <c r="X3268" s="118"/>
      <c r="Y3268" s="117"/>
      <c r="Z3268" s="110"/>
      <c r="AA3268" s="110"/>
      <c r="AB3268" s="121"/>
      <c r="AC3268" s="115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109"/>
      <c r="B3269" s="110"/>
      <c r="C3269" s="110"/>
      <c r="D3269" s="111"/>
      <c r="E3269" s="111"/>
      <c r="F3269" s="161"/>
      <c r="G3269" s="114"/>
      <c r="H3269" s="115"/>
      <c r="I3269" s="115"/>
      <c r="J3269" s="116"/>
      <c r="K3269" s="116"/>
      <c r="L3269" s="8"/>
      <c r="M3269" s="117"/>
      <c r="N3269" s="117"/>
      <c r="O3269" s="110"/>
      <c r="P3269" s="110"/>
      <c r="Q3269" s="148"/>
      <c r="R3269" s="170"/>
      <c r="S3269" s="110"/>
      <c r="T3269" s="92"/>
      <c r="U3269" s="180"/>
      <c r="V3269" s="120"/>
      <c r="W3269" s="118"/>
      <c r="X3269" s="118"/>
      <c r="Y3269" s="117"/>
      <c r="Z3269" s="110"/>
      <c r="AA3269" s="110"/>
      <c r="AB3269" s="121"/>
      <c r="AC3269" s="115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109"/>
      <c r="B3270" s="110"/>
      <c r="C3270" s="110"/>
      <c r="D3270" s="111"/>
      <c r="E3270" s="111"/>
      <c r="F3270" s="161"/>
      <c r="G3270" s="114"/>
      <c r="H3270" s="115"/>
      <c r="I3270" s="115"/>
      <c r="J3270" s="116"/>
      <c r="K3270" s="116"/>
      <c r="L3270" s="8"/>
      <c r="M3270" s="117"/>
      <c r="N3270" s="117"/>
      <c r="O3270" s="110"/>
      <c r="P3270" s="110"/>
      <c r="Q3270" s="148"/>
      <c r="R3270" s="170"/>
      <c r="S3270" s="110"/>
      <c r="T3270" s="92"/>
      <c r="U3270" s="180"/>
      <c r="V3270" s="120"/>
      <c r="W3270" s="118"/>
      <c r="X3270" s="118"/>
      <c r="Y3270" s="117"/>
      <c r="Z3270" s="110"/>
      <c r="AA3270" s="110"/>
      <c r="AB3270" s="121"/>
      <c r="AC3270" s="115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109"/>
      <c r="B3271" s="110"/>
      <c r="C3271" s="110"/>
      <c r="D3271" s="111"/>
      <c r="E3271" s="111"/>
      <c r="F3271" s="161"/>
      <c r="G3271" s="114"/>
      <c r="H3271" s="115"/>
      <c r="I3271" s="115"/>
      <c r="J3271" s="116"/>
      <c r="K3271" s="116"/>
      <c r="L3271" s="8"/>
      <c r="M3271" s="117"/>
      <c r="N3271" s="117"/>
      <c r="O3271" s="110"/>
      <c r="P3271" s="110"/>
      <c r="Q3271" s="148"/>
      <c r="R3271" s="170"/>
      <c r="S3271" s="110"/>
      <c r="T3271" s="92"/>
      <c r="U3271" s="180"/>
      <c r="V3271" s="120"/>
      <c r="W3271" s="118"/>
      <c r="X3271" s="118"/>
      <c r="Y3271" s="117"/>
      <c r="Z3271" s="110"/>
      <c r="AA3271" s="110"/>
      <c r="AB3271" s="121"/>
      <c r="AC3271" s="115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109"/>
      <c r="B3272" s="110"/>
      <c r="C3272" s="110"/>
      <c r="D3272" s="111"/>
      <c r="E3272" s="111"/>
      <c r="F3272" s="161"/>
      <c r="G3272" s="114"/>
      <c r="H3272" s="115"/>
      <c r="I3272" s="115"/>
      <c r="J3272" s="116"/>
      <c r="K3272" s="116"/>
      <c r="L3272" s="8"/>
      <c r="M3272" s="117"/>
      <c r="N3272" s="117"/>
      <c r="O3272" s="110"/>
      <c r="P3272" s="110"/>
      <c r="Q3272" s="148"/>
      <c r="R3272" s="170"/>
      <c r="S3272" s="110"/>
      <c r="T3272" s="92"/>
      <c r="U3272" s="180"/>
      <c r="V3272" s="120"/>
      <c r="W3272" s="118"/>
      <c r="X3272" s="118"/>
      <c r="Y3272" s="117"/>
      <c r="Z3272" s="110"/>
      <c r="AA3272" s="110"/>
      <c r="AB3272" s="121"/>
      <c r="AC3272" s="115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109"/>
      <c r="B3273" s="110"/>
      <c r="C3273" s="110"/>
      <c r="D3273" s="111"/>
      <c r="E3273" s="111"/>
      <c r="F3273" s="161"/>
      <c r="G3273" s="114"/>
      <c r="H3273" s="115"/>
      <c r="I3273" s="115"/>
      <c r="J3273" s="116"/>
      <c r="K3273" s="116"/>
      <c r="L3273" s="8"/>
      <c r="M3273" s="117"/>
      <c r="N3273" s="117"/>
      <c r="O3273" s="110"/>
      <c r="P3273" s="110"/>
      <c r="Q3273" s="148"/>
      <c r="R3273" s="170"/>
      <c r="S3273" s="110"/>
      <c r="T3273" s="92"/>
      <c r="U3273" s="180"/>
      <c r="V3273" s="120"/>
      <c r="W3273" s="118"/>
      <c r="X3273" s="118"/>
      <c r="Y3273" s="117"/>
      <c r="Z3273" s="110"/>
      <c r="AA3273" s="110"/>
      <c r="AB3273" s="121"/>
      <c r="AC3273" s="115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109"/>
      <c r="B3274" s="110"/>
      <c r="C3274" s="110"/>
      <c r="D3274" s="111"/>
      <c r="E3274" s="111"/>
      <c r="F3274" s="161"/>
      <c r="G3274" s="114"/>
      <c r="H3274" s="115"/>
      <c r="I3274" s="115"/>
      <c r="J3274" s="116"/>
      <c r="K3274" s="116"/>
      <c r="L3274" s="8"/>
      <c r="M3274" s="117"/>
      <c r="N3274" s="117"/>
      <c r="O3274" s="110"/>
      <c r="P3274" s="110"/>
      <c r="Q3274" s="148"/>
      <c r="R3274" s="170"/>
      <c r="S3274" s="110"/>
      <c r="T3274" s="92"/>
      <c r="U3274" s="180"/>
      <c r="V3274" s="120"/>
      <c r="W3274" s="118"/>
      <c r="X3274" s="118"/>
      <c r="Y3274" s="117"/>
      <c r="Z3274" s="110"/>
      <c r="AA3274" s="110"/>
      <c r="AB3274" s="121"/>
      <c r="AC3274" s="115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109"/>
      <c r="B3275" s="110"/>
      <c r="C3275" s="110"/>
      <c r="D3275" s="111"/>
      <c r="E3275" s="111"/>
      <c r="F3275" s="161"/>
      <c r="G3275" s="114"/>
      <c r="H3275" s="115"/>
      <c r="I3275" s="115"/>
      <c r="J3275" s="116"/>
      <c r="K3275" s="116"/>
      <c r="L3275" s="8"/>
      <c r="M3275" s="117"/>
      <c r="N3275" s="117"/>
      <c r="O3275" s="110"/>
      <c r="P3275" s="110"/>
      <c r="Q3275" s="148"/>
      <c r="R3275" s="170"/>
      <c r="S3275" s="110"/>
      <c r="T3275" s="92"/>
      <c r="U3275" s="180"/>
      <c r="V3275" s="120"/>
      <c r="W3275" s="118"/>
      <c r="X3275" s="118"/>
      <c r="Y3275" s="117"/>
      <c r="Z3275" s="110"/>
      <c r="AA3275" s="110"/>
      <c r="AB3275" s="121"/>
      <c r="AC3275" s="115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109"/>
      <c r="B3276" s="110"/>
      <c r="C3276" s="110"/>
      <c r="D3276" s="111"/>
      <c r="E3276" s="111"/>
      <c r="F3276" s="161"/>
      <c r="G3276" s="114"/>
      <c r="H3276" s="115"/>
      <c r="I3276" s="115"/>
      <c r="J3276" s="116"/>
      <c r="K3276" s="116"/>
      <c r="L3276" s="8"/>
      <c r="M3276" s="117"/>
      <c r="N3276" s="117"/>
      <c r="O3276" s="110"/>
      <c r="P3276" s="110"/>
      <c r="Q3276" s="148"/>
      <c r="R3276" s="170"/>
      <c r="S3276" s="110"/>
      <c r="T3276" s="92"/>
      <c r="U3276" s="180"/>
      <c r="V3276" s="120"/>
      <c r="W3276" s="118"/>
      <c r="X3276" s="118"/>
      <c r="Y3276" s="117"/>
      <c r="Z3276" s="110"/>
      <c r="AA3276" s="110"/>
      <c r="AB3276" s="121"/>
      <c r="AC3276" s="115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109"/>
      <c r="B3277" s="110"/>
      <c r="C3277" s="110"/>
      <c r="D3277" s="111"/>
      <c r="E3277" s="111"/>
      <c r="F3277" s="161"/>
      <c r="G3277" s="114"/>
      <c r="H3277" s="115"/>
      <c r="I3277" s="115"/>
      <c r="J3277" s="116"/>
      <c r="K3277" s="116"/>
      <c r="L3277" s="8"/>
      <c r="M3277" s="117"/>
      <c r="N3277" s="117"/>
      <c r="O3277" s="110"/>
      <c r="P3277" s="110"/>
      <c r="Q3277" s="148"/>
      <c r="R3277" s="170"/>
      <c r="S3277" s="110"/>
      <c r="T3277" s="92"/>
      <c r="U3277" s="180"/>
      <c r="V3277" s="120"/>
      <c r="W3277" s="118"/>
      <c r="X3277" s="118"/>
      <c r="Y3277" s="117"/>
      <c r="Z3277" s="110"/>
      <c r="AA3277" s="110"/>
      <c r="AB3277" s="121"/>
      <c r="AC3277" s="115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109"/>
      <c r="B3278" s="110"/>
      <c r="C3278" s="110"/>
      <c r="D3278" s="111"/>
      <c r="E3278" s="111"/>
      <c r="F3278" s="161"/>
      <c r="G3278" s="114"/>
      <c r="H3278" s="115"/>
      <c r="I3278" s="115"/>
      <c r="J3278" s="116"/>
      <c r="K3278" s="116"/>
      <c r="L3278" s="8"/>
      <c r="M3278" s="117"/>
      <c r="N3278" s="117"/>
      <c r="O3278" s="110"/>
      <c r="P3278" s="110"/>
      <c r="Q3278" s="148"/>
      <c r="R3278" s="170"/>
      <c r="S3278" s="110"/>
      <c r="T3278" s="92"/>
      <c r="U3278" s="180"/>
      <c r="V3278" s="120"/>
      <c r="W3278" s="118"/>
      <c r="X3278" s="118"/>
      <c r="Y3278" s="117"/>
      <c r="Z3278" s="110"/>
      <c r="AA3278" s="110"/>
      <c r="AB3278" s="121"/>
      <c r="AC3278" s="115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109"/>
      <c r="B3279" s="110"/>
      <c r="C3279" s="110"/>
      <c r="D3279" s="111"/>
      <c r="E3279" s="111"/>
      <c r="F3279" s="161"/>
      <c r="G3279" s="114"/>
      <c r="H3279" s="115"/>
      <c r="I3279" s="115"/>
      <c r="J3279" s="116"/>
      <c r="K3279" s="116"/>
      <c r="L3279" s="8"/>
      <c r="M3279" s="117"/>
      <c r="N3279" s="117"/>
      <c r="O3279" s="110"/>
      <c r="P3279" s="110"/>
      <c r="Q3279" s="148"/>
      <c r="R3279" s="170"/>
      <c r="S3279" s="110"/>
      <c r="T3279" s="92"/>
      <c r="U3279" s="180"/>
      <c r="V3279" s="120"/>
      <c r="W3279" s="118"/>
      <c r="X3279" s="118"/>
      <c r="Y3279" s="117"/>
      <c r="Z3279" s="110"/>
      <c r="AA3279" s="110"/>
      <c r="AB3279" s="121"/>
      <c r="AC3279" s="115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109"/>
      <c r="B3280" s="110"/>
      <c r="C3280" s="110"/>
      <c r="D3280" s="111"/>
      <c r="E3280" s="111"/>
      <c r="F3280" s="161"/>
      <c r="G3280" s="114"/>
      <c r="H3280" s="115"/>
      <c r="I3280" s="115"/>
      <c r="J3280" s="116"/>
      <c r="K3280" s="116"/>
      <c r="L3280" s="8"/>
      <c r="M3280" s="117"/>
      <c r="N3280" s="117"/>
      <c r="O3280" s="110"/>
      <c r="P3280" s="110"/>
      <c r="Q3280" s="148"/>
      <c r="R3280" s="170"/>
      <c r="S3280" s="110"/>
      <c r="T3280" s="92"/>
      <c r="U3280" s="180"/>
      <c r="V3280" s="120"/>
      <c r="W3280" s="118"/>
      <c r="X3280" s="118"/>
      <c r="Y3280" s="117"/>
      <c r="Z3280" s="110"/>
      <c r="AA3280" s="110"/>
      <c r="AB3280" s="121"/>
      <c r="AC3280" s="115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109"/>
      <c r="B3281" s="110"/>
      <c r="C3281" s="110"/>
      <c r="D3281" s="111"/>
      <c r="E3281" s="111"/>
      <c r="F3281" s="161"/>
      <c r="G3281" s="114"/>
      <c r="H3281" s="115"/>
      <c r="I3281" s="115"/>
      <c r="J3281" s="116"/>
      <c r="K3281" s="116"/>
      <c r="L3281" s="8"/>
      <c r="M3281" s="117"/>
      <c r="N3281" s="117"/>
      <c r="O3281" s="110"/>
      <c r="P3281" s="110"/>
      <c r="Q3281" s="148"/>
      <c r="R3281" s="170"/>
      <c r="S3281" s="110"/>
      <c r="T3281" s="92"/>
      <c r="U3281" s="180"/>
      <c r="V3281" s="120"/>
      <c r="W3281" s="118"/>
      <c r="X3281" s="118"/>
      <c r="Y3281" s="117"/>
      <c r="Z3281" s="110"/>
      <c r="AA3281" s="110"/>
      <c r="AB3281" s="121"/>
      <c r="AC3281" s="115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109"/>
      <c r="B3282" s="110"/>
      <c r="C3282" s="110"/>
      <c r="D3282" s="111"/>
      <c r="E3282" s="111"/>
      <c r="F3282" s="161"/>
      <c r="G3282" s="114"/>
      <c r="H3282" s="115"/>
      <c r="I3282" s="115"/>
      <c r="J3282" s="116"/>
      <c r="K3282" s="116"/>
      <c r="L3282" s="8"/>
      <c r="M3282" s="117"/>
      <c r="N3282" s="117"/>
      <c r="O3282" s="110"/>
      <c r="P3282" s="110"/>
      <c r="Q3282" s="148"/>
      <c r="R3282" s="170"/>
      <c r="S3282" s="110"/>
      <c r="T3282" s="92"/>
      <c r="U3282" s="180"/>
      <c r="V3282" s="120"/>
      <c r="W3282" s="118"/>
      <c r="X3282" s="118"/>
      <c r="Y3282" s="117"/>
      <c r="Z3282" s="110"/>
      <c r="AA3282" s="110"/>
      <c r="AB3282" s="121"/>
      <c r="AC3282" s="115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109"/>
      <c r="B3283" s="110"/>
      <c r="C3283" s="110"/>
      <c r="D3283" s="111"/>
      <c r="E3283" s="111"/>
      <c r="F3283" s="161"/>
      <c r="G3283" s="114"/>
      <c r="H3283" s="115"/>
      <c r="I3283" s="115"/>
      <c r="J3283" s="116"/>
      <c r="K3283" s="116"/>
      <c r="L3283" s="8"/>
      <c r="M3283" s="117"/>
      <c r="N3283" s="117"/>
      <c r="O3283" s="110"/>
      <c r="P3283" s="110"/>
      <c r="Q3283" s="148"/>
      <c r="R3283" s="170"/>
      <c r="S3283" s="110"/>
      <c r="T3283" s="92"/>
      <c r="U3283" s="180"/>
      <c r="V3283" s="120"/>
      <c r="W3283" s="118"/>
      <c r="X3283" s="118"/>
      <c r="Y3283" s="117"/>
      <c r="Z3283" s="110"/>
      <c r="AA3283" s="110"/>
      <c r="AB3283" s="121"/>
      <c r="AC3283" s="115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109"/>
      <c r="B3284" s="110"/>
      <c r="C3284" s="110"/>
      <c r="D3284" s="111"/>
      <c r="E3284" s="111"/>
      <c r="F3284" s="161"/>
      <c r="G3284" s="114"/>
      <c r="H3284" s="115"/>
      <c r="I3284" s="115"/>
      <c r="J3284" s="116"/>
      <c r="K3284" s="116"/>
      <c r="L3284" s="8"/>
      <c r="M3284" s="117"/>
      <c r="N3284" s="117"/>
      <c r="O3284" s="110"/>
      <c r="P3284" s="110"/>
      <c r="Q3284" s="148"/>
      <c r="R3284" s="170"/>
      <c r="S3284" s="110"/>
      <c r="T3284" s="92"/>
      <c r="U3284" s="180"/>
      <c r="V3284" s="120"/>
      <c r="W3284" s="118"/>
      <c r="X3284" s="118"/>
      <c r="Y3284" s="117"/>
      <c r="Z3284" s="110"/>
      <c r="AA3284" s="110"/>
      <c r="AB3284" s="121"/>
      <c r="AC3284" s="115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109"/>
      <c r="B3285" s="110"/>
      <c r="C3285" s="110"/>
      <c r="D3285" s="111"/>
      <c r="E3285" s="111"/>
      <c r="F3285" s="161"/>
      <c r="G3285" s="114"/>
      <c r="H3285" s="115"/>
      <c r="I3285" s="115"/>
      <c r="J3285" s="116"/>
      <c r="K3285" s="116"/>
      <c r="L3285" s="8"/>
      <c r="M3285" s="117"/>
      <c r="N3285" s="117"/>
      <c r="O3285" s="110"/>
      <c r="P3285" s="110"/>
      <c r="Q3285" s="148"/>
      <c r="R3285" s="170"/>
      <c r="S3285" s="110"/>
      <c r="T3285" s="92"/>
      <c r="U3285" s="180"/>
      <c r="V3285" s="120"/>
      <c r="W3285" s="118"/>
      <c r="X3285" s="118"/>
      <c r="Y3285" s="117"/>
      <c r="Z3285" s="110"/>
      <c r="AA3285" s="110"/>
      <c r="AB3285" s="121"/>
      <c r="AC3285" s="115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109"/>
      <c r="B3286" s="110"/>
      <c r="C3286" s="110"/>
      <c r="D3286" s="111"/>
      <c r="E3286" s="111"/>
      <c r="F3286" s="161"/>
      <c r="G3286" s="114"/>
      <c r="H3286" s="115"/>
      <c r="I3286" s="115"/>
      <c r="J3286" s="116"/>
      <c r="K3286" s="116"/>
      <c r="L3286" s="8"/>
      <c r="M3286" s="117"/>
      <c r="N3286" s="117"/>
      <c r="O3286" s="110"/>
      <c r="P3286" s="110"/>
      <c r="Q3286" s="148"/>
      <c r="R3286" s="170"/>
      <c r="S3286" s="110"/>
      <c r="T3286" s="92"/>
      <c r="U3286" s="180"/>
      <c r="V3286" s="120"/>
      <c r="W3286" s="118"/>
      <c r="X3286" s="118"/>
      <c r="Y3286" s="117"/>
      <c r="Z3286" s="110"/>
      <c r="AA3286" s="110"/>
      <c r="AB3286" s="121"/>
      <c r="AC3286" s="115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109"/>
      <c r="B3287" s="110"/>
      <c r="C3287" s="110"/>
      <c r="D3287" s="111"/>
      <c r="E3287" s="111"/>
      <c r="F3287" s="161"/>
      <c r="G3287" s="114"/>
      <c r="H3287" s="115"/>
      <c r="I3287" s="115"/>
      <c r="J3287" s="116"/>
      <c r="K3287" s="116"/>
      <c r="L3287" s="8"/>
      <c r="M3287" s="117"/>
      <c r="N3287" s="117"/>
      <c r="O3287" s="110"/>
      <c r="P3287" s="110"/>
      <c r="Q3287" s="148"/>
      <c r="R3287" s="170"/>
      <c r="S3287" s="110"/>
      <c r="T3287" s="92"/>
      <c r="U3287" s="180"/>
      <c r="V3287" s="120"/>
      <c r="W3287" s="118"/>
      <c r="X3287" s="118"/>
      <c r="Y3287" s="117"/>
      <c r="Z3287" s="110"/>
      <c r="AA3287" s="110"/>
      <c r="AB3287" s="121"/>
      <c r="AC3287" s="115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109"/>
      <c r="B3288" s="110"/>
      <c r="C3288" s="110"/>
      <c r="D3288" s="111"/>
      <c r="E3288" s="111"/>
      <c r="F3288" s="161"/>
      <c r="G3288" s="114"/>
      <c r="H3288" s="115"/>
      <c r="I3288" s="115"/>
      <c r="J3288" s="116"/>
      <c r="K3288" s="116"/>
      <c r="L3288" s="8"/>
      <c r="M3288" s="117"/>
      <c r="N3288" s="117"/>
      <c r="O3288" s="110"/>
      <c r="P3288" s="110"/>
      <c r="Q3288" s="148"/>
      <c r="R3288" s="170"/>
      <c r="S3288" s="110"/>
      <c r="T3288" s="92"/>
      <c r="U3288" s="180"/>
      <c r="V3288" s="120"/>
      <c r="W3288" s="118"/>
      <c r="X3288" s="118"/>
      <c r="Y3288" s="117"/>
      <c r="Z3288" s="110"/>
      <c r="AA3288" s="110"/>
      <c r="AB3288" s="121"/>
      <c r="AC3288" s="115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109"/>
      <c r="B3289" s="110"/>
      <c r="C3289" s="110"/>
      <c r="D3289" s="111"/>
      <c r="E3289" s="111"/>
      <c r="F3289" s="161"/>
      <c r="G3289" s="114"/>
      <c r="H3289" s="115"/>
      <c r="I3289" s="115"/>
      <c r="J3289" s="116"/>
      <c r="K3289" s="116"/>
      <c r="L3289" s="8"/>
      <c r="M3289" s="117"/>
      <c r="N3289" s="117"/>
      <c r="O3289" s="110"/>
      <c r="P3289" s="110"/>
      <c r="Q3289" s="148"/>
      <c r="R3289" s="170"/>
      <c r="S3289" s="110"/>
      <c r="T3289" s="92"/>
      <c r="U3289" s="180"/>
      <c r="V3289" s="120"/>
      <c r="W3289" s="118"/>
      <c r="X3289" s="118"/>
      <c r="Y3289" s="117"/>
      <c r="Z3289" s="110"/>
      <c r="AA3289" s="110"/>
      <c r="AB3289" s="121"/>
      <c r="AC3289" s="115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109"/>
      <c r="B3290" s="110"/>
      <c r="C3290" s="110"/>
      <c r="D3290" s="111"/>
      <c r="E3290" s="111"/>
      <c r="F3290" s="161"/>
      <c r="G3290" s="114"/>
      <c r="H3290" s="115"/>
      <c r="I3290" s="115"/>
      <c r="J3290" s="116"/>
      <c r="K3290" s="116"/>
      <c r="L3290" s="8"/>
      <c r="M3290" s="117"/>
      <c r="N3290" s="117"/>
      <c r="O3290" s="110"/>
      <c r="P3290" s="110"/>
      <c r="Q3290" s="148"/>
      <c r="R3290" s="170"/>
      <c r="S3290" s="110"/>
      <c r="T3290" s="92"/>
      <c r="U3290" s="180"/>
      <c r="V3290" s="120"/>
      <c r="W3290" s="118"/>
      <c r="X3290" s="118"/>
      <c r="Y3290" s="117"/>
      <c r="Z3290" s="110"/>
      <c r="AA3290" s="110"/>
      <c r="AB3290" s="121"/>
      <c r="AC3290" s="115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109"/>
      <c r="B3291" s="110"/>
      <c r="C3291" s="110"/>
      <c r="D3291" s="111"/>
      <c r="E3291" s="111"/>
      <c r="F3291" s="161"/>
      <c r="G3291" s="114"/>
      <c r="H3291" s="115"/>
      <c r="I3291" s="115"/>
      <c r="J3291" s="116"/>
      <c r="K3291" s="116"/>
      <c r="L3291" s="8"/>
      <c r="M3291" s="117"/>
      <c r="N3291" s="117"/>
      <c r="O3291" s="110"/>
      <c r="P3291" s="110"/>
      <c r="Q3291" s="148"/>
      <c r="R3291" s="170"/>
      <c r="S3291" s="110"/>
      <c r="T3291" s="92"/>
      <c r="U3291" s="180"/>
      <c r="V3291" s="120"/>
      <c r="W3291" s="118"/>
      <c r="X3291" s="118"/>
      <c r="Y3291" s="117"/>
      <c r="Z3291" s="110"/>
      <c r="AA3291" s="110"/>
      <c r="AB3291" s="121"/>
      <c r="AC3291" s="115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109"/>
      <c r="B3292" s="110"/>
      <c r="C3292" s="110"/>
      <c r="D3292" s="111"/>
      <c r="E3292" s="111"/>
      <c r="F3292" s="161"/>
      <c r="G3292" s="114"/>
      <c r="H3292" s="115"/>
      <c r="I3292" s="115"/>
      <c r="J3292" s="116"/>
      <c r="K3292" s="116"/>
      <c r="L3292" s="8"/>
      <c r="M3292" s="117"/>
      <c r="N3292" s="117"/>
      <c r="O3292" s="110"/>
      <c r="P3292" s="110"/>
      <c r="Q3292" s="148"/>
      <c r="R3292" s="170"/>
      <c r="S3292" s="110"/>
      <c r="T3292" s="92"/>
      <c r="U3292" s="180"/>
      <c r="V3292" s="120"/>
      <c r="W3292" s="118"/>
      <c r="X3292" s="118"/>
      <c r="Y3292" s="117"/>
      <c r="Z3292" s="110"/>
      <c r="AA3292" s="110"/>
      <c r="AB3292" s="121"/>
      <c r="AC3292" s="115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109"/>
      <c r="B3293" s="110"/>
      <c r="C3293" s="110"/>
      <c r="D3293" s="111"/>
      <c r="E3293" s="111"/>
      <c r="F3293" s="161"/>
      <c r="G3293" s="114"/>
      <c r="H3293" s="115"/>
      <c r="I3293" s="115"/>
      <c r="J3293" s="116"/>
      <c r="K3293" s="116"/>
      <c r="L3293" s="8"/>
      <c r="M3293" s="117"/>
      <c r="N3293" s="117"/>
      <c r="O3293" s="110"/>
      <c r="P3293" s="110"/>
      <c r="Q3293" s="148"/>
      <c r="R3293" s="170"/>
      <c r="S3293" s="110"/>
      <c r="T3293" s="92"/>
      <c r="U3293" s="180"/>
      <c r="V3293" s="120"/>
      <c r="W3293" s="118"/>
      <c r="X3293" s="118"/>
      <c r="Y3293" s="117"/>
      <c r="Z3293" s="110"/>
      <c r="AA3293" s="110"/>
      <c r="AB3293" s="121"/>
      <c r="AC3293" s="115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109"/>
      <c r="B3294" s="110"/>
      <c r="C3294" s="110"/>
      <c r="D3294" s="111"/>
      <c r="E3294" s="111"/>
      <c r="F3294" s="161"/>
      <c r="G3294" s="114"/>
      <c r="H3294" s="115"/>
      <c r="I3294" s="115"/>
      <c r="J3294" s="116"/>
      <c r="K3294" s="116"/>
      <c r="L3294" s="8"/>
      <c r="M3294" s="117"/>
      <c r="N3294" s="117"/>
      <c r="O3294" s="110"/>
      <c r="P3294" s="110"/>
      <c r="Q3294" s="148"/>
      <c r="R3294" s="170"/>
      <c r="S3294" s="110"/>
      <c r="T3294" s="92"/>
      <c r="U3294" s="180"/>
      <c r="V3294" s="120"/>
      <c r="W3294" s="118"/>
      <c r="X3294" s="118"/>
      <c r="Y3294" s="117"/>
      <c r="Z3294" s="110"/>
      <c r="AA3294" s="110"/>
      <c r="AB3294" s="121"/>
      <c r="AC3294" s="115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109"/>
      <c r="B3295" s="110"/>
      <c r="C3295" s="110"/>
      <c r="D3295" s="111"/>
      <c r="E3295" s="111"/>
      <c r="F3295" s="161"/>
      <c r="G3295" s="114"/>
      <c r="H3295" s="115"/>
      <c r="I3295" s="115"/>
      <c r="J3295" s="116"/>
      <c r="K3295" s="116"/>
      <c r="L3295" s="8"/>
      <c r="M3295" s="117"/>
      <c r="N3295" s="117"/>
      <c r="O3295" s="110"/>
      <c r="P3295" s="110"/>
      <c r="Q3295" s="148"/>
      <c r="R3295" s="170"/>
      <c r="S3295" s="110"/>
      <c r="T3295" s="92"/>
      <c r="U3295" s="180"/>
      <c r="V3295" s="120"/>
      <c r="W3295" s="118"/>
      <c r="X3295" s="118"/>
      <c r="Y3295" s="117"/>
      <c r="Z3295" s="110"/>
      <c r="AA3295" s="110"/>
      <c r="AB3295" s="121"/>
      <c r="AC3295" s="115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109"/>
      <c r="B3296" s="110"/>
      <c r="C3296" s="110"/>
      <c r="D3296" s="111"/>
      <c r="E3296" s="111"/>
      <c r="F3296" s="161"/>
      <c r="G3296" s="114"/>
      <c r="H3296" s="115"/>
      <c r="I3296" s="115"/>
      <c r="J3296" s="116"/>
      <c r="K3296" s="116"/>
      <c r="L3296" s="8"/>
      <c r="M3296" s="117"/>
      <c r="N3296" s="117"/>
      <c r="O3296" s="110"/>
      <c r="P3296" s="110"/>
      <c r="Q3296" s="148"/>
      <c r="R3296" s="170"/>
      <c r="S3296" s="110"/>
      <c r="T3296" s="92"/>
      <c r="U3296" s="180"/>
      <c r="V3296" s="120"/>
      <c r="W3296" s="118"/>
      <c r="X3296" s="118"/>
      <c r="Y3296" s="117"/>
      <c r="Z3296" s="110"/>
      <c r="AA3296" s="110"/>
      <c r="AB3296" s="121"/>
      <c r="AC3296" s="115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109"/>
      <c r="B3297" s="110"/>
      <c r="C3297" s="110"/>
      <c r="D3297" s="111"/>
      <c r="E3297" s="111"/>
      <c r="F3297" s="161"/>
      <c r="G3297" s="114"/>
      <c r="H3297" s="115"/>
      <c r="I3297" s="115"/>
      <c r="J3297" s="116"/>
      <c r="K3297" s="116"/>
      <c r="L3297" s="8"/>
      <c r="M3297" s="117"/>
      <c r="N3297" s="117"/>
      <c r="O3297" s="110"/>
      <c r="P3297" s="110"/>
      <c r="Q3297" s="148"/>
      <c r="R3297" s="170"/>
      <c r="S3297" s="110"/>
      <c r="T3297" s="92"/>
      <c r="U3297" s="180"/>
      <c r="V3297" s="120"/>
      <c r="W3297" s="118"/>
      <c r="X3297" s="118"/>
      <c r="Y3297" s="117"/>
      <c r="Z3297" s="110"/>
      <c r="AA3297" s="110"/>
      <c r="AB3297" s="121"/>
      <c r="AC3297" s="115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109"/>
      <c r="B3298" s="110"/>
      <c r="C3298" s="110"/>
      <c r="D3298" s="111"/>
      <c r="E3298" s="111"/>
      <c r="F3298" s="161"/>
      <c r="G3298" s="114"/>
      <c r="H3298" s="115"/>
      <c r="I3298" s="115"/>
      <c r="J3298" s="116"/>
      <c r="K3298" s="116"/>
      <c r="L3298" s="8"/>
      <c r="M3298" s="117"/>
      <c r="N3298" s="117"/>
      <c r="O3298" s="110"/>
      <c r="P3298" s="110"/>
      <c r="Q3298" s="148"/>
      <c r="R3298" s="170"/>
      <c r="S3298" s="110"/>
      <c r="T3298" s="92"/>
      <c r="U3298" s="180"/>
      <c r="V3298" s="120"/>
      <c r="W3298" s="118"/>
      <c r="X3298" s="118"/>
      <c r="Y3298" s="117"/>
      <c r="Z3298" s="110"/>
      <c r="AA3298" s="110"/>
      <c r="AB3298" s="121"/>
      <c r="AC3298" s="115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109"/>
      <c r="B3299" s="110"/>
      <c r="C3299" s="110"/>
      <c r="D3299" s="111"/>
      <c r="E3299" s="111"/>
      <c r="F3299" s="161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170"/>
      <c r="S3299" s="110"/>
      <c r="T3299" s="92"/>
      <c r="U3299" s="180"/>
      <c r="V3299" s="120"/>
      <c r="W3299" s="118"/>
      <c r="X3299" s="118"/>
      <c r="Y3299" s="117"/>
      <c r="Z3299" s="110"/>
      <c r="AA3299" s="110"/>
      <c r="AB3299" s="121"/>
      <c r="AC3299" s="115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109"/>
      <c r="B3300" s="110"/>
      <c r="C3300" s="110"/>
      <c r="D3300" s="111"/>
      <c r="E3300" s="111"/>
      <c r="F3300" s="161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170"/>
      <c r="S3300" s="110"/>
      <c r="T3300" s="92"/>
      <c r="U3300" s="180"/>
      <c r="V3300" s="120"/>
      <c r="W3300" s="118"/>
      <c r="X3300" s="118"/>
      <c r="Y3300" s="117"/>
      <c r="Z3300" s="110"/>
      <c r="AA3300" s="110"/>
      <c r="AB3300" s="121"/>
      <c r="AC3300" s="115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109"/>
      <c r="B3301" s="110"/>
      <c r="C3301" s="110"/>
      <c r="D3301" s="111"/>
      <c r="E3301" s="111"/>
      <c r="F3301" s="161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170"/>
      <c r="S3301" s="110"/>
      <c r="T3301" s="92"/>
      <c r="U3301" s="180"/>
      <c r="V3301" s="120"/>
      <c r="W3301" s="118"/>
      <c r="X3301" s="118"/>
      <c r="Y3301" s="117"/>
      <c r="Z3301" s="110"/>
      <c r="AA3301" s="110"/>
      <c r="AB3301" s="121"/>
      <c r="AC3301" s="115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109"/>
      <c r="B3302" s="110"/>
      <c r="C3302" s="110"/>
      <c r="D3302" s="111"/>
      <c r="E3302" s="111"/>
      <c r="F3302" s="161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170"/>
      <c r="S3302" s="110"/>
      <c r="T3302" s="92"/>
      <c r="U3302" s="180"/>
      <c r="V3302" s="120"/>
      <c r="W3302" s="118"/>
      <c r="X3302" s="118"/>
      <c r="Y3302" s="117"/>
      <c r="Z3302" s="110"/>
      <c r="AA3302" s="110"/>
      <c r="AB3302" s="121"/>
      <c r="AC3302" s="115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109"/>
      <c r="B3303" s="110"/>
      <c r="C3303" s="110"/>
      <c r="D3303" s="111"/>
      <c r="E3303" s="111"/>
      <c r="F3303" s="161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170"/>
      <c r="S3303" s="110"/>
      <c r="T3303" s="92"/>
      <c r="U3303" s="180"/>
      <c r="V3303" s="120"/>
      <c r="W3303" s="118"/>
      <c r="X3303" s="118"/>
      <c r="Y3303" s="117"/>
      <c r="Z3303" s="110"/>
      <c r="AA3303" s="110"/>
      <c r="AB3303" s="121"/>
      <c r="AC3303" s="115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109"/>
      <c r="B3304" s="110"/>
      <c r="C3304" s="110"/>
      <c r="D3304" s="111"/>
      <c r="E3304" s="111"/>
      <c r="F3304" s="161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170"/>
      <c r="S3304" s="110"/>
      <c r="T3304" s="92"/>
      <c r="U3304" s="180"/>
      <c r="V3304" s="120"/>
      <c r="W3304" s="118"/>
      <c r="X3304" s="118"/>
      <c r="Y3304" s="117"/>
      <c r="Z3304" s="110"/>
      <c r="AA3304" s="110"/>
      <c r="AB3304" s="121"/>
      <c r="AC3304" s="115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109"/>
      <c r="B3305" s="110"/>
      <c r="C3305" s="110"/>
      <c r="D3305" s="111"/>
      <c r="E3305" s="111"/>
      <c r="F3305" s="161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170"/>
      <c r="S3305" s="110"/>
      <c r="T3305" s="92"/>
      <c r="U3305" s="180"/>
      <c r="V3305" s="120"/>
      <c r="W3305" s="118"/>
      <c r="X3305" s="118"/>
      <c r="Y3305" s="117"/>
      <c r="Z3305" s="110"/>
      <c r="AA3305" s="110"/>
      <c r="AB3305" s="121"/>
      <c r="AC3305" s="115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109"/>
      <c r="B3306" s="110"/>
      <c r="C3306" s="110"/>
      <c r="D3306" s="111"/>
      <c r="E3306" s="111"/>
      <c r="F3306" s="161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170"/>
      <c r="S3306" s="110"/>
      <c r="T3306" s="92"/>
      <c r="U3306" s="180"/>
      <c r="V3306" s="120"/>
      <c r="W3306" s="118"/>
      <c r="X3306" s="118"/>
      <c r="Y3306" s="117"/>
      <c r="Z3306" s="110"/>
      <c r="AA3306" s="110"/>
      <c r="AB3306" s="121"/>
      <c r="AC3306" s="115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109"/>
      <c r="B3307" s="110"/>
      <c r="C3307" s="110"/>
      <c r="D3307" s="111"/>
      <c r="E3307" s="111"/>
      <c r="F3307" s="161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170"/>
      <c r="S3307" s="110"/>
      <c r="T3307" s="92"/>
      <c r="U3307" s="180"/>
      <c r="V3307" s="120"/>
      <c r="W3307" s="118"/>
      <c r="X3307" s="118"/>
      <c r="Y3307" s="117"/>
      <c r="Z3307" s="110"/>
      <c r="AA3307" s="110"/>
      <c r="AB3307" s="121"/>
      <c r="AC3307" s="115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109"/>
      <c r="B3308" s="110"/>
      <c r="C3308" s="110"/>
      <c r="D3308" s="111"/>
      <c r="E3308" s="111"/>
      <c r="F3308" s="161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170"/>
      <c r="S3308" s="110"/>
      <c r="T3308" s="92"/>
      <c r="U3308" s="180"/>
      <c r="V3308" s="120"/>
      <c r="W3308" s="118"/>
      <c r="X3308" s="118"/>
      <c r="Y3308" s="117"/>
      <c r="Z3308" s="110"/>
      <c r="AA3308" s="110"/>
      <c r="AB3308" s="121"/>
      <c r="AC3308" s="115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109"/>
      <c r="B3309" s="110"/>
      <c r="C3309" s="110"/>
      <c r="D3309" s="111"/>
      <c r="E3309" s="111"/>
      <c r="F3309" s="161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170"/>
      <c r="S3309" s="110"/>
      <c r="T3309" s="92"/>
      <c r="U3309" s="180"/>
      <c r="V3309" s="120"/>
      <c r="W3309" s="118"/>
      <c r="X3309" s="118"/>
      <c r="Y3309" s="117"/>
      <c r="Z3309" s="110"/>
      <c r="AA3309" s="110"/>
      <c r="AB3309" s="121"/>
      <c r="AC3309" s="115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109"/>
      <c r="B3310" s="110"/>
      <c r="C3310" s="110"/>
      <c r="D3310" s="111"/>
      <c r="E3310" s="111"/>
      <c r="F3310" s="161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170"/>
      <c r="S3310" s="110"/>
      <c r="T3310" s="92"/>
      <c r="U3310" s="180"/>
      <c r="V3310" s="120"/>
      <c r="W3310" s="118"/>
      <c r="X3310" s="118"/>
      <c r="Y3310" s="117"/>
      <c r="Z3310" s="110"/>
      <c r="AA3310" s="110"/>
      <c r="AB3310" s="121"/>
      <c r="AC3310" s="115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109"/>
      <c r="B3311" s="110"/>
      <c r="C3311" s="110"/>
      <c r="D3311" s="111"/>
      <c r="E3311" s="111"/>
      <c r="F3311" s="161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170"/>
      <c r="S3311" s="110"/>
      <c r="T3311" s="92"/>
      <c r="U3311" s="180"/>
      <c r="V3311" s="120"/>
      <c r="W3311" s="118"/>
      <c r="X3311" s="118"/>
      <c r="Y3311" s="117"/>
      <c r="Z3311" s="110"/>
      <c r="AA3311" s="110"/>
      <c r="AB3311" s="121"/>
      <c r="AC3311" s="115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109"/>
      <c r="B3312" s="110"/>
      <c r="C3312" s="110"/>
      <c r="D3312" s="111"/>
      <c r="E3312" s="111"/>
      <c r="F3312" s="161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170"/>
      <c r="S3312" s="110"/>
      <c r="T3312" s="92"/>
      <c r="U3312" s="180"/>
      <c r="V3312" s="120"/>
      <c r="W3312" s="118"/>
      <c r="X3312" s="118"/>
      <c r="Y3312" s="117"/>
      <c r="Z3312" s="110"/>
      <c r="AA3312" s="110"/>
      <c r="AB3312" s="121"/>
      <c r="AC3312" s="115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109"/>
      <c r="B3313" s="110"/>
      <c r="C3313" s="110"/>
      <c r="D3313" s="111"/>
      <c r="E3313" s="111"/>
      <c r="F3313" s="161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170"/>
      <c r="S3313" s="110"/>
      <c r="T3313" s="92"/>
      <c r="U3313" s="180"/>
      <c r="V3313" s="120"/>
      <c r="W3313" s="118"/>
      <c r="X3313" s="118"/>
      <c r="Y3313" s="117"/>
      <c r="Z3313" s="110"/>
      <c r="AA3313" s="110"/>
      <c r="AB3313" s="121"/>
      <c r="AC3313" s="115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109"/>
      <c r="B3314" s="110"/>
      <c r="C3314" s="110"/>
      <c r="D3314" s="111"/>
      <c r="E3314" s="111"/>
      <c r="F3314" s="161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170"/>
      <c r="S3314" s="110"/>
      <c r="T3314" s="92"/>
      <c r="U3314" s="180"/>
      <c r="V3314" s="120"/>
      <c r="W3314" s="118"/>
      <c r="X3314" s="118"/>
      <c r="Y3314" s="117"/>
      <c r="Z3314" s="110"/>
      <c r="AA3314" s="110"/>
      <c r="AB3314" s="121"/>
      <c r="AC3314" s="115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109"/>
      <c r="B3315" s="110"/>
      <c r="C3315" s="110"/>
      <c r="D3315" s="111"/>
      <c r="E3315" s="111"/>
      <c r="F3315" s="161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170"/>
      <c r="S3315" s="110"/>
      <c r="T3315" s="92"/>
      <c r="U3315" s="180"/>
      <c r="V3315" s="120"/>
      <c r="W3315" s="118"/>
      <c r="X3315" s="118"/>
      <c r="Y3315" s="117"/>
      <c r="Z3315" s="110"/>
      <c r="AA3315" s="110"/>
      <c r="AB3315" s="121"/>
      <c r="AC3315" s="115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109"/>
      <c r="B3316" s="110"/>
      <c r="C3316" s="110"/>
      <c r="D3316" s="111"/>
      <c r="E3316" s="111"/>
      <c r="F3316" s="161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170"/>
      <c r="S3316" s="110"/>
      <c r="T3316" s="92"/>
      <c r="U3316" s="180"/>
      <c r="V3316" s="120"/>
      <c r="W3316" s="118"/>
      <c r="X3316" s="118"/>
      <c r="Y3316" s="117"/>
      <c r="Z3316" s="110"/>
      <c r="AA3316" s="110"/>
      <c r="AB3316" s="121"/>
      <c r="AC3316" s="115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109"/>
      <c r="B3317" s="110"/>
      <c r="C3317" s="110"/>
      <c r="D3317" s="111"/>
      <c r="E3317" s="111"/>
      <c r="F3317" s="161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170"/>
      <c r="S3317" s="110"/>
      <c r="T3317" s="92"/>
      <c r="U3317" s="180"/>
      <c r="V3317" s="120"/>
      <c r="W3317" s="118"/>
      <c r="X3317" s="118"/>
      <c r="Y3317" s="117"/>
      <c r="Z3317" s="110"/>
      <c r="AA3317" s="110"/>
      <c r="AB3317" s="121"/>
      <c r="AC3317" s="115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109"/>
      <c r="B3318" s="110"/>
      <c r="C3318" s="110"/>
      <c r="D3318" s="111"/>
      <c r="E3318" s="111"/>
      <c r="F3318" s="161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170"/>
      <c r="S3318" s="110"/>
      <c r="T3318" s="92"/>
      <c r="U3318" s="180"/>
      <c r="V3318" s="120"/>
      <c r="W3318" s="118"/>
      <c r="X3318" s="118"/>
      <c r="Y3318" s="117"/>
      <c r="Z3318" s="110"/>
      <c r="AA3318" s="110"/>
      <c r="AB3318" s="121"/>
      <c r="AC3318" s="115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109"/>
      <c r="B3319" s="110"/>
      <c r="C3319" s="110"/>
      <c r="D3319" s="111"/>
      <c r="E3319" s="111"/>
      <c r="F3319" s="161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170"/>
      <c r="S3319" s="110"/>
      <c r="T3319" s="92"/>
      <c r="U3319" s="180"/>
      <c r="V3319" s="120"/>
      <c r="W3319" s="118"/>
      <c r="X3319" s="118"/>
      <c r="Y3319" s="117"/>
      <c r="Z3319" s="110"/>
      <c r="AA3319" s="110"/>
      <c r="AB3319" s="121"/>
      <c r="AC3319" s="115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109"/>
      <c r="B3320" s="110"/>
      <c r="C3320" s="110"/>
      <c r="D3320" s="111"/>
      <c r="E3320" s="111"/>
      <c r="F3320" s="161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170"/>
      <c r="S3320" s="110"/>
      <c r="T3320" s="92"/>
      <c r="U3320" s="180"/>
      <c r="V3320" s="120"/>
      <c r="W3320" s="118"/>
      <c r="X3320" s="118"/>
      <c r="Y3320" s="117"/>
      <c r="Z3320" s="110"/>
      <c r="AA3320" s="110"/>
      <c r="AB3320" s="121"/>
      <c r="AC3320" s="115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109"/>
      <c r="B3321" s="110"/>
      <c r="C3321" s="110"/>
      <c r="D3321" s="111"/>
      <c r="E3321" s="111"/>
      <c r="F3321" s="161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170"/>
      <c r="S3321" s="110"/>
      <c r="T3321" s="92"/>
      <c r="U3321" s="180"/>
      <c r="V3321" s="120"/>
      <c r="W3321" s="118"/>
      <c r="X3321" s="118"/>
      <c r="Y3321" s="117"/>
      <c r="Z3321" s="110"/>
      <c r="AA3321" s="110"/>
      <c r="AB3321" s="121"/>
      <c r="AC3321" s="115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109"/>
      <c r="B3322" s="110"/>
      <c r="C3322" s="110"/>
      <c r="D3322" s="111"/>
      <c r="E3322" s="111"/>
      <c r="F3322" s="161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170"/>
      <c r="S3322" s="110"/>
      <c r="T3322" s="92"/>
      <c r="U3322" s="180"/>
      <c r="V3322" s="120"/>
      <c r="W3322" s="118"/>
      <c r="X3322" s="118"/>
      <c r="Y3322" s="117"/>
      <c r="Z3322" s="110"/>
      <c r="AA3322" s="110"/>
      <c r="AB3322" s="121"/>
      <c r="AC3322" s="115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109"/>
      <c r="B3323" s="110"/>
      <c r="C3323" s="110"/>
      <c r="D3323" s="111"/>
      <c r="E3323" s="111"/>
      <c r="F3323" s="161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170"/>
      <c r="S3323" s="110"/>
      <c r="T3323" s="92"/>
      <c r="U3323" s="180"/>
      <c r="V3323" s="120"/>
      <c r="W3323" s="118"/>
      <c r="X3323" s="118"/>
      <c r="Y3323" s="117"/>
      <c r="Z3323" s="110"/>
      <c r="AA3323" s="110"/>
      <c r="AB3323" s="121"/>
      <c r="AC3323" s="115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109"/>
      <c r="B3324" s="110"/>
      <c r="C3324" s="110"/>
      <c r="D3324" s="111"/>
      <c r="E3324" s="111"/>
      <c r="F3324" s="161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170"/>
      <c r="S3324" s="110"/>
      <c r="T3324" s="92"/>
      <c r="U3324" s="180"/>
      <c r="V3324" s="120"/>
      <c r="W3324" s="118"/>
      <c r="X3324" s="118"/>
      <c r="Y3324" s="117"/>
      <c r="Z3324" s="110"/>
      <c r="AA3324" s="110"/>
      <c r="AB3324" s="121"/>
      <c r="AC3324" s="115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109"/>
      <c r="B3325" s="110"/>
      <c r="C3325" s="110"/>
      <c r="D3325" s="111"/>
      <c r="E3325" s="111"/>
      <c r="F3325" s="161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170"/>
      <c r="S3325" s="110"/>
      <c r="T3325" s="92"/>
      <c r="U3325" s="180"/>
      <c r="V3325" s="120"/>
      <c r="W3325" s="118"/>
      <c r="X3325" s="118"/>
      <c r="Y3325" s="117"/>
      <c r="Z3325" s="110"/>
      <c r="AA3325" s="110"/>
      <c r="AB3325" s="121"/>
      <c r="AC3325" s="115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109"/>
      <c r="B3326" s="110"/>
      <c r="C3326" s="110"/>
      <c r="D3326" s="111"/>
      <c r="E3326" s="111"/>
      <c r="F3326" s="161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170"/>
      <c r="S3326" s="110"/>
      <c r="T3326" s="92"/>
      <c r="U3326" s="180"/>
      <c r="V3326" s="120"/>
      <c r="W3326" s="118"/>
      <c r="X3326" s="118"/>
      <c r="Y3326" s="117"/>
      <c r="Z3326" s="110"/>
      <c r="AA3326" s="110"/>
      <c r="AB3326" s="121"/>
      <c r="AC3326" s="115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109"/>
      <c r="B3327" s="110"/>
      <c r="C3327" s="110"/>
      <c r="D3327" s="111"/>
      <c r="E3327" s="111"/>
      <c r="F3327" s="161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170"/>
      <c r="S3327" s="110"/>
      <c r="T3327" s="92"/>
      <c r="U3327" s="180"/>
      <c r="V3327" s="120"/>
      <c r="W3327" s="118"/>
      <c r="X3327" s="118"/>
      <c r="Y3327" s="117"/>
      <c r="Z3327" s="110"/>
      <c r="AA3327" s="110"/>
      <c r="AB3327" s="121"/>
      <c r="AC3327" s="115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109"/>
      <c r="B3328" s="110"/>
      <c r="C3328" s="110"/>
      <c r="D3328" s="111"/>
      <c r="E3328" s="111"/>
      <c r="F3328" s="161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170"/>
      <c r="S3328" s="110"/>
      <c r="T3328" s="92"/>
      <c r="U3328" s="180"/>
      <c r="V3328" s="120"/>
      <c r="W3328" s="118"/>
      <c r="X3328" s="118"/>
      <c r="Y3328" s="117"/>
      <c r="Z3328" s="110"/>
      <c r="AA3328" s="110"/>
      <c r="AB3328" s="121"/>
      <c r="AC3328" s="115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109"/>
      <c r="B3329" s="110"/>
      <c r="C3329" s="110"/>
      <c r="D3329" s="111"/>
      <c r="E3329" s="111"/>
      <c r="F3329" s="161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170"/>
      <c r="S3329" s="110"/>
      <c r="T3329" s="92"/>
      <c r="U3329" s="180"/>
      <c r="V3329" s="120"/>
      <c r="W3329" s="118"/>
      <c r="X3329" s="118"/>
      <c r="Y3329" s="117"/>
      <c r="Z3329" s="110"/>
      <c r="AA3329" s="110"/>
      <c r="AB3329" s="121"/>
      <c r="AC3329" s="115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109"/>
      <c r="B3330" s="110"/>
      <c r="C3330" s="110"/>
      <c r="D3330" s="111"/>
      <c r="E3330" s="111"/>
      <c r="F3330" s="161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170"/>
      <c r="S3330" s="110"/>
      <c r="T3330" s="92"/>
      <c r="U3330" s="180"/>
      <c r="V3330" s="120"/>
      <c r="W3330" s="118"/>
      <c r="X3330" s="118"/>
      <c r="Y3330" s="117"/>
      <c r="Z3330" s="110"/>
      <c r="AA3330" s="110"/>
      <c r="AB3330" s="121"/>
      <c r="AC3330" s="115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109"/>
      <c r="B3331" s="110"/>
      <c r="C3331" s="110"/>
      <c r="D3331" s="111"/>
      <c r="E3331" s="111"/>
      <c r="F3331" s="161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170"/>
      <c r="S3331" s="110"/>
      <c r="T3331" s="92"/>
      <c r="U3331" s="180"/>
      <c r="V3331" s="120"/>
      <c r="W3331" s="118"/>
      <c r="X3331" s="118"/>
      <c r="Y3331" s="117"/>
      <c r="Z3331" s="110"/>
      <c r="AA3331" s="110"/>
      <c r="AB3331" s="121"/>
      <c r="AC3331" s="115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109"/>
      <c r="B3332" s="110"/>
      <c r="C3332" s="110"/>
      <c r="D3332" s="111"/>
      <c r="E3332" s="111"/>
      <c r="F3332" s="161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170"/>
      <c r="S3332" s="110"/>
      <c r="T3332" s="92"/>
      <c r="U3332" s="180"/>
      <c r="V3332" s="120"/>
      <c r="W3332" s="118"/>
      <c r="X3332" s="118"/>
      <c r="Y3332" s="117"/>
      <c r="Z3332" s="110"/>
      <c r="AA3332" s="110"/>
      <c r="AB3332" s="121"/>
      <c r="AC3332" s="115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109"/>
      <c r="B3333" s="110"/>
      <c r="C3333" s="110"/>
      <c r="D3333" s="111"/>
      <c r="E3333" s="111"/>
      <c r="F3333" s="161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170"/>
      <c r="S3333" s="110"/>
      <c r="T3333" s="92"/>
      <c r="U3333" s="180"/>
      <c r="V3333" s="120"/>
      <c r="W3333" s="118"/>
      <c r="X3333" s="118"/>
      <c r="Y3333" s="117"/>
      <c r="Z3333" s="110"/>
      <c r="AA3333" s="110"/>
      <c r="AB3333" s="121"/>
      <c r="AC3333" s="115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109"/>
      <c r="B3334" s="110"/>
      <c r="C3334" s="110"/>
      <c r="D3334" s="111"/>
      <c r="E3334" s="111"/>
      <c r="F3334" s="161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170"/>
      <c r="S3334" s="110"/>
      <c r="T3334" s="92"/>
      <c r="U3334" s="180"/>
      <c r="V3334" s="120"/>
      <c r="W3334" s="118"/>
      <c r="X3334" s="118"/>
      <c r="Y3334" s="117"/>
      <c r="Z3334" s="110"/>
      <c r="AA3334" s="110"/>
      <c r="AB3334" s="121"/>
      <c r="AC3334" s="115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109"/>
      <c r="B3335" s="110"/>
      <c r="C3335" s="110"/>
      <c r="D3335" s="111"/>
      <c r="E3335" s="111"/>
      <c r="F3335" s="161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170"/>
      <c r="S3335" s="110"/>
      <c r="T3335" s="92"/>
      <c r="U3335" s="180"/>
      <c r="V3335" s="120"/>
      <c r="W3335" s="118"/>
      <c r="X3335" s="118"/>
      <c r="Y3335" s="117"/>
      <c r="Z3335" s="110"/>
      <c r="AA3335" s="110"/>
      <c r="AB3335" s="121"/>
      <c r="AC3335" s="115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109"/>
      <c r="B3336" s="110"/>
      <c r="C3336" s="110"/>
      <c r="D3336" s="111"/>
      <c r="E3336" s="111"/>
      <c r="F3336" s="161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170"/>
      <c r="S3336" s="110"/>
      <c r="T3336" s="92"/>
      <c r="U3336" s="180"/>
      <c r="V3336" s="120"/>
      <c r="W3336" s="118"/>
      <c r="X3336" s="118"/>
      <c r="Y3336" s="117"/>
      <c r="Z3336" s="110"/>
      <c r="AA3336" s="110"/>
      <c r="AB3336" s="121"/>
      <c r="AC3336" s="115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109"/>
      <c r="B3337" s="110"/>
      <c r="C3337" s="110"/>
      <c r="D3337" s="111"/>
      <c r="E3337" s="111"/>
      <c r="F3337" s="161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170"/>
      <c r="S3337" s="110"/>
      <c r="T3337" s="92"/>
      <c r="U3337" s="180"/>
      <c r="V3337" s="120"/>
      <c r="W3337" s="118"/>
      <c r="X3337" s="118"/>
      <c r="Y3337" s="117"/>
      <c r="Z3337" s="110"/>
      <c r="AA3337" s="110"/>
      <c r="AB3337" s="121"/>
      <c r="AC3337" s="115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109"/>
      <c r="B3338" s="110"/>
      <c r="C3338" s="110"/>
      <c r="D3338" s="111"/>
      <c r="E3338" s="111"/>
      <c r="F3338" s="161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170"/>
      <c r="S3338" s="110"/>
      <c r="T3338" s="92"/>
      <c r="U3338" s="180"/>
      <c r="V3338" s="120"/>
      <c r="W3338" s="118"/>
      <c r="X3338" s="118"/>
      <c r="Y3338" s="117"/>
      <c r="Z3338" s="110"/>
      <c r="AA3338" s="110"/>
      <c r="AB3338" s="121"/>
      <c r="AC3338" s="115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109"/>
      <c r="B3339" s="110"/>
      <c r="C3339" s="110"/>
      <c r="D3339" s="111"/>
      <c r="E3339" s="111"/>
      <c r="F3339" s="161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170"/>
      <c r="S3339" s="110"/>
      <c r="T3339" s="92"/>
      <c r="U3339" s="180"/>
      <c r="V3339" s="120"/>
      <c r="W3339" s="118"/>
      <c r="X3339" s="118"/>
      <c r="Y3339" s="117"/>
      <c r="Z3339" s="110"/>
      <c r="AA3339" s="110"/>
      <c r="AB3339" s="121"/>
      <c r="AC3339" s="115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109"/>
      <c r="B3340" s="110"/>
      <c r="C3340" s="110"/>
      <c r="D3340" s="111"/>
      <c r="E3340" s="111"/>
      <c r="F3340" s="161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170"/>
      <c r="S3340" s="110"/>
      <c r="T3340" s="92"/>
      <c r="U3340" s="180"/>
      <c r="V3340" s="120"/>
      <c r="W3340" s="118"/>
      <c r="X3340" s="118"/>
      <c r="Y3340" s="117"/>
      <c r="Z3340" s="110"/>
      <c r="AA3340" s="110"/>
      <c r="AB3340" s="121"/>
      <c r="AC3340" s="115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109"/>
      <c r="B3341" s="110"/>
      <c r="C3341" s="110"/>
      <c r="D3341" s="111"/>
      <c r="E3341" s="111"/>
      <c r="F3341" s="161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170"/>
      <c r="S3341" s="110"/>
      <c r="T3341" s="92"/>
      <c r="U3341" s="180"/>
      <c r="V3341" s="120"/>
      <c r="W3341" s="118"/>
      <c r="X3341" s="118"/>
      <c r="Y3341" s="117"/>
      <c r="Z3341" s="110"/>
      <c r="AA3341" s="110"/>
      <c r="AB3341" s="121"/>
      <c r="AC3341" s="115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109"/>
      <c r="B3342" s="110"/>
      <c r="C3342" s="110"/>
      <c r="D3342" s="111"/>
      <c r="E3342" s="111"/>
      <c r="F3342" s="161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170"/>
      <c r="S3342" s="110"/>
      <c r="T3342" s="92"/>
      <c r="U3342" s="180"/>
      <c r="V3342" s="120"/>
      <c r="W3342" s="118"/>
      <c r="X3342" s="118"/>
      <c r="Y3342" s="117"/>
      <c r="Z3342" s="110"/>
      <c r="AA3342" s="110"/>
      <c r="AB3342" s="121"/>
      <c r="AC3342" s="115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109"/>
      <c r="B3343" s="110"/>
      <c r="C3343" s="110"/>
      <c r="D3343" s="111"/>
      <c r="E3343" s="111"/>
      <c r="F3343" s="161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170"/>
      <c r="S3343" s="110"/>
      <c r="T3343" s="92"/>
      <c r="U3343" s="180"/>
      <c r="V3343" s="120"/>
      <c r="W3343" s="118"/>
      <c r="X3343" s="118"/>
      <c r="Y3343" s="117"/>
      <c r="Z3343" s="110"/>
      <c r="AA3343" s="110"/>
      <c r="AB3343" s="121"/>
      <c r="AC3343" s="115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109"/>
      <c r="B3344" s="110"/>
      <c r="C3344" s="110"/>
      <c r="D3344" s="111"/>
      <c r="E3344" s="111"/>
      <c r="F3344" s="161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170"/>
      <c r="S3344" s="110"/>
      <c r="T3344" s="92"/>
      <c r="U3344" s="180"/>
      <c r="V3344" s="120"/>
      <c r="W3344" s="118"/>
      <c r="X3344" s="118"/>
      <c r="Y3344" s="117"/>
      <c r="Z3344" s="110"/>
      <c r="AA3344" s="110"/>
      <c r="AB3344" s="121"/>
      <c r="AC3344" s="115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109"/>
      <c r="B3345" s="110"/>
      <c r="C3345" s="110"/>
      <c r="D3345" s="111"/>
      <c r="E3345" s="111"/>
      <c r="F3345" s="161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170"/>
      <c r="S3345" s="110"/>
      <c r="T3345" s="92"/>
      <c r="U3345" s="180"/>
      <c r="V3345" s="120"/>
      <c r="W3345" s="118"/>
      <c r="X3345" s="118"/>
      <c r="Y3345" s="117"/>
      <c r="Z3345" s="110"/>
      <c r="AA3345" s="110"/>
      <c r="AB3345" s="121"/>
      <c r="AC3345" s="115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109"/>
      <c r="B3346" s="110"/>
      <c r="C3346" s="110"/>
      <c r="D3346" s="111"/>
      <c r="E3346" s="111"/>
      <c r="F3346" s="161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170"/>
      <c r="S3346" s="110"/>
      <c r="T3346" s="92"/>
      <c r="U3346" s="180"/>
      <c r="V3346" s="120"/>
      <c r="W3346" s="118"/>
      <c r="X3346" s="118"/>
      <c r="Y3346" s="117"/>
      <c r="Z3346" s="110"/>
      <c r="AA3346" s="110"/>
      <c r="AB3346" s="121"/>
      <c r="AC3346" s="115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109"/>
      <c r="B3347" s="110"/>
      <c r="C3347" s="110"/>
      <c r="D3347" s="111"/>
      <c r="E3347" s="111"/>
      <c r="F3347" s="161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170"/>
      <c r="S3347" s="110"/>
      <c r="T3347" s="92"/>
      <c r="U3347" s="180"/>
      <c r="V3347" s="120"/>
      <c r="W3347" s="118"/>
      <c r="X3347" s="118"/>
      <c r="Y3347" s="117"/>
      <c r="Z3347" s="110"/>
      <c r="AA3347" s="110"/>
      <c r="AB3347" s="121"/>
      <c r="AC3347" s="115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109"/>
      <c r="B3348" s="110"/>
      <c r="C3348" s="110"/>
      <c r="D3348" s="111"/>
      <c r="E3348" s="111"/>
      <c r="F3348" s="161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170"/>
      <c r="S3348" s="110"/>
      <c r="T3348" s="92"/>
      <c r="U3348" s="180"/>
      <c r="V3348" s="120"/>
      <c r="W3348" s="118"/>
      <c r="X3348" s="118"/>
      <c r="Y3348" s="117"/>
      <c r="Z3348" s="110"/>
      <c r="AA3348" s="110"/>
      <c r="AB3348" s="121"/>
      <c r="AC3348" s="115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109"/>
      <c r="B3349" s="110"/>
      <c r="C3349" s="110"/>
      <c r="D3349" s="111"/>
      <c r="E3349" s="111"/>
      <c r="F3349" s="161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170"/>
      <c r="S3349" s="110"/>
      <c r="T3349" s="92"/>
      <c r="U3349" s="180"/>
      <c r="V3349" s="120"/>
      <c r="W3349" s="118"/>
      <c r="X3349" s="118"/>
      <c r="Y3349" s="117"/>
      <c r="Z3349" s="110"/>
      <c r="AA3349" s="110"/>
      <c r="AB3349" s="121"/>
      <c r="AC3349" s="115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109"/>
      <c r="B3350" s="110"/>
      <c r="C3350" s="110"/>
      <c r="D3350" s="111"/>
      <c r="E3350" s="111"/>
      <c r="F3350" s="161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170"/>
      <c r="S3350" s="110"/>
      <c r="T3350" s="92"/>
      <c r="U3350" s="180"/>
      <c r="V3350" s="120"/>
      <c r="W3350" s="118"/>
      <c r="X3350" s="118"/>
      <c r="Y3350" s="117"/>
      <c r="Z3350" s="110"/>
      <c r="AA3350" s="110"/>
      <c r="AB3350" s="121"/>
      <c r="AC3350" s="115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109"/>
      <c r="B3351" s="110"/>
      <c r="C3351" s="110"/>
      <c r="D3351" s="111"/>
      <c r="E3351" s="111"/>
      <c r="F3351" s="161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170"/>
      <c r="S3351" s="110"/>
      <c r="T3351" s="92"/>
      <c r="U3351" s="180"/>
      <c r="V3351" s="120"/>
      <c r="W3351" s="118"/>
      <c r="X3351" s="118"/>
      <c r="Y3351" s="117"/>
      <c r="Z3351" s="110"/>
      <c r="AA3351" s="110"/>
      <c r="AB3351" s="121"/>
      <c r="AC3351" s="115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109"/>
      <c r="B3352" s="110"/>
      <c r="C3352" s="110"/>
      <c r="D3352" s="111"/>
      <c r="E3352" s="111"/>
      <c r="F3352" s="161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170"/>
      <c r="S3352" s="110"/>
      <c r="T3352" s="92"/>
      <c r="U3352" s="180"/>
      <c r="V3352" s="120"/>
      <c r="W3352" s="118"/>
      <c r="X3352" s="118"/>
      <c r="Y3352" s="117"/>
      <c r="Z3352" s="110"/>
      <c r="AA3352" s="110"/>
      <c r="AB3352" s="121"/>
      <c r="AC3352" s="115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109"/>
      <c r="B3353" s="110"/>
      <c r="C3353" s="110"/>
      <c r="D3353" s="111"/>
      <c r="E3353" s="111"/>
      <c r="F3353" s="161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170"/>
      <c r="S3353" s="110"/>
      <c r="T3353" s="92"/>
      <c r="U3353" s="180"/>
      <c r="V3353" s="120"/>
      <c r="W3353" s="118"/>
      <c r="X3353" s="118"/>
      <c r="Y3353" s="117"/>
      <c r="Z3353" s="110"/>
      <c r="AA3353" s="110"/>
      <c r="AB3353" s="121"/>
      <c r="AC3353" s="115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109"/>
      <c r="B3354" s="110"/>
      <c r="C3354" s="110"/>
      <c r="D3354" s="111"/>
      <c r="E3354" s="111"/>
      <c r="F3354" s="161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170"/>
      <c r="S3354" s="110"/>
      <c r="T3354" s="92"/>
      <c r="U3354" s="180"/>
      <c r="V3354" s="120"/>
      <c r="W3354" s="118"/>
      <c r="X3354" s="118"/>
      <c r="Y3354" s="117"/>
      <c r="Z3354" s="110"/>
      <c r="AA3354" s="110"/>
      <c r="AB3354" s="121"/>
      <c r="AC3354" s="115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109"/>
      <c r="B3355" s="110"/>
      <c r="C3355" s="110"/>
      <c r="D3355" s="111"/>
      <c r="E3355" s="111"/>
      <c r="F3355" s="161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170"/>
      <c r="S3355" s="110"/>
      <c r="T3355" s="92"/>
      <c r="U3355" s="180"/>
      <c r="V3355" s="120"/>
      <c r="W3355" s="118"/>
      <c r="X3355" s="118"/>
      <c r="Y3355" s="117"/>
      <c r="Z3355" s="110"/>
      <c r="AA3355" s="110"/>
      <c r="AB3355" s="121"/>
      <c r="AC3355" s="115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109"/>
      <c r="B3356" s="110"/>
      <c r="C3356" s="110"/>
      <c r="D3356" s="111"/>
      <c r="E3356" s="111"/>
      <c r="F3356" s="161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170"/>
      <c r="S3356" s="110"/>
      <c r="T3356" s="92"/>
      <c r="U3356" s="180"/>
      <c r="V3356" s="120"/>
      <c r="W3356" s="118"/>
      <c r="X3356" s="118"/>
      <c r="Y3356" s="117"/>
      <c r="Z3356" s="110"/>
      <c r="AA3356" s="110"/>
      <c r="AB3356" s="121"/>
      <c r="AC3356" s="115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109"/>
      <c r="B3357" s="110"/>
      <c r="C3357" s="110"/>
      <c r="D3357" s="111"/>
      <c r="E3357" s="111"/>
      <c r="F3357" s="161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170"/>
      <c r="S3357" s="110"/>
      <c r="T3357" s="92"/>
      <c r="U3357" s="180"/>
      <c r="V3357" s="120"/>
      <c r="W3357" s="118"/>
      <c r="X3357" s="118"/>
      <c r="Y3357" s="117"/>
      <c r="Z3357" s="110"/>
      <c r="AA3357" s="110"/>
      <c r="AB3357" s="121"/>
      <c r="AC3357" s="115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109"/>
      <c r="B3358" s="110"/>
      <c r="C3358" s="110"/>
      <c r="D3358" s="111"/>
      <c r="E3358" s="111"/>
      <c r="F3358" s="161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170"/>
      <c r="S3358" s="110"/>
      <c r="T3358" s="92"/>
      <c r="U3358" s="180"/>
      <c r="V3358" s="120"/>
      <c r="W3358" s="118"/>
      <c r="X3358" s="118"/>
      <c r="Y3358" s="117"/>
      <c r="Z3358" s="110"/>
      <c r="AA3358" s="110"/>
      <c r="AB3358" s="121"/>
      <c r="AC3358" s="115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109"/>
      <c r="B3359" s="110"/>
      <c r="C3359" s="110"/>
      <c r="D3359" s="111"/>
      <c r="E3359" s="111"/>
      <c r="F3359" s="161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170"/>
      <c r="S3359" s="110"/>
      <c r="T3359" s="92"/>
      <c r="U3359" s="180"/>
      <c r="V3359" s="120"/>
      <c r="W3359" s="118"/>
      <c r="X3359" s="118"/>
      <c r="Y3359" s="117"/>
      <c r="Z3359" s="110"/>
      <c r="AA3359" s="110"/>
      <c r="AB3359" s="121"/>
      <c r="AC3359" s="115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109"/>
      <c r="B3360" s="110"/>
      <c r="C3360" s="110"/>
      <c r="D3360" s="111"/>
      <c r="E3360" s="111"/>
      <c r="F3360" s="161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170"/>
      <c r="S3360" s="110"/>
      <c r="T3360" s="92"/>
      <c r="U3360" s="180"/>
      <c r="V3360" s="120"/>
      <c r="W3360" s="118"/>
      <c r="X3360" s="118"/>
      <c r="Y3360" s="117"/>
      <c r="Z3360" s="110"/>
      <c r="AA3360" s="110"/>
      <c r="AB3360" s="121"/>
      <c r="AC3360" s="115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109"/>
      <c r="B3361" s="110"/>
      <c r="C3361" s="110"/>
      <c r="D3361" s="111"/>
      <c r="E3361" s="111"/>
      <c r="F3361" s="161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170"/>
      <c r="S3361" s="110"/>
      <c r="T3361" s="92"/>
      <c r="U3361" s="180"/>
      <c r="V3361" s="120"/>
      <c r="W3361" s="118"/>
      <c r="X3361" s="118"/>
      <c r="Y3361" s="117"/>
      <c r="Z3361" s="110"/>
      <c r="AA3361" s="110"/>
      <c r="AB3361" s="121"/>
      <c r="AC3361" s="115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109"/>
      <c r="B3362" s="110"/>
      <c r="C3362" s="110"/>
      <c r="D3362" s="111"/>
      <c r="E3362" s="111"/>
      <c r="F3362" s="161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170"/>
      <c r="S3362" s="110"/>
      <c r="T3362" s="92"/>
      <c r="U3362" s="180"/>
      <c r="V3362" s="120"/>
      <c r="W3362" s="118"/>
      <c r="X3362" s="118"/>
      <c r="Y3362" s="117"/>
      <c r="Z3362" s="110"/>
      <c r="AA3362" s="110"/>
      <c r="AB3362" s="121"/>
      <c r="AC3362" s="115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109"/>
      <c r="B3363" s="110"/>
      <c r="C3363" s="110"/>
      <c r="D3363" s="111"/>
      <c r="E3363" s="111"/>
      <c r="F3363" s="161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170"/>
      <c r="S3363" s="110"/>
      <c r="T3363" s="92"/>
      <c r="U3363" s="180"/>
      <c r="V3363" s="120"/>
      <c r="W3363" s="118"/>
      <c r="X3363" s="118"/>
      <c r="Y3363" s="117"/>
      <c r="Z3363" s="110"/>
      <c r="AA3363" s="110"/>
      <c r="AB3363" s="121"/>
      <c r="AC3363" s="115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109"/>
      <c r="B3364" s="110"/>
      <c r="C3364" s="110"/>
      <c r="D3364" s="111"/>
      <c r="E3364" s="111"/>
      <c r="F3364" s="161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170"/>
      <c r="S3364" s="110"/>
      <c r="T3364" s="92"/>
      <c r="U3364" s="180"/>
      <c r="V3364" s="120"/>
      <c r="W3364" s="118"/>
      <c r="X3364" s="118"/>
      <c r="Y3364" s="117"/>
      <c r="Z3364" s="110"/>
      <c r="AA3364" s="110"/>
      <c r="AB3364" s="121"/>
      <c r="AC3364" s="115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109"/>
      <c r="B3365" s="110"/>
      <c r="C3365" s="110"/>
      <c r="D3365" s="111"/>
      <c r="E3365" s="111"/>
      <c r="F3365" s="161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170"/>
      <c r="S3365" s="110"/>
      <c r="T3365" s="92"/>
      <c r="U3365" s="180"/>
      <c r="V3365" s="120"/>
      <c r="W3365" s="118"/>
      <c r="X3365" s="118"/>
      <c r="Y3365" s="117"/>
      <c r="Z3365" s="110"/>
      <c r="AA3365" s="110"/>
      <c r="AB3365" s="121"/>
      <c r="AC3365" s="115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109"/>
      <c r="B3366" s="110"/>
      <c r="C3366" s="110"/>
      <c r="D3366" s="111"/>
      <c r="E3366" s="111"/>
      <c r="F3366" s="161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170"/>
      <c r="S3366" s="110"/>
      <c r="T3366" s="92"/>
      <c r="U3366" s="180"/>
      <c r="V3366" s="120"/>
      <c r="W3366" s="118"/>
      <c r="X3366" s="118"/>
      <c r="Y3366" s="117"/>
      <c r="Z3366" s="110"/>
      <c r="AA3366" s="110"/>
      <c r="AB3366" s="121"/>
      <c r="AC3366" s="115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109"/>
      <c r="B3367" s="110"/>
      <c r="C3367" s="110"/>
      <c r="D3367" s="111"/>
      <c r="E3367" s="111"/>
      <c r="F3367" s="161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170"/>
      <c r="S3367" s="110"/>
      <c r="T3367" s="92"/>
      <c r="U3367" s="180"/>
      <c r="V3367" s="120"/>
      <c r="W3367" s="118"/>
      <c r="X3367" s="118"/>
      <c r="Y3367" s="117"/>
      <c r="Z3367" s="110"/>
      <c r="AA3367" s="110"/>
      <c r="AB3367" s="121"/>
      <c r="AC3367" s="115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109"/>
      <c r="B3368" s="110"/>
      <c r="C3368" s="110"/>
      <c r="D3368" s="111"/>
      <c r="E3368" s="111"/>
      <c r="F3368" s="161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170"/>
      <c r="S3368" s="110"/>
      <c r="T3368" s="92"/>
      <c r="U3368" s="180"/>
      <c r="V3368" s="120"/>
      <c r="W3368" s="118"/>
      <c r="X3368" s="118"/>
      <c r="Y3368" s="117"/>
      <c r="Z3368" s="110"/>
      <c r="AA3368" s="110"/>
      <c r="AB3368" s="121"/>
      <c r="AC3368" s="115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109"/>
      <c r="B3369" s="110"/>
      <c r="C3369" s="110"/>
      <c r="D3369" s="111"/>
      <c r="E3369" s="111"/>
      <c r="F3369" s="161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170"/>
      <c r="S3369" s="110"/>
      <c r="T3369" s="92"/>
      <c r="U3369" s="180"/>
      <c r="V3369" s="120"/>
      <c r="W3369" s="118"/>
      <c r="X3369" s="118"/>
      <c r="Y3369" s="117"/>
      <c r="Z3369" s="110"/>
      <c r="AA3369" s="110"/>
      <c r="AB3369" s="121"/>
      <c r="AC3369" s="115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109"/>
      <c r="B3370" s="110"/>
      <c r="C3370" s="110"/>
      <c r="D3370" s="111"/>
      <c r="E3370" s="111"/>
      <c r="F3370" s="161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170"/>
      <c r="S3370" s="110"/>
      <c r="T3370" s="92"/>
      <c r="U3370" s="180"/>
      <c r="V3370" s="120"/>
      <c r="W3370" s="118"/>
      <c r="X3370" s="118"/>
      <c r="Y3370" s="117"/>
      <c r="Z3370" s="110"/>
      <c r="AA3370" s="110"/>
      <c r="AB3370" s="121"/>
      <c r="AC3370" s="115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109"/>
      <c r="B3371" s="110"/>
      <c r="C3371" s="110"/>
      <c r="D3371" s="111"/>
      <c r="E3371" s="111"/>
      <c r="F3371" s="161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170"/>
      <c r="S3371" s="110"/>
      <c r="T3371" s="92"/>
      <c r="U3371" s="180"/>
      <c r="V3371" s="120"/>
      <c r="W3371" s="118"/>
      <c r="X3371" s="118"/>
      <c r="Y3371" s="117"/>
      <c r="Z3371" s="110"/>
      <c r="AA3371" s="110"/>
      <c r="AB3371" s="121"/>
      <c r="AC3371" s="115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109"/>
      <c r="B3372" s="110"/>
      <c r="C3372" s="110"/>
      <c r="D3372" s="111"/>
      <c r="E3372" s="111"/>
      <c r="F3372" s="161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170"/>
      <c r="S3372" s="110"/>
      <c r="T3372" s="92"/>
      <c r="U3372" s="180"/>
      <c r="V3372" s="120"/>
      <c r="W3372" s="118"/>
      <c r="X3372" s="118"/>
      <c r="Y3372" s="117"/>
      <c r="Z3372" s="110"/>
      <c r="AA3372" s="110"/>
      <c r="AB3372" s="121"/>
      <c r="AC3372" s="115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109"/>
      <c r="B3373" s="110"/>
      <c r="C3373" s="110"/>
      <c r="D3373" s="111"/>
      <c r="E3373" s="111"/>
      <c r="F3373" s="161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170"/>
      <c r="S3373" s="110"/>
      <c r="T3373" s="92"/>
      <c r="U3373" s="180"/>
      <c r="V3373" s="120"/>
      <c r="W3373" s="118"/>
      <c r="X3373" s="118"/>
      <c r="Y3373" s="117"/>
      <c r="Z3373" s="110"/>
      <c r="AA3373" s="110"/>
      <c r="AB3373" s="121"/>
      <c r="AC3373" s="115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109"/>
      <c r="B3374" s="110"/>
      <c r="C3374" s="110"/>
      <c r="D3374" s="111"/>
      <c r="E3374" s="111"/>
      <c r="F3374" s="161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170"/>
      <c r="S3374" s="110"/>
      <c r="T3374" s="92"/>
      <c r="U3374" s="180"/>
      <c r="V3374" s="120"/>
      <c r="W3374" s="118"/>
      <c r="X3374" s="118"/>
      <c r="Y3374" s="117"/>
      <c r="Z3374" s="110"/>
      <c r="AA3374" s="110"/>
      <c r="AB3374" s="121"/>
      <c r="AC3374" s="115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109"/>
      <c r="B3375" s="110"/>
      <c r="C3375" s="110"/>
      <c r="D3375" s="111"/>
      <c r="E3375" s="111"/>
      <c r="F3375" s="161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170"/>
      <c r="S3375" s="110"/>
      <c r="T3375" s="92"/>
      <c r="U3375" s="180"/>
      <c r="V3375" s="120"/>
      <c r="W3375" s="118"/>
      <c r="X3375" s="118"/>
      <c r="Y3375" s="117"/>
      <c r="Z3375" s="110"/>
      <c r="AA3375" s="110"/>
      <c r="AB3375" s="121"/>
      <c r="AC3375" s="115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109"/>
      <c r="B3376" s="110"/>
      <c r="C3376" s="110"/>
      <c r="D3376" s="111"/>
      <c r="E3376" s="111"/>
      <c r="F3376" s="161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170"/>
      <c r="S3376" s="110"/>
      <c r="T3376" s="92"/>
      <c r="U3376" s="180"/>
      <c r="V3376" s="120"/>
      <c r="W3376" s="118"/>
      <c r="X3376" s="118"/>
      <c r="Y3376" s="117"/>
      <c r="Z3376" s="110"/>
      <c r="AA3376" s="110"/>
      <c r="AB3376" s="121"/>
      <c r="AC3376" s="115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109"/>
      <c r="B3377" s="110"/>
      <c r="C3377" s="110"/>
      <c r="D3377" s="111"/>
      <c r="E3377" s="111"/>
      <c r="F3377" s="161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170"/>
      <c r="S3377" s="110"/>
      <c r="T3377" s="92"/>
      <c r="U3377" s="180"/>
      <c r="V3377" s="120"/>
      <c r="W3377" s="118"/>
      <c r="X3377" s="118"/>
      <c r="Y3377" s="117"/>
      <c r="Z3377" s="110"/>
      <c r="AA3377" s="110"/>
      <c r="AB3377" s="121"/>
      <c r="AC3377" s="115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109"/>
      <c r="B3378" s="110"/>
      <c r="C3378" s="110"/>
      <c r="D3378" s="111"/>
      <c r="E3378" s="111"/>
      <c r="F3378" s="161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170"/>
      <c r="S3378" s="110"/>
      <c r="T3378" s="92"/>
      <c r="U3378" s="180"/>
      <c r="V3378" s="120"/>
      <c r="W3378" s="118"/>
      <c r="X3378" s="118"/>
      <c r="Y3378" s="117"/>
      <c r="Z3378" s="110"/>
      <c r="AA3378" s="110"/>
      <c r="AB3378" s="121"/>
      <c r="AC3378" s="115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109"/>
      <c r="B3379" s="110"/>
      <c r="C3379" s="110"/>
      <c r="D3379" s="111"/>
      <c r="E3379" s="111"/>
      <c r="F3379" s="161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170"/>
      <c r="S3379" s="110"/>
      <c r="T3379" s="92"/>
      <c r="U3379" s="180"/>
      <c r="V3379" s="120"/>
      <c r="W3379" s="118"/>
      <c r="X3379" s="118"/>
      <c r="Y3379" s="117"/>
      <c r="Z3379" s="110"/>
      <c r="AA3379" s="110"/>
      <c r="AB3379" s="121"/>
      <c r="AC3379" s="115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109"/>
      <c r="B3380" s="110"/>
      <c r="C3380" s="110"/>
      <c r="D3380" s="111"/>
      <c r="E3380" s="111"/>
      <c r="F3380" s="161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170"/>
      <c r="S3380" s="110"/>
      <c r="T3380" s="92"/>
      <c r="U3380" s="180"/>
      <c r="V3380" s="120"/>
      <c r="W3380" s="118"/>
      <c r="X3380" s="118"/>
      <c r="Y3380" s="117"/>
      <c r="Z3380" s="110"/>
      <c r="AA3380" s="110"/>
      <c r="AB3380" s="121"/>
      <c r="AC3380" s="115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109"/>
      <c r="B3381" s="110"/>
      <c r="C3381" s="110"/>
      <c r="D3381" s="111"/>
      <c r="E3381" s="111"/>
      <c r="F3381" s="161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170"/>
      <c r="S3381" s="110"/>
      <c r="T3381" s="92"/>
      <c r="U3381" s="180"/>
      <c r="V3381" s="120"/>
      <c r="W3381" s="118"/>
      <c r="X3381" s="118"/>
      <c r="Y3381" s="117"/>
      <c r="Z3381" s="110"/>
      <c r="AA3381" s="110"/>
      <c r="AB3381" s="121"/>
      <c r="AC3381" s="115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109"/>
      <c r="B3382" s="110"/>
      <c r="C3382" s="110"/>
      <c r="D3382" s="111"/>
      <c r="E3382" s="111"/>
      <c r="F3382" s="161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170"/>
      <c r="S3382" s="110"/>
      <c r="T3382" s="92"/>
      <c r="U3382" s="180"/>
      <c r="V3382" s="120"/>
      <c r="W3382" s="118"/>
      <c r="X3382" s="118"/>
      <c r="Y3382" s="117"/>
      <c r="Z3382" s="110"/>
      <c r="AA3382" s="110"/>
      <c r="AB3382" s="121"/>
      <c r="AC3382" s="115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109"/>
      <c r="B3383" s="110"/>
      <c r="C3383" s="110"/>
      <c r="D3383" s="111"/>
      <c r="E3383" s="111"/>
      <c r="F3383" s="161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170"/>
      <c r="S3383" s="110"/>
      <c r="T3383" s="92"/>
      <c r="U3383" s="180"/>
      <c r="V3383" s="120"/>
      <c r="W3383" s="118"/>
      <c r="X3383" s="118"/>
      <c r="Y3383" s="117"/>
      <c r="Z3383" s="110"/>
      <c r="AA3383" s="110"/>
      <c r="AB3383" s="121"/>
      <c r="AC3383" s="115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109"/>
      <c r="B3384" s="110"/>
      <c r="C3384" s="110"/>
      <c r="D3384" s="111"/>
      <c r="E3384" s="111"/>
      <c r="F3384" s="161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170"/>
      <c r="S3384" s="110"/>
      <c r="T3384" s="92"/>
      <c r="U3384" s="180"/>
      <c r="V3384" s="120"/>
      <c r="W3384" s="118"/>
      <c r="X3384" s="118"/>
      <c r="Y3384" s="117"/>
      <c r="Z3384" s="110"/>
      <c r="AA3384" s="110"/>
      <c r="AB3384" s="121"/>
      <c r="AC3384" s="115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109"/>
      <c r="B3385" s="110"/>
      <c r="C3385" s="110"/>
      <c r="D3385" s="111"/>
      <c r="E3385" s="111"/>
      <c r="F3385" s="161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170"/>
      <c r="S3385" s="110"/>
      <c r="T3385" s="92"/>
      <c r="U3385" s="180"/>
      <c r="V3385" s="120"/>
      <c r="W3385" s="118"/>
      <c r="X3385" s="118"/>
      <c r="Y3385" s="117"/>
      <c r="Z3385" s="110"/>
      <c r="AA3385" s="110"/>
      <c r="AB3385" s="121"/>
      <c r="AC3385" s="115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109"/>
      <c r="B3386" s="110"/>
      <c r="C3386" s="110"/>
      <c r="D3386" s="111"/>
      <c r="E3386" s="111"/>
      <c r="F3386" s="161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170"/>
      <c r="S3386" s="110"/>
      <c r="T3386" s="92"/>
      <c r="U3386" s="180"/>
      <c r="V3386" s="120"/>
      <c r="W3386" s="118"/>
      <c r="X3386" s="118"/>
      <c r="Y3386" s="117"/>
      <c r="Z3386" s="110"/>
      <c r="AA3386" s="110"/>
      <c r="AB3386" s="121"/>
      <c r="AC3386" s="115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109"/>
      <c r="B3387" s="110"/>
      <c r="C3387" s="110"/>
      <c r="D3387" s="111"/>
      <c r="E3387" s="111"/>
      <c r="F3387" s="161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170"/>
      <c r="S3387" s="110"/>
      <c r="T3387" s="92"/>
      <c r="U3387" s="180"/>
      <c r="V3387" s="120"/>
      <c r="W3387" s="118"/>
      <c r="X3387" s="118"/>
      <c r="Y3387" s="117"/>
      <c r="Z3387" s="110"/>
      <c r="AA3387" s="110"/>
      <c r="AB3387" s="121"/>
      <c r="AC3387" s="115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109"/>
      <c r="B3388" s="110"/>
      <c r="C3388" s="110"/>
      <c r="D3388" s="111"/>
      <c r="E3388" s="111"/>
      <c r="F3388" s="161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170"/>
      <c r="S3388" s="110"/>
      <c r="T3388" s="92"/>
      <c r="U3388" s="180"/>
      <c r="V3388" s="120"/>
      <c r="W3388" s="118"/>
      <c r="X3388" s="118"/>
      <c r="Y3388" s="117"/>
      <c r="Z3388" s="110"/>
      <c r="AA3388" s="110"/>
      <c r="AB3388" s="121"/>
      <c r="AC3388" s="115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109"/>
      <c r="B3389" s="110"/>
      <c r="C3389" s="110"/>
      <c r="D3389" s="111"/>
      <c r="E3389" s="111"/>
      <c r="F3389" s="161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170"/>
      <c r="S3389" s="110"/>
      <c r="T3389" s="92"/>
      <c r="U3389" s="180"/>
      <c r="V3389" s="120"/>
      <c r="W3389" s="118"/>
      <c r="X3389" s="118"/>
      <c r="Y3389" s="117"/>
      <c r="Z3389" s="110"/>
      <c r="AA3389" s="110"/>
      <c r="AB3389" s="121"/>
      <c r="AC3389" s="115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109"/>
      <c r="B3390" s="110"/>
      <c r="C3390" s="110"/>
      <c r="D3390" s="111"/>
      <c r="E3390" s="111"/>
      <c r="F3390" s="161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170"/>
      <c r="S3390" s="110"/>
      <c r="T3390" s="92"/>
      <c r="U3390" s="180"/>
      <c r="V3390" s="120"/>
      <c r="W3390" s="118"/>
      <c r="X3390" s="118"/>
      <c r="Y3390" s="117"/>
      <c r="Z3390" s="110"/>
      <c r="AA3390" s="110"/>
      <c r="AB3390" s="121"/>
      <c r="AC3390" s="115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109"/>
      <c r="B3391" s="110"/>
      <c r="C3391" s="110"/>
      <c r="D3391" s="111"/>
      <c r="E3391" s="111"/>
      <c r="F3391" s="161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170"/>
      <c r="S3391" s="110"/>
      <c r="T3391" s="92"/>
      <c r="U3391" s="180"/>
      <c r="V3391" s="120"/>
      <c r="W3391" s="118"/>
      <c r="X3391" s="118"/>
      <c r="Y3391" s="117"/>
      <c r="Z3391" s="110"/>
      <c r="AA3391" s="110"/>
      <c r="AB3391" s="121"/>
      <c r="AC3391" s="115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109"/>
      <c r="B3392" s="110"/>
      <c r="C3392" s="110"/>
      <c r="D3392" s="111"/>
      <c r="E3392" s="111"/>
      <c r="F3392" s="161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170"/>
      <c r="S3392" s="110"/>
      <c r="T3392" s="92"/>
      <c r="U3392" s="180"/>
      <c r="V3392" s="120"/>
      <c r="W3392" s="118"/>
      <c r="X3392" s="118"/>
      <c r="Y3392" s="117"/>
      <c r="Z3392" s="110"/>
      <c r="AA3392" s="110"/>
      <c r="AB3392" s="121"/>
      <c r="AC3392" s="115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109"/>
      <c r="B3393" s="110"/>
      <c r="C3393" s="110"/>
      <c r="D3393" s="111"/>
      <c r="E3393" s="111"/>
      <c r="F3393" s="161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170"/>
      <c r="S3393" s="110"/>
      <c r="T3393" s="92"/>
      <c r="U3393" s="180"/>
      <c r="V3393" s="120"/>
      <c r="W3393" s="118"/>
      <c r="X3393" s="118"/>
      <c r="Y3393" s="117"/>
      <c r="Z3393" s="110"/>
      <c r="AA3393" s="110"/>
      <c r="AB3393" s="121"/>
      <c r="AC3393" s="115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109"/>
      <c r="B3394" s="110"/>
      <c r="C3394" s="110"/>
      <c r="D3394" s="111"/>
      <c r="E3394" s="111"/>
      <c r="F3394" s="161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170"/>
      <c r="S3394" s="110"/>
      <c r="T3394" s="92"/>
      <c r="U3394" s="180"/>
      <c r="V3394" s="120"/>
      <c r="W3394" s="118"/>
      <c r="X3394" s="118"/>
      <c r="Y3394" s="117"/>
      <c r="Z3394" s="110"/>
      <c r="AA3394" s="110"/>
      <c r="AB3394" s="121"/>
      <c r="AC3394" s="115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109"/>
      <c r="B3395" s="110"/>
      <c r="C3395" s="110"/>
      <c r="D3395" s="111"/>
      <c r="E3395" s="111"/>
      <c r="F3395" s="161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170"/>
      <c r="S3395" s="110"/>
      <c r="T3395" s="92"/>
      <c r="U3395" s="180"/>
      <c r="V3395" s="120"/>
      <c r="W3395" s="118"/>
      <c r="X3395" s="118"/>
      <c r="Y3395" s="117"/>
      <c r="Z3395" s="110"/>
      <c r="AA3395" s="110"/>
      <c r="AB3395" s="121"/>
      <c r="AC3395" s="115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109"/>
      <c r="B3396" s="110"/>
      <c r="C3396" s="110"/>
      <c r="D3396" s="111"/>
      <c r="E3396" s="111"/>
      <c r="F3396" s="161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170"/>
      <c r="S3396" s="110"/>
      <c r="T3396" s="92"/>
      <c r="U3396" s="180"/>
      <c r="V3396" s="120"/>
      <c r="W3396" s="118"/>
      <c r="X3396" s="118"/>
      <c r="Y3396" s="117"/>
      <c r="Z3396" s="110"/>
      <c r="AA3396" s="110"/>
      <c r="AB3396" s="121"/>
      <c r="AC3396" s="115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109"/>
      <c r="B3397" s="110"/>
      <c r="C3397" s="110"/>
      <c r="D3397" s="111"/>
      <c r="E3397" s="111"/>
      <c r="F3397" s="161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170"/>
      <c r="S3397" s="110"/>
      <c r="T3397" s="92"/>
      <c r="U3397" s="180"/>
      <c r="V3397" s="120"/>
      <c r="W3397" s="118"/>
      <c r="X3397" s="118"/>
      <c r="Y3397" s="117"/>
      <c r="Z3397" s="110"/>
      <c r="AA3397" s="110"/>
      <c r="AB3397" s="121"/>
      <c r="AC3397" s="115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109"/>
      <c r="B3398" s="110"/>
      <c r="C3398" s="110"/>
      <c r="D3398" s="111"/>
      <c r="E3398" s="111"/>
      <c r="F3398" s="161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170"/>
      <c r="S3398" s="110"/>
      <c r="T3398" s="92"/>
      <c r="U3398" s="180"/>
      <c r="V3398" s="120"/>
      <c r="W3398" s="118"/>
      <c r="X3398" s="118"/>
      <c r="Y3398" s="117"/>
      <c r="Z3398" s="110"/>
      <c r="AA3398" s="110"/>
      <c r="AB3398" s="121"/>
      <c r="AC3398" s="115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109"/>
      <c r="B3399" s="110"/>
      <c r="C3399" s="110"/>
      <c r="D3399" s="111"/>
      <c r="E3399" s="111"/>
      <c r="F3399" s="161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170"/>
      <c r="S3399" s="110"/>
      <c r="T3399" s="92"/>
      <c r="U3399" s="180"/>
      <c r="V3399" s="120"/>
      <c r="W3399" s="118"/>
      <c r="X3399" s="118"/>
      <c r="Y3399" s="117"/>
      <c r="Z3399" s="110"/>
      <c r="AA3399" s="110"/>
      <c r="AB3399" s="121"/>
      <c r="AC3399" s="115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109"/>
      <c r="B3400" s="110"/>
      <c r="C3400" s="110"/>
      <c r="D3400" s="111"/>
      <c r="E3400" s="111"/>
      <c r="F3400" s="161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170"/>
      <c r="S3400" s="110"/>
      <c r="T3400" s="92"/>
      <c r="U3400" s="180"/>
      <c r="V3400" s="120"/>
      <c r="W3400" s="118"/>
      <c r="X3400" s="118"/>
      <c r="Y3400" s="117"/>
      <c r="Z3400" s="110"/>
      <c r="AA3400" s="110"/>
      <c r="AB3400" s="121"/>
      <c r="AC3400" s="115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109"/>
      <c r="B3401" s="110"/>
      <c r="C3401" s="110"/>
      <c r="D3401" s="111"/>
      <c r="E3401" s="111"/>
      <c r="F3401" s="161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170"/>
      <c r="S3401" s="110"/>
      <c r="T3401" s="92"/>
      <c r="U3401" s="180"/>
      <c r="V3401" s="120"/>
      <c r="W3401" s="118"/>
      <c r="X3401" s="118"/>
      <c r="Y3401" s="117"/>
      <c r="Z3401" s="110"/>
      <c r="AA3401" s="110"/>
      <c r="AB3401" s="121"/>
      <c r="AC3401" s="115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109"/>
      <c r="B3402" s="110"/>
      <c r="C3402" s="110"/>
      <c r="D3402" s="111"/>
      <c r="E3402" s="111"/>
      <c r="F3402" s="161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170"/>
      <c r="S3402" s="110"/>
      <c r="T3402" s="92"/>
      <c r="U3402" s="180"/>
      <c r="V3402" s="120"/>
      <c r="W3402" s="118"/>
      <c r="X3402" s="118"/>
      <c r="Y3402" s="117"/>
      <c r="Z3402" s="110"/>
      <c r="AA3402" s="110"/>
      <c r="AB3402" s="121"/>
      <c r="AC3402" s="115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109"/>
      <c r="B3403" s="110"/>
      <c r="C3403" s="110"/>
      <c r="D3403" s="111"/>
      <c r="E3403" s="111"/>
      <c r="F3403" s="161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170"/>
      <c r="S3403" s="110"/>
      <c r="T3403" s="92"/>
      <c r="U3403" s="180"/>
      <c r="V3403" s="120"/>
      <c r="W3403" s="118"/>
      <c r="X3403" s="118"/>
      <c r="Y3403" s="117"/>
      <c r="Z3403" s="110"/>
      <c r="AA3403" s="110"/>
      <c r="AB3403" s="121"/>
      <c r="AC3403" s="115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109"/>
      <c r="B3404" s="110"/>
      <c r="C3404" s="110"/>
      <c r="D3404" s="111"/>
      <c r="E3404" s="111"/>
      <c r="F3404" s="161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170"/>
      <c r="S3404" s="110"/>
      <c r="T3404" s="92"/>
      <c r="U3404" s="180"/>
      <c r="V3404" s="120"/>
      <c r="W3404" s="118"/>
      <c r="X3404" s="118"/>
      <c r="Y3404" s="117"/>
      <c r="Z3404" s="110"/>
      <c r="AA3404" s="110"/>
      <c r="AB3404" s="121"/>
      <c r="AC3404" s="115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109"/>
      <c r="B3405" s="110"/>
      <c r="C3405" s="110"/>
      <c r="D3405" s="111"/>
      <c r="E3405" s="111"/>
      <c r="F3405" s="161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170"/>
      <c r="S3405" s="110"/>
      <c r="T3405" s="92"/>
      <c r="U3405" s="180"/>
      <c r="V3405" s="120"/>
      <c r="W3405" s="118"/>
      <c r="X3405" s="118"/>
      <c r="Y3405" s="117"/>
      <c r="Z3405" s="110"/>
      <c r="AA3405" s="110"/>
      <c r="AB3405" s="121"/>
      <c r="AC3405" s="115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109"/>
      <c r="B3406" s="110"/>
      <c r="C3406" s="110"/>
      <c r="D3406" s="111"/>
      <c r="E3406" s="111"/>
      <c r="F3406" s="161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170"/>
      <c r="S3406" s="110"/>
      <c r="T3406" s="92"/>
      <c r="U3406" s="180"/>
      <c r="V3406" s="120"/>
      <c r="W3406" s="118"/>
      <c r="X3406" s="118"/>
      <c r="Y3406" s="117"/>
      <c r="Z3406" s="110"/>
      <c r="AA3406" s="110"/>
      <c r="AB3406" s="121"/>
      <c r="AC3406" s="115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109"/>
      <c r="B3407" s="110"/>
      <c r="C3407" s="110"/>
      <c r="D3407" s="111"/>
      <c r="E3407" s="111"/>
      <c r="F3407" s="161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170"/>
      <c r="S3407" s="110"/>
      <c r="T3407" s="92"/>
      <c r="U3407" s="180"/>
      <c r="V3407" s="120"/>
      <c r="W3407" s="118"/>
      <c r="X3407" s="118"/>
      <c r="Y3407" s="117"/>
      <c r="Z3407" s="110"/>
      <c r="AA3407" s="110"/>
      <c r="AB3407" s="121"/>
      <c r="AC3407" s="115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109"/>
      <c r="B3408" s="110"/>
      <c r="C3408" s="110"/>
      <c r="D3408" s="111"/>
      <c r="E3408" s="111"/>
      <c r="F3408" s="161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170"/>
      <c r="S3408" s="110"/>
      <c r="T3408" s="92"/>
      <c r="U3408" s="180"/>
      <c r="V3408" s="120"/>
      <c r="W3408" s="118"/>
      <c r="X3408" s="118"/>
      <c r="Y3408" s="117"/>
      <c r="Z3408" s="110"/>
      <c r="AA3408" s="110"/>
      <c r="AB3408" s="121"/>
      <c r="AC3408" s="115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109"/>
      <c r="B3409" s="110"/>
      <c r="C3409" s="110"/>
      <c r="D3409" s="111"/>
      <c r="E3409" s="111"/>
      <c r="F3409" s="161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170"/>
      <c r="S3409" s="110"/>
      <c r="T3409" s="92"/>
      <c r="U3409" s="180"/>
      <c r="V3409" s="120"/>
      <c r="W3409" s="118"/>
      <c r="X3409" s="118"/>
      <c r="Y3409" s="117"/>
      <c r="Z3409" s="110"/>
      <c r="AA3409" s="110"/>
      <c r="AB3409" s="121"/>
      <c r="AC3409" s="115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109"/>
      <c r="B3410" s="110"/>
      <c r="C3410" s="110"/>
      <c r="D3410" s="111"/>
      <c r="E3410" s="111"/>
      <c r="F3410" s="161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170"/>
      <c r="S3410" s="110"/>
      <c r="T3410" s="92"/>
      <c r="U3410" s="180"/>
      <c r="V3410" s="120"/>
      <c r="W3410" s="118"/>
      <c r="X3410" s="118"/>
      <c r="Y3410" s="117"/>
      <c r="Z3410" s="110"/>
      <c r="AA3410" s="110"/>
      <c r="AB3410" s="121"/>
      <c r="AC3410" s="115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109"/>
      <c r="B3411" s="110"/>
      <c r="C3411" s="110"/>
      <c r="D3411" s="111"/>
      <c r="E3411" s="111"/>
      <c r="F3411" s="161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170"/>
      <c r="S3411" s="110"/>
      <c r="T3411" s="92"/>
      <c r="U3411" s="180"/>
      <c r="V3411" s="120"/>
      <c r="W3411" s="118"/>
      <c r="X3411" s="118"/>
      <c r="Y3411" s="117"/>
      <c r="Z3411" s="110"/>
      <c r="AA3411" s="110"/>
      <c r="AB3411" s="121"/>
      <c r="AC3411" s="115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109"/>
      <c r="B3412" s="110"/>
      <c r="C3412" s="110"/>
      <c r="D3412" s="111"/>
      <c r="E3412" s="111"/>
      <c r="F3412" s="161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170"/>
      <c r="S3412" s="110"/>
      <c r="T3412" s="92"/>
      <c r="U3412" s="180"/>
      <c r="V3412" s="120"/>
      <c r="W3412" s="118"/>
      <c r="X3412" s="118"/>
      <c r="Y3412" s="117"/>
      <c r="Z3412" s="110"/>
      <c r="AA3412" s="110"/>
      <c r="AB3412" s="121"/>
      <c r="AC3412" s="115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109"/>
      <c r="B3413" s="110"/>
      <c r="C3413" s="110"/>
      <c r="D3413" s="111"/>
      <c r="E3413" s="111"/>
      <c r="F3413" s="161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170"/>
      <c r="S3413" s="110"/>
      <c r="T3413" s="92"/>
      <c r="U3413" s="180"/>
      <c r="V3413" s="120"/>
      <c r="W3413" s="118"/>
      <c r="X3413" s="118"/>
      <c r="Y3413" s="117"/>
      <c r="Z3413" s="110"/>
      <c r="AA3413" s="110"/>
      <c r="AB3413" s="121"/>
      <c r="AC3413" s="115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109"/>
      <c r="B3414" s="110"/>
      <c r="C3414" s="110"/>
      <c r="D3414" s="111"/>
      <c r="E3414" s="111"/>
      <c r="F3414" s="161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170"/>
      <c r="S3414" s="110"/>
      <c r="T3414" s="92"/>
      <c r="U3414" s="180"/>
      <c r="V3414" s="120"/>
      <c r="W3414" s="118"/>
      <c r="X3414" s="118"/>
      <c r="Y3414" s="117"/>
      <c r="Z3414" s="110"/>
      <c r="AA3414" s="110"/>
      <c r="AB3414" s="121"/>
      <c r="AC3414" s="115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109"/>
      <c r="B3415" s="110"/>
      <c r="C3415" s="110"/>
      <c r="D3415" s="111"/>
      <c r="E3415" s="111"/>
      <c r="F3415" s="161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170"/>
      <c r="S3415" s="110"/>
      <c r="T3415" s="92"/>
      <c r="U3415" s="180"/>
      <c r="V3415" s="120"/>
      <c r="W3415" s="118"/>
      <c r="X3415" s="118"/>
      <c r="Y3415" s="117"/>
      <c r="Z3415" s="110"/>
      <c r="AA3415" s="110"/>
      <c r="AB3415" s="121"/>
      <c r="AC3415" s="115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109"/>
      <c r="B3416" s="110"/>
      <c r="C3416" s="110"/>
      <c r="D3416" s="111"/>
      <c r="E3416" s="111"/>
      <c r="F3416" s="161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170"/>
      <c r="S3416" s="110"/>
      <c r="T3416" s="92"/>
      <c r="U3416" s="180"/>
      <c r="V3416" s="120"/>
      <c r="W3416" s="118"/>
      <c r="X3416" s="118"/>
      <c r="Y3416" s="117"/>
      <c r="Z3416" s="110"/>
      <c r="AA3416" s="110"/>
      <c r="AB3416" s="121"/>
      <c r="AC3416" s="115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109"/>
      <c r="B3417" s="110"/>
      <c r="C3417" s="110"/>
      <c r="D3417" s="111"/>
      <c r="E3417" s="111"/>
      <c r="F3417" s="161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170"/>
      <c r="S3417" s="110"/>
      <c r="T3417" s="92"/>
      <c r="U3417" s="180"/>
      <c r="V3417" s="120"/>
      <c r="W3417" s="118"/>
      <c r="X3417" s="118"/>
      <c r="Y3417" s="117"/>
      <c r="Z3417" s="110"/>
      <c r="AA3417" s="110"/>
      <c r="AB3417" s="121"/>
      <c r="AC3417" s="115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109"/>
      <c r="B3418" s="110"/>
      <c r="C3418" s="110"/>
      <c r="D3418" s="111"/>
      <c r="E3418" s="111"/>
      <c r="F3418" s="161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170"/>
      <c r="S3418" s="110"/>
      <c r="T3418" s="92"/>
      <c r="U3418" s="180"/>
      <c r="V3418" s="120"/>
      <c r="W3418" s="118"/>
      <c r="X3418" s="118"/>
      <c r="Y3418" s="117"/>
      <c r="Z3418" s="110"/>
      <c r="AA3418" s="110"/>
      <c r="AB3418" s="121"/>
      <c r="AC3418" s="115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109"/>
      <c r="B3419" s="110"/>
      <c r="C3419" s="110"/>
      <c r="D3419" s="111"/>
      <c r="E3419" s="111"/>
      <c r="F3419" s="161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170"/>
      <c r="S3419" s="110"/>
      <c r="T3419" s="92"/>
      <c r="U3419" s="180"/>
      <c r="V3419" s="120"/>
      <c r="W3419" s="118"/>
      <c r="X3419" s="118"/>
      <c r="Y3419" s="117"/>
      <c r="Z3419" s="110"/>
      <c r="AA3419" s="110"/>
      <c r="AB3419" s="121"/>
      <c r="AC3419" s="115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109"/>
      <c r="B3420" s="110"/>
      <c r="C3420" s="110"/>
      <c r="D3420" s="111"/>
      <c r="E3420" s="111"/>
      <c r="F3420" s="161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170"/>
      <c r="S3420" s="110"/>
      <c r="T3420" s="92"/>
      <c r="U3420" s="180"/>
      <c r="V3420" s="120"/>
      <c r="W3420" s="118"/>
      <c r="X3420" s="118"/>
      <c r="Y3420" s="117"/>
      <c r="Z3420" s="110"/>
      <c r="AA3420" s="110"/>
      <c r="AB3420" s="121"/>
      <c r="AC3420" s="115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109"/>
      <c r="B3421" s="110"/>
      <c r="C3421" s="110"/>
      <c r="D3421" s="111"/>
      <c r="E3421" s="111"/>
      <c r="F3421" s="161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170"/>
      <c r="S3421" s="110"/>
      <c r="T3421" s="92"/>
      <c r="U3421" s="180"/>
      <c r="V3421" s="120"/>
      <c r="W3421" s="118"/>
      <c r="X3421" s="118"/>
      <c r="Y3421" s="117"/>
      <c r="Z3421" s="110"/>
      <c r="AA3421" s="110"/>
      <c r="AB3421" s="121"/>
      <c r="AC3421" s="115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109"/>
      <c r="B3422" s="110"/>
      <c r="C3422" s="110"/>
      <c r="D3422" s="111"/>
      <c r="E3422" s="111"/>
      <c r="F3422" s="161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170"/>
      <c r="S3422" s="110"/>
      <c r="T3422" s="92"/>
      <c r="U3422" s="180"/>
      <c r="V3422" s="120"/>
      <c r="W3422" s="118"/>
      <c r="X3422" s="118"/>
      <c r="Y3422" s="117"/>
      <c r="Z3422" s="110"/>
      <c r="AA3422" s="110"/>
      <c r="AB3422" s="121"/>
      <c r="AC3422" s="115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109"/>
      <c r="B3423" s="110"/>
      <c r="C3423" s="110"/>
      <c r="D3423" s="111"/>
      <c r="E3423" s="111"/>
      <c r="F3423" s="161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170"/>
      <c r="S3423" s="110"/>
      <c r="T3423" s="92"/>
      <c r="U3423" s="180"/>
      <c r="V3423" s="120"/>
      <c r="W3423" s="118"/>
      <c r="X3423" s="118"/>
      <c r="Y3423" s="117"/>
      <c r="Z3423" s="110"/>
      <c r="AA3423" s="110"/>
      <c r="AB3423" s="121"/>
      <c r="AC3423" s="115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109"/>
      <c r="B3424" s="110"/>
      <c r="C3424" s="110"/>
      <c r="D3424" s="111"/>
      <c r="E3424" s="111"/>
      <c r="F3424" s="161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170"/>
      <c r="S3424" s="110"/>
      <c r="T3424" s="92"/>
      <c r="U3424" s="180"/>
      <c r="V3424" s="120"/>
      <c r="W3424" s="118"/>
      <c r="X3424" s="118"/>
      <c r="Y3424" s="117"/>
      <c r="Z3424" s="110"/>
      <c r="AA3424" s="110"/>
      <c r="AB3424" s="121"/>
      <c r="AC3424" s="115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109"/>
      <c r="B3425" s="110"/>
      <c r="C3425" s="110"/>
      <c r="D3425" s="111"/>
      <c r="E3425" s="111"/>
      <c r="F3425" s="161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170"/>
      <c r="S3425" s="110"/>
      <c r="T3425" s="92"/>
      <c r="U3425" s="180"/>
      <c r="V3425" s="120"/>
      <c r="W3425" s="118"/>
      <c r="X3425" s="118"/>
      <c r="Y3425" s="117"/>
      <c r="Z3425" s="110"/>
      <c r="AA3425" s="110"/>
      <c r="AB3425" s="121"/>
      <c r="AC3425" s="115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109"/>
      <c r="B3426" s="110"/>
      <c r="C3426" s="110"/>
      <c r="D3426" s="111"/>
      <c r="E3426" s="111"/>
      <c r="F3426" s="161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170"/>
      <c r="S3426" s="110"/>
      <c r="T3426" s="92"/>
      <c r="U3426" s="180"/>
      <c r="V3426" s="120"/>
      <c r="W3426" s="118"/>
      <c r="X3426" s="118"/>
      <c r="Y3426" s="117"/>
      <c r="Z3426" s="110"/>
      <c r="AA3426" s="110"/>
      <c r="AB3426" s="121"/>
      <c r="AC3426" s="115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109"/>
      <c r="B3427" s="110"/>
      <c r="C3427" s="110"/>
      <c r="D3427" s="111"/>
      <c r="E3427" s="111"/>
      <c r="F3427" s="161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170"/>
      <c r="S3427" s="110"/>
      <c r="T3427" s="92"/>
      <c r="U3427" s="180"/>
      <c r="V3427" s="120"/>
      <c r="W3427" s="118"/>
      <c r="X3427" s="118"/>
      <c r="Y3427" s="117"/>
      <c r="Z3427" s="110"/>
      <c r="AA3427" s="110"/>
      <c r="AB3427" s="121"/>
      <c r="AC3427" s="115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109"/>
      <c r="B3428" s="110"/>
      <c r="C3428" s="110"/>
      <c r="D3428" s="111"/>
      <c r="E3428" s="111"/>
      <c r="F3428" s="161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170"/>
      <c r="S3428" s="110"/>
      <c r="T3428" s="92"/>
      <c r="U3428" s="180"/>
      <c r="V3428" s="120"/>
      <c r="W3428" s="118"/>
      <c r="X3428" s="118"/>
      <c r="Y3428" s="117"/>
      <c r="Z3428" s="110"/>
      <c r="AA3428" s="110"/>
      <c r="AB3428" s="121"/>
      <c r="AC3428" s="115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109"/>
      <c r="B3429" s="110"/>
      <c r="C3429" s="110"/>
      <c r="D3429" s="111"/>
      <c r="E3429" s="111"/>
      <c r="F3429" s="161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170"/>
      <c r="S3429" s="110"/>
      <c r="T3429" s="92"/>
      <c r="U3429" s="180"/>
      <c r="V3429" s="120"/>
      <c r="W3429" s="118"/>
      <c r="X3429" s="118"/>
      <c r="Y3429" s="117"/>
      <c r="Z3429" s="110"/>
      <c r="AA3429" s="110"/>
      <c r="AB3429" s="121"/>
      <c r="AC3429" s="115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109"/>
      <c r="B3430" s="110"/>
      <c r="C3430" s="110"/>
      <c r="D3430" s="111"/>
      <c r="E3430" s="111"/>
      <c r="F3430" s="161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170"/>
      <c r="S3430" s="110"/>
      <c r="T3430" s="92"/>
      <c r="U3430" s="180"/>
      <c r="V3430" s="120"/>
      <c r="W3430" s="118"/>
      <c r="X3430" s="118"/>
      <c r="Y3430" s="117"/>
      <c r="Z3430" s="110"/>
      <c r="AA3430" s="110"/>
      <c r="AB3430" s="121"/>
      <c r="AC3430" s="115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109"/>
      <c r="B3431" s="110"/>
      <c r="C3431" s="110"/>
      <c r="D3431" s="111"/>
      <c r="E3431" s="111"/>
      <c r="F3431" s="161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170"/>
      <c r="S3431" s="110"/>
      <c r="T3431" s="92"/>
      <c r="U3431" s="180"/>
      <c r="V3431" s="120"/>
      <c r="W3431" s="118"/>
      <c r="X3431" s="118"/>
      <c r="Y3431" s="117"/>
      <c r="Z3431" s="110"/>
      <c r="AA3431" s="110"/>
      <c r="AB3431" s="121"/>
      <c r="AC3431" s="115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109"/>
      <c r="B3432" s="110"/>
      <c r="C3432" s="110"/>
      <c r="D3432" s="111"/>
      <c r="E3432" s="111"/>
      <c r="F3432" s="161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170"/>
      <c r="S3432" s="110"/>
      <c r="T3432" s="92"/>
      <c r="U3432" s="180"/>
      <c r="V3432" s="120"/>
      <c r="W3432" s="118"/>
      <c r="X3432" s="118"/>
      <c r="Y3432" s="117"/>
      <c r="Z3432" s="110"/>
      <c r="AA3432" s="110"/>
      <c r="AB3432" s="121"/>
      <c r="AC3432" s="115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109"/>
      <c r="B3433" s="110"/>
      <c r="C3433" s="110"/>
      <c r="D3433" s="111"/>
      <c r="E3433" s="111"/>
      <c r="F3433" s="161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170"/>
      <c r="S3433" s="110"/>
      <c r="T3433" s="92"/>
      <c r="U3433" s="180"/>
      <c r="V3433" s="120"/>
      <c r="W3433" s="118"/>
      <c r="X3433" s="118"/>
      <c r="Y3433" s="117"/>
      <c r="Z3433" s="110"/>
      <c r="AA3433" s="110"/>
      <c r="AB3433" s="121"/>
      <c r="AC3433" s="115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109"/>
      <c r="B3434" s="110"/>
      <c r="C3434" s="110"/>
      <c r="D3434" s="111"/>
      <c r="E3434" s="111"/>
      <c r="F3434" s="161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170"/>
      <c r="S3434" s="110"/>
      <c r="T3434" s="92"/>
      <c r="U3434" s="180"/>
      <c r="V3434" s="120"/>
      <c r="W3434" s="118"/>
      <c r="X3434" s="118"/>
      <c r="Y3434" s="117"/>
      <c r="Z3434" s="110"/>
      <c r="AA3434" s="110"/>
      <c r="AB3434" s="121"/>
      <c r="AC3434" s="115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109"/>
      <c r="B3435" s="110"/>
      <c r="C3435" s="110"/>
      <c r="D3435" s="111"/>
      <c r="E3435" s="111"/>
      <c r="F3435" s="161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170"/>
      <c r="S3435" s="110"/>
      <c r="T3435" s="92"/>
      <c r="U3435" s="180"/>
      <c r="V3435" s="120"/>
      <c r="W3435" s="118"/>
      <c r="X3435" s="118"/>
      <c r="Y3435" s="117"/>
      <c r="Z3435" s="110"/>
      <c r="AA3435" s="110"/>
      <c r="AB3435" s="121"/>
      <c r="AC3435" s="115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109"/>
      <c r="B3436" s="110"/>
      <c r="C3436" s="110"/>
      <c r="D3436" s="111"/>
      <c r="E3436" s="111"/>
      <c r="F3436" s="161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170"/>
      <c r="S3436" s="110"/>
      <c r="T3436" s="92"/>
      <c r="U3436" s="180"/>
      <c r="V3436" s="120"/>
      <c r="W3436" s="118"/>
      <c r="X3436" s="118"/>
      <c r="Y3436" s="117"/>
      <c r="Z3436" s="110"/>
      <c r="AA3436" s="110"/>
      <c r="AB3436" s="121"/>
      <c r="AC3436" s="115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109"/>
      <c r="B3437" s="110"/>
      <c r="C3437" s="110"/>
      <c r="D3437" s="111"/>
      <c r="E3437" s="111"/>
      <c r="F3437" s="161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170"/>
      <c r="S3437" s="110"/>
      <c r="T3437" s="92"/>
      <c r="U3437" s="180"/>
      <c r="V3437" s="120"/>
      <c r="W3437" s="118"/>
      <c r="X3437" s="118"/>
      <c r="Y3437" s="117"/>
      <c r="Z3437" s="110"/>
      <c r="AA3437" s="110"/>
      <c r="AB3437" s="121"/>
      <c r="AC3437" s="115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109"/>
      <c r="B3438" s="110"/>
      <c r="C3438" s="110"/>
      <c r="D3438" s="111"/>
      <c r="E3438" s="111"/>
      <c r="F3438" s="161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170"/>
      <c r="S3438" s="110"/>
      <c r="T3438" s="92"/>
      <c r="U3438" s="180"/>
      <c r="V3438" s="120"/>
      <c r="W3438" s="118"/>
      <c r="X3438" s="118"/>
      <c r="Y3438" s="117"/>
      <c r="Z3438" s="110"/>
      <c r="AA3438" s="110"/>
      <c r="AB3438" s="121"/>
      <c r="AC3438" s="115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109"/>
      <c r="B3439" s="110"/>
      <c r="C3439" s="110"/>
      <c r="D3439" s="111"/>
      <c r="E3439" s="111"/>
      <c r="F3439" s="161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170"/>
      <c r="S3439" s="110"/>
      <c r="T3439" s="92"/>
      <c r="U3439" s="180"/>
      <c r="V3439" s="120"/>
      <c r="W3439" s="118"/>
      <c r="X3439" s="118"/>
      <c r="Y3439" s="117"/>
      <c r="Z3439" s="110"/>
      <c r="AA3439" s="110"/>
      <c r="AB3439" s="121"/>
      <c r="AC3439" s="115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109"/>
      <c r="B3440" s="110"/>
      <c r="C3440" s="110"/>
      <c r="D3440" s="111"/>
      <c r="E3440" s="111"/>
      <c r="F3440" s="161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170"/>
      <c r="S3440" s="110"/>
      <c r="T3440" s="92"/>
      <c r="U3440" s="180"/>
      <c r="V3440" s="120"/>
      <c r="W3440" s="118"/>
      <c r="X3440" s="118"/>
      <c r="Y3440" s="117"/>
      <c r="Z3440" s="110"/>
      <c r="AA3440" s="110"/>
      <c r="AB3440" s="121"/>
      <c r="AC3440" s="115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109"/>
      <c r="B3441" s="110"/>
      <c r="C3441" s="110"/>
      <c r="D3441" s="111"/>
      <c r="E3441" s="111"/>
      <c r="F3441" s="161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170"/>
      <c r="S3441" s="110"/>
      <c r="T3441" s="92"/>
      <c r="U3441" s="180"/>
      <c r="V3441" s="120"/>
      <c r="W3441" s="118"/>
      <c r="X3441" s="118"/>
      <c r="Y3441" s="117"/>
      <c r="Z3441" s="110"/>
      <c r="AA3441" s="110"/>
      <c r="AB3441" s="121"/>
      <c r="AC3441" s="115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109"/>
      <c r="B3442" s="110"/>
      <c r="C3442" s="110"/>
      <c r="D3442" s="111"/>
      <c r="E3442" s="111"/>
      <c r="F3442" s="161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170"/>
      <c r="S3442" s="110"/>
      <c r="T3442" s="92"/>
      <c r="U3442" s="180"/>
      <c r="V3442" s="120"/>
      <c r="W3442" s="118"/>
      <c r="X3442" s="118"/>
      <c r="Y3442" s="117"/>
      <c r="Z3442" s="110"/>
      <c r="AA3442" s="110"/>
      <c r="AB3442" s="121"/>
      <c r="AC3442" s="115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109"/>
      <c r="B3443" s="110"/>
      <c r="C3443" s="110"/>
      <c r="D3443" s="111"/>
      <c r="E3443" s="111"/>
      <c r="F3443" s="161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170"/>
      <c r="S3443" s="110"/>
      <c r="T3443" s="92"/>
      <c r="U3443" s="180"/>
      <c r="V3443" s="120"/>
      <c r="W3443" s="118"/>
      <c r="X3443" s="118"/>
      <c r="Y3443" s="117"/>
      <c r="Z3443" s="110"/>
      <c r="AA3443" s="110"/>
      <c r="AB3443" s="121"/>
      <c r="AC3443" s="115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109"/>
      <c r="B3444" s="110"/>
      <c r="C3444" s="110"/>
      <c r="D3444" s="111"/>
      <c r="E3444" s="111"/>
      <c r="F3444" s="161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170"/>
      <c r="S3444" s="110"/>
      <c r="T3444" s="92"/>
      <c r="U3444" s="180"/>
      <c r="V3444" s="120"/>
      <c r="W3444" s="118"/>
      <c r="X3444" s="118"/>
      <c r="Y3444" s="117"/>
      <c r="Z3444" s="110"/>
      <c r="AA3444" s="110"/>
      <c r="AB3444" s="121"/>
      <c r="AC3444" s="115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109"/>
      <c r="B3445" s="110"/>
      <c r="C3445" s="110"/>
      <c r="D3445" s="111"/>
      <c r="E3445" s="111"/>
      <c r="F3445" s="161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170"/>
      <c r="S3445" s="110"/>
      <c r="T3445" s="92"/>
      <c r="U3445" s="180"/>
      <c r="V3445" s="120"/>
      <c r="W3445" s="118"/>
      <c r="X3445" s="118"/>
      <c r="Y3445" s="117"/>
      <c r="Z3445" s="110"/>
      <c r="AA3445" s="110"/>
      <c r="AB3445" s="121"/>
      <c r="AC3445" s="115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109"/>
      <c r="B3446" s="110"/>
      <c r="C3446" s="110"/>
      <c r="D3446" s="111"/>
      <c r="E3446" s="111"/>
      <c r="F3446" s="161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170"/>
      <c r="S3446" s="110"/>
      <c r="T3446" s="92"/>
      <c r="U3446" s="180"/>
      <c r="V3446" s="120"/>
      <c r="W3446" s="118"/>
      <c r="X3446" s="118"/>
      <c r="Y3446" s="117"/>
      <c r="Z3446" s="110"/>
      <c r="AA3446" s="110"/>
      <c r="AB3446" s="121"/>
      <c r="AC3446" s="115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109"/>
      <c r="B3447" s="110"/>
      <c r="C3447" s="110"/>
      <c r="D3447" s="111"/>
      <c r="E3447" s="111"/>
      <c r="F3447" s="161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170"/>
      <c r="S3447" s="110"/>
      <c r="T3447" s="92"/>
      <c r="U3447" s="180"/>
      <c r="V3447" s="120"/>
      <c r="W3447" s="118"/>
      <c r="X3447" s="118"/>
      <c r="Y3447" s="117"/>
      <c r="Z3447" s="110"/>
      <c r="AA3447" s="110"/>
      <c r="AB3447" s="121"/>
      <c r="AC3447" s="115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109"/>
      <c r="B3448" s="110"/>
      <c r="C3448" s="110"/>
      <c r="D3448" s="111"/>
      <c r="E3448" s="111"/>
      <c r="F3448" s="161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170"/>
      <c r="S3448" s="110"/>
      <c r="T3448" s="92"/>
      <c r="U3448" s="180"/>
      <c r="V3448" s="120"/>
      <c r="W3448" s="118"/>
      <c r="X3448" s="118"/>
      <c r="Y3448" s="117"/>
      <c r="Z3448" s="110"/>
      <c r="AA3448" s="110"/>
      <c r="AB3448" s="121"/>
      <c r="AC3448" s="115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109"/>
      <c r="B3449" s="110"/>
      <c r="C3449" s="110"/>
      <c r="D3449" s="111"/>
      <c r="E3449" s="111"/>
      <c r="F3449" s="161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170"/>
      <c r="S3449" s="110"/>
      <c r="T3449" s="92"/>
      <c r="U3449" s="180"/>
      <c r="V3449" s="120"/>
      <c r="W3449" s="118"/>
      <c r="X3449" s="118"/>
      <c r="Y3449" s="117"/>
      <c r="Z3449" s="110"/>
      <c r="AA3449" s="110"/>
      <c r="AB3449" s="121"/>
      <c r="AC3449" s="115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109"/>
      <c r="B3450" s="110"/>
      <c r="C3450" s="110"/>
      <c r="D3450" s="111"/>
      <c r="E3450" s="111"/>
      <c r="F3450" s="161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170"/>
      <c r="S3450" s="110"/>
      <c r="T3450" s="92"/>
      <c r="U3450" s="180"/>
      <c r="V3450" s="120"/>
      <c r="W3450" s="118"/>
      <c r="X3450" s="118"/>
      <c r="Y3450" s="117"/>
      <c r="Z3450" s="110"/>
      <c r="AA3450" s="110"/>
      <c r="AB3450" s="121"/>
      <c r="AC3450" s="115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109"/>
      <c r="B3451" s="110"/>
      <c r="C3451" s="110"/>
      <c r="D3451" s="111"/>
      <c r="E3451" s="111"/>
      <c r="F3451" s="161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170"/>
      <c r="S3451" s="110"/>
      <c r="T3451" s="92"/>
      <c r="U3451" s="180"/>
      <c r="V3451" s="120"/>
      <c r="W3451" s="118"/>
      <c r="X3451" s="118"/>
      <c r="Y3451" s="117"/>
      <c r="Z3451" s="110"/>
      <c r="AA3451" s="110"/>
      <c r="AB3451" s="121"/>
      <c r="AC3451" s="115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109"/>
      <c r="B3452" s="110"/>
      <c r="C3452" s="110"/>
      <c r="D3452" s="111"/>
      <c r="E3452" s="111"/>
      <c r="F3452" s="161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170"/>
      <c r="S3452" s="110"/>
      <c r="T3452" s="92"/>
      <c r="U3452" s="180"/>
      <c r="V3452" s="120"/>
      <c r="W3452" s="118"/>
      <c r="X3452" s="118"/>
      <c r="Y3452" s="117"/>
      <c r="Z3452" s="110"/>
      <c r="AA3452" s="110"/>
      <c r="AB3452" s="121"/>
      <c r="AC3452" s="115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109"/>
      <c r="B3453" s="110"/>
      <c r="C3453" s="110"/>
      <c r="D3453" s="111"/>
      <c r="E3453" s="111"/>
      <c r="F3453" s="161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170"/>
      <c r="S3453" s="110"/>
      <c r="T3453" s="92"/>
      <c r="U3453" s="180"/>
      <c r="V3453" s="120"/>
      <c r="W3453" s="118"/>
      <c r="X3453" s="118"/>
      <c r="Y3453" s="117"/>
      <c r="Z3453" s="110"/>
      <c r="AA3453" s="110"/>
      <c r="AB3453" s="121"/>
      <c r="AC3453" s="115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109"/>
      <c r="B3454" s="110"/>
      <c r="C3454" s="110"/>
      <c r="D3454" s="111"/>
      <c r="E3454" s="111"/>
      <c r="F3454" s="161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170"/>
      <c r="S3454" s="110"/>
      <c r="T3454" s="92"/>
      <c r="U3454" s="180"/>
      <c r="V3454" s="120"/>
      <c r="W3454" s="118"/>
      <c r="X3454" s="118"/>
      <c r="Y3454" s="117"/>
      <c r="Z3454" s="110"/>
      <c r="AA3454" s="110"/>
      <c r="AB3454" s="121"/>
      <c r="AC3454" s="115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109"/>
      <c r="B3455" s="110"/>
      <c r="C3455" s="110"/>
      <c r="D3455" s="111"/>
      <c r="E3455" s="111"/>
      <c r="F3455" s="161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170"/>
      <c r="S3455" s="110"/>
      <c r="T3455" s="92"/>
      <c r="U3455" s="180"/>
      <c r="V3455" s="120"/>
      <c r="W3455" s="118"/>
      <c r="X3455" s="118"/>
      <c r="Y3455" s="117"/>
      <c r="Z3455" s="110"/>
      <c r="AA3455" s="110"/>
      <c r="AB3455" s="121"/>
      <c r="AC3455" s="115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109"/>
      <c r="B3456" s="110"/>
      <c r="C3456" s="110"/>
      <c r="D3456" s="111"/>
      <c r="E3456" s="111"/>
      <c r="F3456" s="161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170"/>
      <c r="S3456" s="110"/>
      <c r="T3456" s="92"/>
      <c r="U3456" s="180"/>
      <c r="V3456" s="120"/>
      <c r="W3456" s="118"/>
      <c r="X3456" s="118"/>
      <c r="Y3456" s="117"/>
      <c r="Z3456" s="110"/>
      <c r="AA3456" s="110"/>
      <c r="AB3456" s="121"/>
      <c r="AC3456" s="115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109"/>
      <c r="B3457" s="110"/>
      <c r="C3457" s="110"/>
      <c r="D3457" s="111"/>
      <c r="E3457" s="111"/>
      <c r="F3457" s="161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170"/>
      <c r="S3457" s="110"/>
      <c r="T3457" s="92"/>
      <c r="U3457" s="180"/>
      <c r="V3457" s="120"/>
      <c r="W3457" s="118"/>
      <c r="X3457" s="118"/>
      <c r="Y3457" s="117"/>
      <c r="Z3457" s="110"/>
      <c r="AA3457" s="110"/>
      <c r="AB3457" s="121"/>
      <c r="AC3457" s="115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109"/>
      <c r="B3458" s="110"/>
      <c r="C3458" s="110"/>
      <c r="D3458" s="111"/>
      <c r="E3458" s="111"/>
      <c r="F3458" s="161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170"/>
      <c r="S3458" s="110"/>
      <c r="T3458" s="92"/>
      <c r="U3458" s="180"/>
      <c r="V3458" s="120"/>
      <c r="W3458" s="118"/>
      <c r="X3458" s="118"/>
      <c r="Y3458" s="117"/>
      <c r="Z3458" s="110"/>
      <c r="AA3458" s="110"/>
      <c r="AB3458" s="121"/>
      <c r="AC3458" s="115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109"/>
      <c r="B3459" s="110"/>
      <c r="C3459" s="110"/>
      <c r="D3459" s="111"/>
      <c r="E3459" s="111"/>
      <c r="F3459" s="161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170"/>
      <c r="S3459" s="110"/>
      <c r="T3459" s="92"/>
      <c r="U3459" s="180"/>
      <c r="V3459" s="120"/>
      <c r="W3459" s="118"/>
      <c r="X3459" s="118"/>
      <c r="Y3459" s="117"/>
      <c r="Z3459" s="110"/>
      <c r="AA3459" s="110"/>
      <c r="AB3459" s="121"/>
      <c r="AC3459" s="115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109"/>
      <c r="B3460" s="110"/>
      <c r="C3460" s="110"/>
      <c r="D3460" s="111"/>
      <c r="E3460" s="111"/>
      <c r="F3460" s="161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170"/>
      <c r="S3460" s="110"/>
      <c r="T3460" s="92"/>
      <c r="U3460" s="180"/>
      <c r="V3460" s="120"/>
      <c r="W3460" s="118"/>
      <c r="X3460" s="118"/>
      <c r="Y3460" s="117"/>
      <c r="Z3460" s="110"/>
      <c r="AA3460" s="110"/>
      <c r="AB3460" s="121"/>
      <c r="AC3460" s="115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109"/>
      <c r="B3461" s="110"/>
      <c r="C3461" s="110"/>
      <c r="D3461" s="111"/>
      <c r="E3461" s="111"/>
      <c r="F3461" s="161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170"/>
      <c r="S3461" s="110"/>
      <c r="T3461" s="92"/>
      <c r="U3461" s="180"/>
      <c r="V3461" s="120"/>
      <c r="W3461" s="118"/>
      <c r="X3461" s="118"/>
      <c r="Y3461" s="117"/>
      <c r="Z3461" s="110"/>
      <c r="AA3461" s="110"/>
      <c r="AB3461" s="121"/>
      <c r="AC3461" s="115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109"/>
      <c r="B3462" s="110"/>
      <c r="C3462" s="110"/>
      <c r="D3462" s="111"/>
      <c r="E3462" s="111"/>
      <c r="F3462" s="161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170"/>
      <c r="S3462" s="110"/>
      <c r="T3462" s="92"/>
      <c r="U3462" s="180"/>
      <c r="V3462" s="120"/>
      <c r="W3462" s="118"/>
      <c r="X3462" s="118"/>
      <c r="Y3462" s="117"/>
      <c r="Z3462" s="110"/>
      <c r="AA3462" s="110"/>
      <c r="AB3462" s="121"/>
      <c r="AC3462" s="115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109"/>
      <c r="B3463" s="110"/>
      <c r="C3463" s="110"/>
      <c r="D3463" s="111"/>
      <c r="E3463" s="111"/>
      <c r="F3463" s="161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170"/>
      <c r="S3463" s="110"/>
      <c r="T3463" s="92"/>
      <c r="U3463" s="180"/>
      <c r="V3463" s="120"/>
      <c r="W3463" s="118"/>
      <c r="X3463" s="118"/>
      <c r="Y3463" s="117"/>
      <c r="Z3463" s="110"/>
      <c r="AA3463" s="110"/>
      <c r="AB3463" s="121"/>
      <c r="AC3463" s="115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109"/>
      <c r="B3464" s="110"/>
      <c r="C3464" s="110"/>
      <c r="D3464" s="111"/>
      <c r="E3464" s="111"/>
      <c r="F3464" s="161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170"/>
      <c r="S3464" s="110"/>
      <c r="T3464" s="92"/>
      <c r="U3464" s="180"/>
      <c r="V3464" s="120"/>
      <c r="W3464" s="118"/>
      <c r="X3464" s="118"/>
      <c r="Y3464" s="117"/>
      <c r="Z3464" s="110"/>
      <c r="AA3464" s="110"/>
      <c r="AB3464" s="121"/>
      <c r="AC3464" s="115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109"/>
      <c r="B3465" s="110"/>
      <c r="C3465" s="110"/>
      <c r="D3465" s="111"/>
      <c r="E3465" s="111"/>
      <c r="F3465" s="161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170"/>
      <c r="S3465" s="110"/>
      <c r="T3465" s="92"/>
      <c r="U3465" s="180"/>
      <c r="V3465" s="120"/>
      <c r="W3465" s="118"/>
      <c r="X3465" s="118"/>
      <c r="Y3465" s="117"/>
      <c r="Z3465" s="110"/>
      <c r="AA3465" s="110"/>
      <c r="AB3465" s="121"/>
      <c r="AC3465" s="115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109"/>
      <c r="B3466" s="110"/>
      <c r="C3466" s="110"/>
      <c r="D3466" s="111"/>
      <c r="E3466" s="111"/>
      <c r="F3466" s="161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170"/>
      <c r="S3466" s="110"/>
      <c r="T3466" s="92"/>
      <c r="U3466" s="180"/>
      <c r="V3466" s="120"/>
      <c r="W3466" s="118"/>
      <c r="X3466" s="118"/>
      <c r="Y3466" s="117"/>
      <c r="Z3466" s="110"/>
      <c r="AA3466" s="110"/>
      <c r="AB3466" s="121"/>
      <c r="AC3466" s="115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109"/>
      <c r="B3467" s="110"/>
      <c r="C3467" s="110"/>
      <c r="D3467" s="111"/>
      <c r="E3467" s="111"/>
      <c r="F3467" s="161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170"/>
      <c r="S3467" s="110"/>
      <c r="T3467" s="92"/>
      <c r="U3467" s="180"/>
      <c r="V3467" s="120"/>
      <c r="W3467" s="118"/>
      <c r="X3467" s="118"/>
      <c r="Y3467" s="117"/>
      <c r="Z3467" s="110"/>
      <c r="AA3467" s="110"/>
      <c r="AB3467" s="121"/>
      <c r="AC3467" s="115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109"/>
      <c r="B3468" s="110"/>
      <c r="C3468" s="110"/>
      <c r="D3468" s="111"/>
      <c r="E3468" s="111"/>
      <c r="F3468" s="161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170"/>
      <c r="S3468" s="110"/>
      <c r="T3468" s="92"/>
      <c r="U3468" s="180"/>
      <c r="V3468" s="120"/>
      <c r="W3468" s="118"/>
      <c r="X3468" s="118"/>
      <c r="Y3468" s="117"/>
      <c r="Z3468" s="110"/>
      <c r="AA3468" s="110"/>
      <c r="AB3468" s="121"/>
      <c r="AC3468" s="115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109"/>
      <c r="B3469" s="110"/>
      <c r="C3469" s="110"/>
      <c r="D3469" s="111"/>
      <c r="E3469" s="111"/>
      <c r="F3469" s="161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170"/>
      <c r="S3469" s="110"/>
      <c r="T3469" s="92"/>
      <c r="U3469" s="180"/>
      <c r="V3469" s="120"/>
      <c r="W3469" s="118"/>
      <c r="X3469" s="118"/>
      <c r="Y3469" s="117"/>
      <c r="Z3469" s="110"/>
      <c r="AA3469" s="110"/>
      <c r="AB3469" s="121"/>
      <c r="AC3469" s="115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109"/>
      <c r="B3470" s="110"/>
      <c r="C3470" s="110"/>
      <c r="D3470" s="111"/>
      <c r="E3470" s="111"/>
      <c r="F3470" s="161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170"/>
      <c r="S3470" s="110"/>
      <c r="T3470" s="92"/>
      <c r="U3470" s="180"/>
      <c r="V3470" s="120"/>
      <c r="W3470" s="118"/>
      <c r="X3470" s="118"/>
      <c r="Y3470" s="117"/>
      <c r="Z3470" s="110"/>
      <c r="AA3470" s="110"/>
      <c r="AB3470" s="121"/>
      <c r="AC3470" s="115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109"/>
      <c r="B3471" s="110"/>
      <c r="C3471" s="110"/>
      <c r="D3471" s="111"/>
      <c r="E3471" s="111"/>
      <c r="F3471" s="161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170"/>
      <c r="S3471" s="110"/>
      <c r="T3471" s="92"/>
      <c r="U3471" s="180"/>
      <c r="V3471" s="120"/>
      <c r="W3471" s="118"/>
      <c r="X3471" s="118"/>
      <c r="Y3471" s="117"/>
      <c r="Z3471" s="110"/>
      <c r="AA3471" s="110"/>
      <c r="AB3471" s="121"/>
      <c r="AC3471" s="115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109"/>
      <c r="B3472" s="110"/>
      <c r="C3472" s="110"/>
      <c r="D3472" s="111"/>
      <c r="E3472" s="111"/>
      <c r="F3472" s="161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170"/>
      <c r="S3472" s="110"/>
      <c r="T3472" s="92"/>
      <c r="U3472" s="180"/>
      <c r="V3472" s="120"/>
      <c r="W3472" s="118"/>
      <c r="X3472" s="118"/>
      <c r="Y3472" s="117"/>
      <c r="Z3472" s="110"/>
      <c r="AA3472" s="110"/>
      <c r="AB3472" s="121"/>
      <c r="AC3472" s="115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109"/>
      <c r="B3473" s="110"/>
      <c r="C3473" s="110"/>
      <c r="D3473" s="111"/>
      <c r="E3473" s="111"/>
      <c r="F3473" s="161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170"/>
      <c r="S3473" s="110"/>
      <c r="T3473" s="92"/>
      <c r="U3473" s="180"/>
      <c r="V3473" s="120"/>
      <c r="W3473" s="118"/>
      <c r="X3473" s="118"/>
      <c r="Y3473" s="117"/>
      <c r="Z3473" s="110"/>
      <c r="AA3473" s="110"/>
      <c r="AB3473" s="121"/>
      <c r="AC3473" s="115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109"/>
      <c r="B3474" s="110"/>
      <c r="C3474" s="110"/>
      <c r="D3474" s="111"/>
      <c r="E3474" s="111"/>
      <c r="F3474" s="161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170"/>
      <c r="S3474" s="110"/>
      <c r="T3474" s="92"/>
      <c r="U3474" s="180"/>
      <c r="V3474" s="120"/>
      <c r="W3474" s="118"/>
      <c r="X3474" s="118"/>
      <c r="Y3474" s="117"/>
      <c r="Z3474" s="110"/>
      <c r="AA3474" s="110"/>
      <c r="AB3474" s="121"/>
      <c r="AC3474" s="115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109"/>
      <c r="B3475" s="110"/>
      <c r="C3475" s="110"/>
      <c r="D3475" s="111"/>
      <c r="E3475" s="111"/>
      <c r="F3475" s="161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170"/>
      <c r="S3475" s="110"/>
      <c r="T3475" s="92"/>
      <c r="U3475" s="180"/>
      <c r="V3475" s="120"/>
      <c r="W3475" s="118"/>
      <c r="X3475" s="118"/>
      <c r="Y3475" s="117"/>
      <c r="Z3475" s="110"/>
      <c r="AA3475" s="110"/>
      <c r="AB3475" s="121"/>
      <c r="AC3475" s="115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109"/>
      <c r="B3476" s="110"/>
      <c r="C3476" s="110"/>
      <c r="D3476" s="111"/>
      <c r="E3476" s="111"/>
      <c r="F3476" s="161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170"/>
      <c r="S3476" s="110"/>
      <c r="T3476" s="92"/>
      <c r="U3476" s="180"/>
      <c r="V3476" s="120"/>
      <c r="W3476" s="118"/>
      <c r="X3476" s="118"/>
      <c r="Y3476" s="117"/>
      <c r="Z3476" s="110"/>
      <c r="AA3476" s="110"/>
      <c r="AB3476" s="121"/>
      <c r="AC3476" s="115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109"/>
      <c r="B3477" s="110"/>
      <c r="C3477" s="110"/>
      <c r="D3477" s="111"/>
      <c r="E3477" s="111"/>
      <c r="F3477" s="161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170"/>
      <c r="S3477" s="110"/>
      <c r="T3477" s="92"/>
      <c r="U3477" s="180"/>
      <c r="V3477" s="120"/>
      <c r="W3477" s="118"/>
      <c r="X3477" s="118"/>
      <c r="Y3477" s="117"/>
      <c r="Z3477" s="110"/>
      <c r="AA3477" s="110"/>
      <c r="AB3477" s="121"/>
      <c r="AC3477" s="115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109"/>
      <c r="B3478" s="110"/>
      <c r="C3478" s="110"/>
      <c r="D3478" s="111"/>
      <c r="E3478" s="111"/>
      <c r="F3478" s="161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170"/>
      <c r="S3478" s="110"/>
      <c r="T3478" s="92"/>
      <c r="U3478" s="180"/>
      <c r="V3478" s="120"/>
      <c r="W3478" s="118"/>
      <c r="X3478" s="118"/>
      <c r="Y3478" s="117"/>
      <c r="Z3478" s="110"/>
      <c r="AA3478" s="110"/>
      <c r="AB3478" s="121"/>
      <c r="AC3478" s="115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109"/>
      <c r="B3479" s="110"/>
      <c r="C3479" s="110"/>
      <c r="D3479" s="111"/>
      <c r="E3479" s="111"/>
      <c r="F3479" s="161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170"/>
      <c r="S3479" s="110"/>
      <c r="T3479" s="92"/>
      <c r="U3479" s="180"/>
      <c r="V3479" s="120"/>
      <c r="W3479" s="118"/>
      <c r="X3479" s="118"/>
      <c r="Y3479" s="117"/>
      <c r="Z3479" s="110"/>
      <c r="AA3479" s="110"/>
      <c r="AB3479" s="121"/>
      <c r="AC3479" s="115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109"/>
      <c r="B3480" s="110"/>
      <c r="C3480" s="110"/>
      <c r="D3480" s="111"/>
      <c r="E3480" s="111"/>
      <c r="F3480" s="161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170"/>
      <c r="S3480" s="110"/>
      <c r="T3480" s="92"/>
      <c r="U3480" s="180"/>
      <c r="V3480" s="120"/>
      <c r="W3480" s="118"/>
      <c r="X3480" s="118"/>
      <c r="Y3480" s="117"/>
      <c r="Z3480" s="110"/>
      <c r="AA3480" s="110"/>
      <c r="AB3480" s="121"/>
      <c r="AC3480" s="115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109"/>
      <c r="B3481" s="110"/>
      <c r="C3481" s="110"/>
      <c r="D3481" s="111"/>
      <c r="E3481" s="111"/>
      <c r="F3481" s="161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170"/>
      <c r="S3481" s="110"/>
      <c r="T3481" s="92"/>
      <c r="U3481" s="180"/>
      <c r="V3481" s="120"/>
      <c r="W3481" s="118"/>
      <c r="X3481" s="118"/>
      <c r="Y3481" s="117"/>
      <c r="Z3481" s="110"/>
      <c r="AA3481" s="110"/>
      <c r="AB3481" s="121"/>
      <c r="AC3481" s="115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109"/>
      <c r="B3482" s="110"/>
      <c r="C3482" s="110"/>
      <c r="D3482" s="111"/>
      <c r="E3482" s="111"/>
      <c r="F3482" s="161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170"/>
      <c r="S3482" s="110"/>
      <c r="T3482" s="92"/>
      <c r="U3482" s="180"/>
      <c r="V3482" s="120"/>
      <c r="W3482" s="118"/>
      <c r="X3482" s="118"/>
      <c r="Y3482" s="117"/>
      <c r="Z3482" s="110"/>
      <c r="AA3482" s="110"/>
      <c r="AB3482" s="121"/>
      <c r="AC3482" s="115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109"/>
      <c r="B3483" s="110"/>
      <c r="C3483" s="110"/>
      <c r="D3483" s="111"/>
      <c r="E3483" s="111"/>
      <c r="F3483" s="161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170"/>
      <c r="S3483" s="110"/>
      <c r="T3483" s="92"/>
      <c r="U3483" s="180"/>
      <c r="V3483" s="120"/>
      <c r="W3483" s="118"/>
      <c r="X3483" s="118"/>
      <c r="Y3483" s="117"/>
      <c r="Z3483" s="110"/>
      <c r="AA3483" s="110"/>
      <c r="AB3483" s="121"/>
      <c r="AC3483" s="115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109"/>
      <c r="B3484" s="110"/>
      <c r="C3484" s="110"/>
      <c r="D3484" s="111"/>
      <c r="E3484" s="111"/>
      <c r="F3484" s="161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170"/>
      <c r="S3484" s="110"/>
      <c r="T3484" s="92"/>
      <c r="U3484" s="180"/>
      <c r="V3484" s="120"/>
      <c r="W3484" s="118"/>
      <c r="X3484" s="118"/>
      <c r="Y3484" s="117"/>
      <c r="Z3484" s="110"/>
      <c r="AA3484" s="110"/>
      <c r="AB3484" s="121"/>
      <c r="AC3484" s="115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109"/>
      <c r="B3485" s="110"/>
      <c r="C3485" s="110"/>
      <c r="D3485" s="111"/>
      <c r="E3485" s="111"/>
      <c r="F3485" s="161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170"/>
      <c r="S3485" s="110"/>
      <c r="T3485" s="92"/>
      <c r="U3485" s="180"/>
      <c r="V3485" s="120"/>
      <c r="W3485" s="118"/>
      <c r="X3485" s="118"/>
      <c r="Y3485" s="117"/>
      <c r="Z3485" s="110"/>
      <c r="AA3485" s="110"/>
      <c r="AB3485" s="121"/>
      <c r="AC3485" s="115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109"/>
      <c r="B3486" s="110"/>
      <c r="C3486" s="110"/>
      <c r="D3486" s="111"/>
      <c r="E3486" s="111"/>
      <c r="F3486" s="161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170"/>
      <c r="S3486" s="110"/>
      <c r="T3486" s="92"/>
      <c r="U3486" s="180"/>
      <c r="V3486" s="120"/>
      <c r="W3486" s="118"/>
      <c r="X3486" s="118"/>
      <c r="Y3486" s="117"/>
      <c r="Z3486" s="110"/>
      <c r="AA3486" s="110"/>
      <c r="AB3486" s="121"/>
      <c r="AC3486" s="115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109"/>
      <c r="B3487" s="110"/>
      <c r="C3487" s="110"/>
      <c r="D3487" s="111"/>
      <c r="E3487" s="111"/>
      <c r="F3487" s="161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170"/>
      <c r="S3487" s="110"/>
      <c r="T3487" s="92"/>
      <c r="U3487" s="180"/>
      <c r="V3487" s="120"/>
      <c r="W3487" s="118"/>
      <c r="X3487" s="118"/>
      <c r="Y3487" s="117"/>
      <c r="Z3487" s="110"/>
      <c r="AA3487" s="110"/>
      <c r="AB3487" s="121"/>
      <c r="AC3487" s="115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109"/>
      <c r="B3488" s="110"/>
      <c r="C3488" s="110"/>
      <c r="D3488" s="111"/>
      <c r="E3488" s="111"/>
      <c r="F3488" s="161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170"/>
      <c r="S3488" s="110"/>
      <c r="T3488" s="92"/>
      <c r="U3488" s="180"/>
      <c r="V3488" s="120"/>
      <c r="W3488" s="118"/>
      <c r="X3488" s="118"/>
      <c r="Y3488" s="117"/>
      <c r="Z3488" s="110"/>
      <c r="AA3488" s="110"/>
      <c r="AB3488" s="121"/>
      <c r="AC3488" s="115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109"/>
      <c r="B3489" s="110"/>
      <c r="C3489" s="110"/>
      <c r="D3489" s="111"/>
      <c r="E3489" s="111"/>
      <c r="F3489" s="161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170"/>
      <c r="S3489" s="110"/>
      <c r="T3489" s="92"/>
      <c r="U3489" s="180"/>
      <c r="V3489" s="120"/>
      <c r="W3489" s="118"/>
      <c r="X3489" s="118"/>
      <c r="Y3489" s="117"/>
      <c r="Z3489" s="110"/>
      <c r="AA3489" s="110"/>
      <c r="AB3489" s="121"/>
      <c r="AC3489" s="115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109"/>
      <c r="B3490" s="110"/>
      <c r="C3490" s="110"/>
      <c r="D3490" s="111"/>
      <c r="E3490" s="111"/>
      <c r="F3490" s="161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170"/>
      <c r="S3490" s="110"/>
      <c r="T3490" s="92"/>
      <c r="U3490" s="180"/>
      <c r="V3490" s="120"/>
      <c r="W3490" s="118"/>
      <c r="X3490" s="118"/>
      <c r="Y3490" s="117"/>
      <c r="Z3490" s="110"/>
      <c r="AA3490" s="110"/>
      <c r="AB3490" s="121"/>
      <c r="AC3490" s="115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109"/>
      <c r="B3491" s="110"/>
      <c r="C3491" s="110"/>
      <c r="D3491" s="111"/>
      <c r="E3491" s="111"/>
      <c r="F3491" s="161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170"/>
      <c r="S3491" s="110"/>
      <c r="T3491" s="92"/>
      <c r="U3491" s="180"/>
      <c r="V3491" s="120"/>
      <c r="W3491" s="118"/>
      <c r="X3491" s="118"/>
      <c r="Y3491" s="117"/>
      <c r="Z3491" s="110"/>
      <c r="AA3491" s="110"/>
      <c r="AB3491" s="121"/>
      <c r="AC3491" s="115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109"/>
      <c r="B3492" s="110"/>
      <c r="C3492" s="110"/>
      <c r="D3492" s="111"/>
      <c r="E3492" s="111"/>
      <c r="F3492" s="161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170"/>
      <c r="S3492" s="110"/>
      <c r="T3492" s="92"/>
      <c r="U3492" s="180"/>
      <c r="V3492" s="120"/>
      <c r="W3492" s="118"/>
      <c r="X3492" s="118"/>
      <c r="Y3492" s="117"/>
      <c r="Z3492" s="110"/>
      <c r="AA3492" s="110"/>
      <c r="AB3492" s="121"/>
      <c r="AC3492" s="115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109"/>
      <c r="B3493" s="110"/>
      <c r="C3493" s="110"/>
      <c r="D3493" s="111"/>
      <c r="E3493" s="111"/>
      <c r="F3493" s="161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170"/>
      <c r="S3493" s="110"/>
      <c r="T3493" s="92"/>
      <c r="U3493" s="180"/>
      <c r="V3493" s="120"/>
      <c r="W3493" s="118"/>
      <c r="X3493" s="118"/>
      <c r="Y3493" s="117"/>
      <c r="Z3493" s="110"/>
      <c r="AA3493" s="110"/>
      <c r="AB3493" s="121"/>
      <c r="AC3493" s="115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109"/>
      <c r="B3494" s="110"/>
      <c r="C3494" s="110"/>
      <c r="D3494" s="111"/>
      <c r="E3494" s="111"/>
      <c r="F3494" s="161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170"/>
      <c r="S3494" s="110"/>
      <c r="T3494" s="92"/>
      <c r="U3494" s="180"/>
      <c r="V3494" s="120"/>
      <c r="W3494" s="118"/>
      <c r="X3494" s="118"/>
      <c r="Y3494" s="117"/>
      <c r="Z3494" s="110"/>
      <c r="AA3494" s="110"/>
      <c r="AB3494" s="121"/>
      <c r="AC3494" s="115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109"/>
      <c r="B3495" s="110"/>
      <c r="C3495" s="110"/>
      <c r="D3495" s="111"/>
      <c r="E3495" s="111"/>
      <c r="F3495" s="161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170"/>
      <c r="S3495" s="110"/>
      <c r="T3495" s="92"/>
      <c r="U3495" s="180"/>
      <c r="V3495" s="120"/>
      <c r="W3495" s="118"/>
      <c r="X3495" s="118"/>
      <c r="Y3495" s="117"/>
      <c r="Z3495" s="110"/>
      <c r="AA3495" s="110"/>
      <c r="AB3495" s="121"/>
      <c r="AC3495" s="115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109"/>
      <c r="B3496" s="110"/>
      <c r="C3496" s="110"/>
      <c r="D3496" s="111"/>
      <c r="E3496" s="111"/>
      <c r="F3496" s="161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170"/>
      <c r="S3496" s="110"/>
      <c r="T3496" s="92"/>
      <c r="U3496" s="180"/>
      <c r="V3496" s="120"/>
      <c r="W3496" s="118"/>
      <c r="X3496" s="118"/>
      <c r="Y3496" s="117"/>
      <c r="Z3496" s="110"/>
      <c r="AA3496" s="110"/>
      <c r="AB3496" s="121"/>
      <c r="AC3496" s="115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109"/>
      <c r="B3497" s="110"/>
      <c r="C3497" s="110"/>
      <c r="D3497" s="111"/>
      <c r="E3497" s="111"/>
      <c r="F3497" s="161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170"/>
      <c r="S3497" s="110"/>
      <c r="T3497" s="92"/>
      <c r="U3497" s="180"/>
      <c r="V3497" s="120"/>
      <c r="W3497" s="118"/>
      <c r="X3497" s="118"/>
      <c r="Y3497" s="117"/>
      <c r="Z3497" s="110"/>
      <c r="AA3497" s="110"/>
      <c r="AB3497" s="121"/>
      <c r="AC3497" s="115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109"/>
      <c r="B3498" s="110"/>
      <c r="C3498" s="110"/>
      <c r="D3498" s="111"/>
      <c r="E3498" s="111"/>
      <c r="F3498" s="161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170"/>
      <c r="S3498" s="110"/>
      <c r="T3498" s="92"/>
      <c r="U3498" s="180"/>
      <c r="V3498" s="120"/>
      <c r="W3498" s="118"/>
      <c r="X3498" s="118"/>
      <c r="Y3498" s="117"/>
      <c r="Z3498" s="110"/>
      <c r="AA3498" s="110"/>
      <c r="AB3498" s="121"/>
      <c r="AC3498" s="115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109"/>
      <c r="B3499" s="110"/>
      <c r="C3499" s="110"/>
      <c r="D3499" s="111"/>
      <c r="E3499" s="111"/>
      <c r="F3499" s="161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170"/>
      <c r="S3499" s="110"/>
      <c r="T3499" s="92"/>
      <c r="U3499" s="180"/>
      <c r="V3499" s="120"/>
      <c r="W3499" s="118"/>
      <c r="X3499" s="118"/>
      <c r="Y3499" s="117"/>
      <c r="Z3499" s="110"/>
      <c r="AA3499" s="110"/>
      <c r="AB3499" s="121"/>
      <c r="AC3499" s="115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109"/>
      <c r="B3500" s="110"/>
      <c r="C3500" s="110"/>
      <c r="D3500" s="111"/>
      <c r="E3500" s="111"/>
      <c r="F3500" s="161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170"/>
      <c r="S3500" s="110"/>
      <c r="T3500" s="92"/>
      <c r="U3500" s="180"/>
      <c r="V3500" s="120"/>
      <c r="W3500" s="118"/>
      <c r="X3500" s="118"/>
      <c r="Y3500" s="117"/>
      <c r="Z3500" s="110"/>
      <c r="AA3500" s="110"/>
      <c r="AB3500" s="121"/>
      <c r="AC3500" s="115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109"/>
      <c r="B3501" s="110"/>
      <c r="C3501" s="110"/>
      <c r="D3501" s="111"/>
      <c r="E3501" s="111"/>
      <c r="F3501" s="161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170"/>
      <c r="S3501" s="110"/>
      <c r="T3501" s="92"/>
      <c r="U3501" s="180"/>
      <c r="V3501" s="120"/>
      <c r="W3501" s="118"/>
      <c r="X3501" s="118"/>
      <c r="Y3501" s="117"/>
      <c r="Z3501" s="110"/>
      <c r="AA3501" s="110"/>
      <c r="AB3501" s="121"/>
      <c r="AC3501" s="115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109"/>
      <c r="B3502" s="110"/>
      <c r="C3502" s="110"/>
      <c r="D3502" s="111"/>
      <c r="E3502" s="111"/>
      <c r="F3502" s="161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170"/>
      <c r="S3502" s="110"/>
      <c r="T3502" s="92"/>
      <c r="U3502" s="180"/>
      <c r="V3502" s="120"/>
      <c r="W3502" s="118"/>
      <c r="X3502" s="118"/>
      <c r="Y3502" s="117"/>
      <c r="Z3502" s="110"/>
      <c r="AA3502" s="110"/>
      <c r="AB3502" s="121"/>
      <c r="AC3502" s="115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109"/>
      <c r="B3503" s="110"/>
      <c r="C3503" s="110"/>
      <c r="D3503" s="111"/>
      <c r="E3503" s="111"/>
      <c r="F3503" s="161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170"/>
      <c r="S3503" s="110"/>
      <c r="T3503" s="92"/>
      <c r="U3503" s="180"/>
      <c r="V3503" s="120"/>
      <c r="W3503" s="118"/>
      <c r="X3503" s="118"/>
      <c r="Y3503" s="117"/>
      <c r="Z3503" s="110"/>
      <c r="AA3503" s="110"/>
      <c r="AB3503" s="121"/>
      <c r="AC3503" s="115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109"/>
      <c r="B3504" s="110"/>
      <c r="C3504" s="110"/>
      <c r="D3504" s="111"/>
      <c r="E3504" s="111"/>
      <c r="F3504" s="161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170"/>
      <c r="S3504" s="110"/>
      <c r="T3504" s="92"/>
      <c r="U3504" s="180"/>
      <c r="V3504" s="120"/>
      <c r="W3504" s="118"/>
      <c r="X3504" s="118"/>
      <c r="Y3504" s="117"/>
      <c r="Z3504" s="110"/>
      <c r="AA3504" s="110"/>
      <c r="AB3504" s="121"/>
      <c r="AC3504" s="115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109"/>
      <c r="B3505" s="110"/>
      <c r="C3505" s="110"/>
      <c r="D3505" s="111"/>
      <c r="E3505" s="111"/>
      <c r="F3505" s="161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170"/>
      <c r="S3505" s="110"/>
      <c r="T3505" s="92"/>
      <c r="U3505" s="180"/>
      <c r="V3505" s="120"/>
      <c r="W3505" s="118"/>
      <c r="X3505" s="118"/>
      <c r="Y3505" s="117"/>
      <c r="Z3505" s="110"/>
      <c r="AA3505" s="110"/>
      <c r="AB3505" s="121"/>
      <c r="AC3505" s="115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109"/>
      <c r="B3506" s="110"/>
      <c r="C3506" s="110"/>
      <c r="D3506" s="111"/>
      <c r="E3506" s="111"/>
      <c r="F3506" s="161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170"/>
      <c r="S3506" s="110"/>
      <c r="T3506" s="92"/>
      <c r="U3506" s="180"/>
      <c r="V3506" s="120"/>
      <c r="W3506" s="118"/>
      <c r="X3506" s="118"/>
      <c r="Y3506" s="117"/>
      <c r="Z3506" s="110"/>
      <c r="AA3506" s="110"/>
      <c r="AB3506" s="121"/>
      <c r="AC3506" s="115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109"/>
      <c r="B3507" s="110"/>
      <c r="C3507" s="110"/>
      <c r="D3507" s="111"/>
      <c r="E3507" s="111"/>
      <c r="F3507" s="161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170"/>
      <c r="S3507" s="110"/>
      <c r="T3507" s="92"/>
      <c r="U3507" s="180"/>
      <c r="V3507" s="120"/>
      <c r="W3507" s="118"/>
      <c r="X3507" s="118"/>
      <c r="Y3507" s="117"/>
      <c r="Z3507" s="110"/>
      <c r="AA3507" s="110"/>
      <c r="AB3507" s="121"/>
      <c r="AC3507" s="115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109"/>
      <c r="B3508" s="110"/>
      <c r="C3508" s="110"/>
      <c r="D3508" s="111"/>
      <c r="E3508" s="111"/>
      <c r="F3508" s="161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170"/>
      <c r="S3508" s="110"/>
      <c r="T3508" s="92"/>
      <c r="U3508" s="180"/>
      <c r="V3508" s="120"/>
      <c r="W3508" s="118"/>
      <c r="X3508" s="118"/>
      <c r="Y3508" s="117"/>
      <c r="Z3508" s="110"/>
      <c r="AA3508" s="110"/>
      <c r="AB3508" s="121"/>
      <c r="AC3508" s="115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109"/>
      <c r="B3509" s="110"/>
      <c r="C3509" s="110"/>
      <c r="D3509" s="111"/>
      <c r="E3509" s="111"/>
      <c r="F3509" s="161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170"/>
      <c r="S3509" s="110"/>
      <c r="T3509" s="92"/>
      <c r="U3509" s="180"/>
      <c r="V3509" s="120"/>
      <c r="W3509" s="118"/>
      <c r="X3509" s="118"/>
      <c r="Y3509" s="117"/>
      <c r="Z3509" s="110"/>
      <c r="AA3509" s="110"/>
      <c r="AB3509" s="121"/>
      <c r="AC3509" s="115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109"/>
      <c r="B3510" s="110"/>
      <c r="C3510" s="110"/>
      <c r="D3510" s="111"/>
      <c r="E3510" s="111"/>
      <c r="F3510" s="161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170"/>
      <c r="S3510" s="110"/>
      <c r="T3510" s="92"/>
      <c r="U3510" s="180"/>
      <c r="V3510" s="120"/>
      <c r="W3510" s="118"/>
      <c r="X3510" s="118"/>
      <c r="Y3510" s="117"/>
      <c r="Z3510" s="110"/>
      <c r="AA3510" s="110"/>
      <c r="AB3510" s="121"/>
      <c r="AC3510" s="115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109"/>
      <c r="B3511" s="110"/>
      <c r="C3511" s="110"/>
      <c r="D3511" s="111"/>
      <c r="E3511" s="111"/>
      <c r="F3511" s="161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170"/>
      <c r="S3511" s="110"/>
      <c r="T3511" s="92"/>
      <c r="U3511" s="180"/>
      <c r="V3511" s="120"/>
      <c r="W3511" s="118"/>
      <c r="X3511" s="118"/>
      <c r="Y3511" s="117"/>
      <c r="Z3511" s="110"/>
      <c r="AA3511" s="110"/>
      <c r="AB3511" s="121"/>
      <c r="AC3511" s="115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109"/>
      <c r="B3512" s="110"/>
      <c r="C3512" s="110"/>
      <c r="D3512" s="111"/>
      <c r="E3512" s="111"/>
      <c r="F3512" s="161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170"/>
      <c r="S3512" s="110"/>
      <c r="T3512" s="92"/>
      <c r="U3512" s="180"/>
      <c r="V3512" s="120"/>
      <c r="W3512" s="118"/>
      <c r="X3512" s="118"/>
      <c r="Y3512" s="117"/>
      <c r="Z3512" s="110"/>
      <c r="AA3512" s="110"/>
      <c r="AB3512" s="121"/>
      <c r="AC3512" s="115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109"/>
      <c r="B3513" s="110"/>
      <c r="C3513" s="110"/>
      <c r="D3513" s="111"/>
      <c r="E3513" s="111"/>
      <c r="F3513" s="161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170"/>
      <c r="S3513" s="110"/>
      <c r="T3513" s="92"/>
      <c r="U3513" s="180"/>
      <c r="V3513" s="120"/>
      <c r="W3513" s="118"/>
      <c r="X3513" s="118"/>
      <c r="Y3513" s="117"/>
      <c r="Z3513" s="110"/>
      <c r="AA3513" s="110"/>
      <c r="AB3513" s="121"/>
      <c r="AC3513" s="115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109"/>
      <c r="B3514" s="110"/>
      <c r="C3514" s="110"/>
      <c r="D3514" s="111"/>
      <c r="E3514" s="111"/>
      <c r="F3514" s="161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170"/>
      <c r="S3514" s="110"/>
      <c r="T3514" s="92"/>
      <c r="U3514" s="180"/>
      <c r="V3514" s="120"/>
      <c r="W3514" s="118"/>
      <c r="X3514" s="118"/>
      <c r="Y3514" s="117"/>
      <c r="Z3514" s="110"/>
      <c r="AA3514" s="110"/>
      <c r="AB3514" s="121"/>
      <c r="AC3514" s="115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109"/>
      <c r="B3515" s="110"/>
      <c r="C3515" s="110"/>
      <c r="D3515" s="111"/>
      <c r="E3515" s="111"/>
      <c r="F3515" s="161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170"/>
      <c r="S3515" s="110"/>
      <c r="T3515" s="92"/>
      <c r="U3515" s="180"/>
      <c r="V3515" s="120"/>
      <c r="W3515" s="118"/>
      <c r="X3515" s="118"/>
      <c r="Y3515" s="117"/>
      <c r="Z3515" s="110"/>
      <c r="AA3515" s="110"/>
      <c r="AB3515" s="121"/>
      <c r="AC3515" s="115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109"/>
      <c r="B3516" s="110"/>
      <c r="C3516" s="110"/>
      <c r="D3516" s="111"/>
      <c r="E3516" s="111"/>
      <c r="F3516" s="161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170"/>
      <c r="S3516" s="110"/>
      <c r="T3516" s="92"/>
      <c r="U3516" s="180"/>
      <c r="V3516" s="120"/>
      <c r="W3516" s="118"/>
      <c r="X3516" s="118"/>
      <c r="Y3516" s="117"/>
      <c r="Z3516" s="110"/>
      <c r="AA3516" s="110"/>
      <c r="AB3516" s="121"/>
      <c r="AC3516" s="115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109"/>
      <c r="B3517" s="110"/>
      <c r="C3517" s="110"/>
      <c r="D3517" s="111"/>
      <c r="E3517" s="111"/>
      <c r="F3517" s="161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170"/>
      <c r="S3517" s="110"/>
      <c r="T3517" s="92"/>
      <c r="U3517" s="180"/>
      <c r="V3517" s="120"/>
      <c r="W3517" s="118"/>
      <c r="X3517" s="118"/>
      <c r="Y3517" s="117"/>
      <c r="Z3517" s="110"/>
      <c r="AA3517" s="110"/>
      <c r="AB3517" s="121"/>
      <c r="AC3517" s="115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109"/>
      <c r="B3518" s="110"/>
      <c r="C3518" s="110"/>
      <c r="D3518" s="111"/>
      <c r="E3518" s="111"/>
      <c r="F3518" s="161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170"/>
      <c r="S3518" s="110"/>
      <c r="T3518" s="92"/>
      <c r="U3518" s="180"/>
      <c r="V3518" s="120"/>
      <c r="W3518" s="118"/>
      <c r="X3518" s="118"/>
      <c r="Y3518" s="117"/>
      <c r="Z3518" s="110"/>
      <c r="AA3518" s="110"/>
      <c r="AB3518" s="121"/>
      <c r="AC3518" s="115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109"/>
      <c r="B3519" s="110"/>
      <c r="C3519" s="110"/>
      <c r="D3519" s="111"/>
      <c r="E3519" s="111"/>
      <c r="F3519" s="161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170"/>
      <c r="S3519" s="110"/>
      <c r="T3519" s="92"/>
      <c r="U3519" s="180"/>
      <c r="V3519" s="120"/>
      <c r="W3519" s="118"/>
      <c r="X3519" s="118"/>
      <c r="Y3519" s="117"/>
      <c r="Z3519" s="110"/>
      <c r="AA3519" s="110"/>
      <c r="AB3519" s="121"/>
      <c r="AC3519" s="115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109"/>
      <c r="B3520" s="110"/>
      <c r="C3520" s="110"/>
      <c r="D3520" s="111"/>
      <c r="E3520" s="111"/>
      <c r="F3520" s="161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170"/>
      <c r="S3520" s="110"/>
      <c r="T3520" s="92"/>
      <c r="U3520" s="180"/>
      <c r="V3520" s="120"/>
      <c r="W3520" s="118"/>
      <c r="X3520" s="118"/>
      <c r="Y3520" s="117"/>
      <c r="Z3520" s="110"/>
      <c r="AA3520" s="110"/>
      <c r="AB3520" s="121"/>
      <c r="AC3520" s="115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109"/>
      <c r="B3521" s="110"/>
      <c r="C3521" s="110"/>
      <c r="D3521" s="111"/>
      <c r="E3521" s="111"/>
      <c r="F3521" s="161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170"/>
      <c r="S3521" s="110"/>
      <c r="T3521" s="92"/>
      <c r="U3521" s="180"/>
      <c r="V3521" s="120"/>
      <c r="W3521" s="118"/>
      <c r="X3521" s="118"/>
      <c r="Y3521" s="117"/>
      <c r="Z3521" s="110"/>
      <c r="AA3521" s="110"/>
      <c r="AB3521" s="121"/>
      <c r="AC3521" s="115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109"/>
      <c r="B3522" s="110"/>
      <c r="C3522" s="110"/>
      <c r="D3522" s="111"/>
      <c r="E3522" s="111"/>
      <c r="F3522" s="161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170"/>
      <c r="S3522" s="110"/>
      <c r="T3522" s="92"/>
      <c r="U3522" s="180"/>
      <c r="V3522" s="120"/>
      <c r="W3522" s="118"/>
      <c r="X3522" s="118"/>
      <c r="Y3522" s="117"/>
      <c r="Z3522" s="110"/>
      <c r="AA3522" s="110"/>
      <c r="AB3522" s="121"/>
      <c r="AC3522" s="115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109"/>
      <c r="B3523" s="110"/>
      <c r="C3523" s="110"/>
      <c r="D3523" s="111"/>
      <c r="E3523" s="111"/>
      <c r="F3523" s="161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170"/>
      <c r="S3523" s="110"/>
      <c r="T3523" s="92"/>
      <c r="U3523" s="180"/>
      <c r="V3523" s="120"/>
      <c r="W3523" s="118"/>
      <c r="X3523" s="118"/>
      <c r="Y3523" s="117"/>
      <c r="Z3523" s="110"/>
      <c r="AA3523" s="110"/>
      <c r="AB3523" s="121"/>
      <c r="AC3523" s="115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109"/>
      <c r="B3524" s="110"/>
      <c r="C3524" s="110"/>
      <c r="D3524" s="111"/>
      <c r="E3524" s="111"/>
      <c r="F3524" s="161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170"/>
      <c r="S3524" s="110"/>
      <c r="T3524" s="92"/>
      <c r="U3524" s="180"/>
      <c r="V3524" s="120"/>
      <c r="W3524" s="118"/>
      <c r="X3524" s="118"/>
      <c r="Y3524" s="117"/>
      <c r="Z3524" s="110"/>
      <c r="AA3524" s="110"/>
      <c r="AB3524" s="121"/>
      <c r="AC3524" s="115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109"/>
      <c r="B3525" s="110"/>
      <c r="C3525" s="110"/>
      <c r="D3525" s="111"/>
      <c r="E3525" s="111"/>
      <c r="F3525" s="161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170"/>
      <c r="S3525" s="110"/>
      <c r="T3525" s="92"/>
      <c r="U3525" s="180"/>
      <c r="V3525" s="120"/>
      <c r="W3525" s="118"/>
      <c r="X3525" s="118"/>
      <c r="Y3525" s="117"/>
      <c r="Z3525" s="110"/>
      <c r="AA3525" s="110"/>
      <c r="AB3525" s="121"/>
      <c r="AC3525" s="115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109"/>
      <c r="B3526" s="110"/>
      <c r="C3526" s="110"/>
      <c r="D3526" s="111"/>
      <c r="E3526" s="111"/>
      <c r="F3526" s="161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170"/>
      <c r="S3526" s="110"/>
      <c r="T3526" s="92"/>
      <c r="U3526" s="180"/>
      <c r="V3526" s="120"/>
      <c r="W3526" s="118"/>
      <c r="X3526" s="118"/>
      <c r="Y3526" s="117"/>
      <c r="Z3526" s="110"/>
      <c r="AA3526" s="110"/>
      <c r="AB3526" s="121"/>
      <c r="AC3526" s="115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109"/>
      <c r="B3527" s="110"/>
      <c r="C3527" s="110"/>
      <c r="D3527" s="111"/>
      <c r="E3527" s="111"/>
      <c r="F3527" s="161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170"/>
      <c r="S3527" s="110"/>
      <c r="T3527" s="92"/>
      <c r="U3527" s="180"/>
      <c r="V3527" s="120"/>
      <c r="W3527" s="118"/>
      <c r="X3527" s="118"/>
      <c r="Y3527" s="117"/>
      <c r="Z3527" s="110"/>
      <c r="AA3527" s="110"/>
      <c r="AB3527" s="121"/>
      <c r="AC3527" s="115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109"/>
      <c r="B3528" s="110"/>
      <c r="C3528" s="110"/>
      <c r="D3528" s="111"/>
      <c r="E3528" s="111"/>
      <c r="F3528" s="161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170"/>
      <c r="S3528" s="110"/>
      <c r="T3528" s="92"/>
      <c r="U3528" s="180"/>
      <c r="V3528" s="120"/>
      <c r="W3528" s="118"/>
      <c r="X3528" s="118"/>
      <c r="Y3528" s="117"/>
      <c r="Z3528" s="110"/>
      <c r="AA3528" s="110"/>
      <c r="AB3528" s="121"/>
      <c r="AC3528" s="115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109"/>
      <c r="B3529" s="110"/>
      <c r="C3529" s="110"/>
      <c r="D3529" s="111"/>
      <c r="E3529" s="111"/>
      <c r="F3529" s="161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170"/>
      <c r="S3529" s="110"/>
      <c r="T3529" s="92"/>
      <c r="U3529" s="180"/>
      <c r="V3529" s="120"/>
      <c r="W3529" s="118"/>
      <c r="X3529" s="118"/>
      <c r="Y3529" s="117"/>
      <c r="Z3529" s="110"/>
      <c r="AA3529" s="110"/>
      <c r="AB3529" s="121"/>
      <c r="AC3529" s="115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109"/>
      <c r="B3530" s="110"/>
      <c r="C3530" s="110"/>
      <c r="D3530" s="111"/>
      <c r="E3530" s="111"/>
      <c r="F3530" s="161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170"/>
      <c r="S3530" s="110"/>
      <c r="T3530" s="92"/>
      <c r="U3530" s="180"/>
      <c r="V3530" s="120"/>
      <c r="W3530" s="118"/>
      <c r="X3530" s="118"/>
      <c r="Y3530" s="117"/>
      <c r="Z3530" s="110"/>
      <c r="AA3530" s="110"/>
      <c r="AB3530" s="121"/>
      <c r="AC3530" s="115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109"/>
      <c r="B3531" s="110"/>
      <c r="C3531" s="110"/>
      <c r="D3531" s="111"/>
      <c r="E3531" s="111"/>
      <c r="F3531" s="161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170"/>
      <c r="S3531" s="110"/>
      <c r="T3531" s="92"/>
      <c r="U3531" s="180"/>
      <c r="V3531" s="120"/>
      <c r="W3531" s="118"/>
      <c r="X3531" s="118"/>
      <c r="Y3531" s="117"/>
      <c r="Z3531" s="110"/>
      <c r="AA3531" s="110"/>
      <c r="AB3531" s="121"/>
      <c r="AC3531" s="115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109"/>
      <c r="B3532" s="110"/>
      <c r="C3532" s="110"/>
      <c r="D3532" s="111"/>
      <c r="E3532" s="111"/>
      <c r="F3532" s="161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170"/>
      <c r="S3532" s="110"/>
      <c r="T3532" s="92"/>
      <c r="U3532" s="180"/>
      <c r="V3532" s="120"/>
      <c r="W3532" s="118"/>
      <c r="X3532" s="118"/>
      <c r="Y3532" s="117"/>
      <c r="Z3532" s="110"/>
      <c r="AA3532" s="110"/>
      <c r="AB3532" s="121"/>
      <c r="AC3532" s="115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109"/>
      <c r="B3533" s="110"/>
      <c r="C3533" s="110"/>
      <c r="D3533" s="111"/>
      <c r="E3533" s="111"/>
      <c r="F3533" s="161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170"/>
      <c r="S3533" s="110"/>
      <c r="T3533" s="92"/>
      <c r="U3533" s="180"/>
      <c r="V3533" s="120"/>
      <c r="W3533" s="118"/>
      <c r="X3533" s="118"/>
      <c r="Y3533" s="117"/>
      <c r="Z3533" s="110"/>
      <c r="AA3533" s="110"/>
      <c r="AB3533" s="121"/>
      <c r="AC3533" s="115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109"/>
      <c r="B3534" s="110"/>
      <c r="C3534" s="110"/>
      <c r="D3534" s="111"/>
      <c r="E3534" s="111"/>
      <c r="F3534" s="161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170"/>
      <c r="S3534" s="110"/>
      <c r="T3534" s="92"/>
      <c r="U3534" s="180"/>
      <c r="V3534" s="120"/>
      <c r="W3534" s="118"/>
      <c r="X3534" s="118"/>
      <c r="Y3534" s="117"/>
      <c r="Z3534" s="110"/>
      <c r="AA3534" s="110"/>
      <c r="AB3534" s="121"/>
      <c r="AC3534" s="115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109"/>
      <c r="B3535" s="110"/>
      <c r="C3535" s="110"/>
      <c r="D3535" s="111"/>
      <c r="E3535" s="111"/>
      <c r="F3535" s="161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170"/>
      <c r="S3535" s="110"/>
      <c r="T3535" s="92"/>
      <c r="U3535" s="180"/>
      <c r="V3535" s="120"/>
      <c r="W3535" s="118"/>
      <c r="X3535" s="118"/>
      <c r="Y3535" s="117"/>
      <c r="Z3535" s="110"/>
      <c r="AA3535" s="110"/>
      <c r="AB3535" s="121"/>
      <c r="AC3535" s="115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109"/>
      <c r="B3536" s="110"/>
      <c r="C3536" s="110"/>
      <c r="D3536" s="111"/>
      <c r="E3536" s="111"/>
      <c r="F3536" s="161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170"/>
      <c r="S3536" s="110"/>
      <c r="T3536" s="92"/>
      <c r="U3536" s="180"/>
      <c r="V3536" s="120"/>
      <c r="W3536" s="118"/>
      <c r="X3536" s="118"/>
      <c r="Y3536" s="117"/>
      <c r="Z3536" s="110"/>
      <c r="AA3536" s="110"/>
      <c r="AB3536" s="121"/>
      <c r="AC3536" s="115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109"/>
      <c r="B3537" s="110"/>
      <c r="C3537" s="110"/>
      <c r="D3537" s="111"/>
      <c r="E3537" s="111"/>
      <c r="F3537" s="161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170"/>
      <c r="S3537" s="110"/>
      <c r="T3537" s="92"/>
      <c r="U3537" s="180"/>
      <c r="V3537" s="120"/>
      <c r="W3537" s="118"/>
      <c r="X3537" s="118"/>
      <c r="Y3537" s="117"/>
      <c r="Z3537" s="110"/>
      <c r="AA3537" s="110"/>
      <c r="AB3537" s="121"/>
      <c r="AC3537" s="115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109"/>
      <c r="B3538" s="110"/>
      <c r="C3538" s="110"/>
      <c r="D3538" s="111"/>
      <c r="E3538" s="111"/>
      <c r="F3538" s="161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170"/>
      <c r="S3538" s="110"/>
      <c r="T3538" s="92"/>
      <c r="U3538" s="180"/>
      <c r="V3538" s="120"/>
      <c r="W3538" s="118"/>
      <c r="X3538" s="118"/>
      <c r="Y3538" s="117"/>
      <c r="Z3538" s="110"/>
      <c r="AA3538" s="110"/>
      <c r="AB3538" s="121"/>
      <c r="AC3538" s="115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109"/>
      <c r="B3539" s="110"/>
      <c r="C3539" s="110"/>
      <c r="D3539" s="111"/>
      <c r="E3539" s="111"/>
      <c r="F3539" s="161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170"/>
      <c r="S3539" s="110"/>
      <c r="T3539" s="92"/>
      <c r="U3539" s="180"/>
      <c r="V3539" s="120"/>
      <c r="W3539" s="118"/>
      <c r="X3539" s="118"/>
      <c r="Y3539" s="117"/>
      <c r="Z3539" s="110"/>
      <c r="AA3539" s="110"/>
      <c r="AB3539" s="121"/>
      <c r="AC3539" s="115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109"/>
      <c r="B3540" s="110"/>
      <c r="C3540" s="110"/>
      <c r="D3540" s="111"/>
      <c r="E3540" s="111"/>
      <c r="F3540" s="161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170"/>
      <c r="S3540" s="110"/>
      <c r="T3540" s="92"/>
      <c r="U3540" s="180"/>
      <c r="V3540" s="120"/>
      <c r="W3540" s="118"/>
      <c r="X3540" s="118"/>
      <c r="Y3540" s="117"/>
      <c r="Z3540" s="110"/>
      <c r="AA3540" s="110"/>
      <c r="AB3540" s="121"/>
      <c r="AC3540" s="115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109"/>
      <c r="B3541" s="110"/>
      <c r="C3541" s="110"/>
      <c r="D3541" s="111"/>
      <c r="E3541" s="111"/>
      <c r="F3541" s="161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170"/>
      <c r="S3541" s="110"/>
      <c r="T3541" s="92"/>
      <c r="U3541" s="180"/>
      <c r="V3541" s="120"/>
      <c r="W3541" s="118"/>
      <c r="X3541" s="118"/>
      <c r="Y3541" s="117"/>
      <c r="Z3541" s="110"/>
      <c r="AA3541" s="110"/>
      <c r="AB3541" s="121"/>
      <c r="AC3541" s="115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109"/>
      <c r="B3542" s="110"/>
      <c r="C3542" s="110"/>
      <c r="D3542" s="111"/>
      <c r="E3542" s="111"/>
      <c r="F3542" s="161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170"/>
      <c r="S3542" s="110"/>
      <c r="T3542" s="92"/>
      <c r="U3542" s="180"/>
      <c r="V3542" s="120"/>
      <c r="W3542" s="118"/>
      <c r="X3542" s="118"/>
      <c r="Y3542" s="117"/>
      <c r="Z3542" s="110"/>
      <c r="AA3542" s="110"/>
      <c r="AB3542" s="121"/>
      <c r="AC3542" s="115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109"/>
      <c r="B3543" s="110"/>
      <c r="C3543" s="110"/>
      <c r="D3543" s="111"/>
      <c r="E3543" s="111"/>
      <c r="F3543" s="161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170"/>
      <c r="S3543" s="110"/>
      <c r="T3543" s="92"/>
      <c r="U3543" s="180"/>
      <c r="V3543" s="120"/>
      <c r="W3543" s="118"/>
      <c r="X3543" s="118"/>
      <c r="Y3543" s="117"/>
      <c r="Z3543" s="110"/>
      <c r="AA3543" s="110"/>
      <c r="AB3543" s="121"/>
      <c r="AC3543" s="115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109"/>
      <c r="B3544" s="110"/>
      <c r="C3544" s="110"/>
      <c r="D3544" s="111"/>
      <c r="E3544" s="111"/>
      <c r="F3544" s="161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170"/>
      <c r="S3544" s="110"/>
      <c r="T3544" s="92"/>
      <c r="U3544" s="180"/>
      <c r="V3544" s="120"/>
      <c r="W3544" s="118"/>
      <c r="X3544" s="118"/>
      <c r="Y3544" s="117"/>
      <c r="Z3544" s="110"/>
      <c r="AA3544" s="110"/>
      <c r="AB3544" s="121"/>
      <c r="AC3544" s="115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109"/>
      <c r="B3545" s="110"/>
      <c r="C3545" s="110"/>
      <c r="D3545" s="111"/>
      <c r="E3545" s="111"/>
      <c r="F3545" s="161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170"/>
      <c r="S3545" s="110"/>
      <c r="T3545" s="92"/>
      <c r="U3545" s="180"/>
      <c r="V3545" s="120"/>
      <c r="W3545" s="118"/>
      <c r="X3545" s="118"/>
      <c r="Y3545" s="117"/>
      <c r="Z3545" s="110"/>
      <c r="AA3545" s="110"/>
      <c r="AB3545" s="121"/>
      <c r="AC3545" s="115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109"/>
      <c r="B3546" s="110"/>
      <c r="C3546" s="110"/>
      <c r="D3546" s="111"/>
      <c r="E3546" s="111"/>
      <c r="F3546" s="161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170"/>
      <c r="S3546" s="110"/>
      <c r="T3546" s="92"/>
      <c r="U3546" s="180"/>
      <c r="V3546" s="120"/>
      <c r="W3546" s="118"/>
      <c r="X3546" s="118"/>
      <c r="Y3546" s="117"/>
      <c r="Z3546" s="110"/>
      <c r="AA3546" s="110"/>
      <c r="AB3546" s="121"/>
      <c r="AC3546" s="115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109"/>
      <c r="B3547" s="110"/>
      <c r="C3547" s="110"/>
      <c r="D3547" s="111"/>
      <c r="E3547" s="111"/>
      <c r="F3547" s="161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170"/>
      <c r="S3547" s="110"/>
      <c r="T3547" s="92"/>
      <c r="U3547" s="180"/>
      <c r="V3547" s="120"/>
      <c r="W3547" s="118"/>
      <c r="X3547" s="118"/>
      <c r="Y3547" s="117"/>
      <c r="Z3547" s="110"/>
      <c r="AA3547" s="110"/>
      <c r="AB3547" s="121"/>
      <c r="AC3547" s="115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109"/>
      <c r="B3548" s="110"/>
      <c r="C3548" s="110"/>
      <c r="D3548" s="111"/>
      <c r="E3548" s="111"/>
      <c r="F3548" s="161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170"/>
      <c r="S3548" s="110"/>
      <c r="T3548" s="92"/>
      <c r="U3548" s="180"/>
      <c r="V3548" s="120"/>
      <c r="W3548" s="118"/>
      <c r="X3548" s="118"/>
      <c r="Y3548" s="117"/>
      <c r="Z3548" s="110"/>
      <c r="AA3548" s="110"/>
      <c r="AB3548" s="121"/>
      <c r="AC3548" s="115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109"/>
      <c r="B3549" s="110"/>
      <c r="C3549" s="110"/>
      <c r="D3549" s="111"/>
      <c r="E3549" s="111"/>
      <c r="F3549" s="161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170"/>
      <c r="S3549" s="110"/>
      <c r="T3549" s="92"/>
      <c r="U3549" s="180"/>
      <c r="V3549" s="120"/>
      <c r="W3549" s="118"/>
      <c r="X3549" s="118"/>
      <c r="Y3549" s="117"/>
      <c r="Z3549" s="110"/>
      <c r="AA3549" s="110"/>
      <c r="AB3549" s="121"/>
      <c r="AC3549" s="115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109"/>
      <c r="B3550" s="110"/>
      <c r="C3550" s="110"/>
      <c r="D3550" s="111"/>
      <c r="E3550" s="111"/>
      <c r="F3550" s="161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170"/>
      <c r="S3550" s="110"/>
      <c r="T3550" s="92"/>
      <c r="U3550" s="180"/>
      <c r="V3550" s="120"/>
      <c r="W3550" s="118"/>
      <c r="X3550" s="118"/>
      <c r="Y3550" s="117"/>
      <c r="Z3550" s="110"/>
      <c r="AA3550" s="110"/>
      <c r="AB3550" s="121"/>
      <c r="AC3550" s="115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109"/>
      <c r="B3551" s="110"/>
      <c r="C3551" s="110"/>
      <c r="D3551" s="111"/>
      <c r="E3551" s="111"/>
      <c r="F3551" s="161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170"/>
      <c r="S3551" s="110"/>
      <c r="T3551" s="92"/>
      <c r="U3551" s="180"/>
      <c r="V3551" s="120"/>
      <c r="W3551" s="118"/>
      <c r="X3551" s="118"/>
      <c r="Y3551" s="117"/>
      <c r="Z3551" s="110"/>
      <c r="AA3551" s="110"/>
      <c r="AB3551" s="121"/>
      <c r="AC3551" s="115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109"/>
      <c r="B3552" s="110"/>
      <c r="C3552" s="110"/>
      <c r="D3552" s="111"/>
      <c r="E3552" s="111"/>
      <c r="F3552" s="161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170"/>
      <c r="S3552" s="110"/>
      <c r="T3552" s="92"/>
      <c r="U3552" s="180"/>
      <c r="V3552" s="120"/>
      <c r="W3552" s="118"/>
      <c r="X3552" s="118"/>
      <c r="Y3552" s="117"/>
      <c r="Z3552" s="110"/>
      <c r="AA3552" s="110"/>
      <c r="AB3552" s="121"/>
      <c r="AC3552" s="115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109"/>
      <c r="B3553" s="110"/>
      <c r="C3553" s="110"/>
      <c r="D3553" s="111"/>
      <c r="E3553" s="111"/>
      <c r="F3553" s="161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170"/>
      <c r="S3553" s="110"/>
      <c r="T3553" s="92"/>
      <c r="U3553" s="180"/>
      <c r="V3553" s="120"/>
      <c r="W3553" s="118"/>
      <c r="X3553" s="118"/>
      <c r="Y3553" s="117"/>
      <c r="Z3553" s="110"/>
      <c r="AA3553" s="110"/>
      <c r="AB3553" s="121"/>
      <c r="AC3553" s="115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109"/>
      <c r="B3554" s="110"/>
      <c r="C3554" s="110"/>
      <c r="D3554" s="111"/>
      <c r="E3554" s="111"/>
      <c r="F3554" s="161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170"/>
      <c r="S3554" s="110"/>
      <c r="T3554" s="92"/>
      <c r="U3554" s="180"/>
      <c r="V3554" s="120"/>
      <c r="W3554" s="118"/>
      <c r="X3554" s="118"/>
      <c r="Y3554" s="117"/>
      <c r="Z3554" s="110"/>
      <c r="AA3554" s="110"/>
      <c r="AB3554" s="121"/>
      <c r="AC3554" s="115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109"/>
      <c r="B3555" s="110"/>
      <c r="C3555" s="110"/>
      <c r="D3555" s="111"/>
      <c r="E3555" s="111"/>
      <c r="F3555" s="161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170"/>
      <c r="S3555" s="110"/>
      <c r="T3555" s="92"/>
      <c r="U3555" s="180"/>
      <c r="V3555" s="120"/>
      <c r="W3555" s="118"/>
      <c r="X3555" s="118"/>
      <c r="Y3555" s="117"/>
      <c r="Z3555" s="110"/>
      <c r="AA3555" s="110"/>
      <c r="AB3555" s="121"/>
      <c r="AC3555" s="115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109"/>
      <c r="B3556" s="110"/>
      <c r="C3556" s="110"/>
      <c r="D3556" s="111"/>
      <c r="E3556" s="111"/>
      <c r="F3556" s="161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170"/>
      <c r="S3556" s="110"/>
      <c r="T3556" s="92"/>
      <c r="U3556" s="180"/>
      <c r="V3556" s="120"/>
      <c r="W3556" s="118"/>
      <c r="X3556" s="118"/>
      <c r="Y3556" s="117"/>
      <c r="Z3556" s="110"/>
      <c r="AA3556" s="110"/>
      <c r="AB3556" s="121"/>
      <c r="AC3556" s="115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109"/>
      <c r="B3557" s="110"/>
      <c r="C3557" s="110"/>
      <c r="D3557" s="111"/>
      <c r="E3557" s="111"/>
      <c r="F3557" s="161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170"/>
      <c r="S3557" s="110"/>
      <c r="T3557" s="92"/>
      <c r="U3557" s="180"/>
      <c r="V3557" s="120"/>
      <c r="W3557" s="118"/>
      <c r="X3557" s="118"/>
      <c r="Y3557" s="117"/>
      <c r="Z3557" s="110"/>
      <c r="AA3557" s="110"/>
      <c r="AB3557" s="121"/>
      <c r="AC3557" s="115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109"/>
      <c r="B3558" s="110"/>
      <c r="C3558" s="110"/>
      <c r="D3558" s="111"/>
      <c r="E3558" s="111"/>
      <c r="F3558" s="161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170"/>
      <c r="S3558" s="110"/>
      <c r="T3558" s="92"/>
      <c r="U3558" s="180"/>
      <c r="V3558" s="120"/>
      <c r="W3558" s="118"/>
      <c r="X3558" s="118"/>
      <c r="Y3558" s="117"/>
      <c r="Z3558" s="110"/>
      <c r="AA3558" s="110"/>
      <c r="AB3558" s="121"/>
      <c r="AC3558" s="115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109"/>
      <c r="B3559" s="110"/>
      <c r="C3559" s="110"/>
      <c r="D3559" s="111"/>
      <c r="E3559" s="111"/>
      <c r="F3559" s="161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170"/>
      <c r="S3559" s="110"/>
      <c r="T3559" s="92"/>
      <c r="U3559" s="180"/>
      <c r="V3559" s="120"/>
      <c r="W3559" s="118"/>
      <c r="X3559" s="118"/>
      <c r="Y3559" s="117"/>
      <c r="Z3559" s="110"/>
      <c r="AA3559" s="110"/>
      <c r="AB3559" s="121"/>
      <c r="AC3559" s="115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109"/>
      <c r="B3560" s="110"/>
      <c r="C3560" s="110"/>
      <c r="D3560" s="111"/>
      <c r="E3560" s="111"/>
      <c r="F3560" s="161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170"/>
      <c r="S3560" s="110"/>
      <c r="T3560" s="92"/>
      <c r="U3560" s="180"/>
      <c r="V3560" s="120"/>
      <c r="W3560" s="118"/>
      <c r="X3560" s="118"/>
      <c r="Y3560" s="117"/>
      <c r="Z3560" s="110"/>
      <c r="AA3560" s="110"/>
      <c r="AB3560" s="121"/>
      <c r="AC3560" s="115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109"/>
      <c r="B3561" s="110"/>
      <c r="C3561" s="110"/>
      <c r="D3561" s="111"/>
      <c r="E3561" s="111"/>
      <c r="F3561" s="161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170"/>
      <c r="S3561" s="110"/>
      <c r="T3561" s="92"/>
      <c r="U3561" s="180"/>
      <c r="V3561" s="120"/>
      <c r="W3561" s="118"/>
      <c r="X3561" s="118"/>
      <c r="Y3561" s="117"/>
      <c r="Z3561" s="110"/>
      <c r="AA3561" s="110"/>
      <c r="AB3561" s="121"/>
      <c r="AC3561" s="115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109"/>
      <c r="B3562" s="110"/>
      <c r="C3562" s="110"/>
      <c r="D3562" s="111"/>
      <c r="E3562" s="111"/>
      <c r="F3562" s="161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170"/>
      <c r="S3562" s="110"/>
      <c r="T3562" s="92"/>
      <c r="U3562" s="180"/>
      <c r="V3562" s="120"/>
      <c r="W3562" s="118"/>
      <c r="X3562" s="118"/>
      <c r="Y3562" s="117"/>
      <c r="Z3562" s="110"/>
      <c r="AA3562" s="110"/>
      <c r="AB3562" s="121"/>
      <c r="AC3562" s="115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109"/>
      <c r="B3563" s="110"/>
      <c r="C3563" s="110"/>
      <c r="D3563" s="111"/>
      <c r="E3563" s="111"/>
      <c r="F3563" s="161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170"/>
      <c r="S3563" s="110"/>
      <c r="T3563" s="92"/>
      <c r="U3563" s="180"/>
      <c r="V3563" s="120"/>
      <c r="W3563" s="118"/>
      <c r="X3563" s="118"/>
      <c r="Y3563" s="117"/>
      <c r="Z3563" s="110"/>
      <c r="AA3563" s="110"/>
      <c r="AB3563" s="121"/>
      <c r="AC3563" s="115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109"/>
      <c r="B3564" s="110"/>
      <c r="C3564" s="110"/>
      <c r="D3564" s="111"/>
      <c r="E3564" s="111"/>
      <c r="F3564" s="161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170"/>
      <c r="S3564" s="110"/>
      <c r="T3564" s="92"/>
      <c r="U3564" s="180"/>
      <c r="V3564" s="120"/>
      <c r="W3564" s="118"/>
      <c r="X3564" s="118"/>
      <c r="Y3564" s="117"/>
      <c r="Z3564" s="110"/>
      <c r="AA3564" s="110"/>
      <c r="AB3564" s="121"/>
      <c r="AC3564" s="115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109"/>
      <c r="B3565" s="110"/>
      <c r="C3565" s="110"/>
      <c r="D3565" s="111"/>
      <c r="E3565" s="111"/>
      <c r="F3565" s="161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170"/>
      <c r="S3565" s="110"/>
      <c r="T3565" s="92"/>
      <c r="U3565" s="180"/>
      <c r="V3565" s="120"/>
      <c r="W3565" s="118"/>
      <c r="X3565" s="118"/>
      <c r="Y3565" s="117"/>
      <c r="Z3565" s="110"/>
      <c r="AA3565" s="110"/>
      <c r="AB3565" s="121"/>
      <c r="AC3565" s="115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109"/>
      <c r="B3566" s="110"/>
      <c r="C3566" s="110"/>
      <c r="D3566" s="111"/>
      <c r="E3566" s="111"/>
      <c r="F3566" s="161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170"/>
      <c r="S3566" s="110"/>
      <c r="T3566" s="92"/>
      <c r="U3566" s="180"/>
      <c r="V3566" s="120"/>
      <c r="W3566" s="118"/>
      <c r="X3566" s="118"/>
      <c r="Y3566" s="117"/>
      <c r="Z3566" s="110"/>
      <c r="AA3566" s="110"/>
      <c r="AB3566" s="121"/>
      <c r="AC3566" s="115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109"/>
      <c r="B3567" s="110"/>
      <c r="C3567" s="110"/>
      <c r="D3567" s="111"/>
      <c r="E3567" s="111"/>
      <c r="F3567" s="161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170"/>
      <c r="S3567" s="110"/>
      <c r="T3567" s="92"/>
      <c r="U3567" s="180"/>
      <c r="V3567" s="120"/>
      <c r="W3567" s="118"/>
      <c r="X3567" s="118"/>
      <c r="Y3567" s="117"/>
      <c r="Z3567" s="110"/>
      <c r="AA3567" s="110"/>
      <c r="AB3567" s="121"/>
      <c r="AC3567" s="115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109"/>
      <c r="B3568" s="110"/>
      <c r="C3568" s="110"/>
      <c r="D3568" s="111"/>
      <c r="E3568" s="111"/>
      <c r="F3568" s="161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170"/>
      <c r="S3568" s="110"/>
      <c r="T3568" s="92"/>
      <c r="U3568" s="180"/>
      <c r="V3568" s="120"/>
      <c r="W3568" s="118"/>
      <c r="X3568" s="118"/>
      <c r="Y3568" s="117"/>
      <c r="Z3568" s="110"/>
      <c r="AA3568" s="110"/>
      <c r="AB3568" s="121"/>
      <c r="AC3568" s="115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109"/>
      <c r="B3569" s="110"/>
      <c r="C3569" s="110"/>
      <c r="D3569" s="111"/>
      <c r="E3569" s="111"/>
      <c r="F3569" s="161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170"/>
      <c r="S3569" s="110"/>
      <c r="T3569" s="92"/>
      <c r="U3569" s="180"/>
      <c r="V3569" s="120"/>
      <c r="W3569" s="118"/>
      <c r="X3569" s="118"/>
      <c r="Y3569" s="117"/>
      <c r="Z3569" s="110"/>
      <c r="AA3569" s="110"/>
      <c r="AB3569" s="121"/>
      <c r="AC3569" s="115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109"/>
      <c r="B3570" s="110"/>
      <c r="C3570" s="110"/>
      <c r="D3570" s="111"/>
      <c r="E3570" s="111"/>
      <c r="F3570" s="161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170"/>
      <c r="S3570" s="110"/>
      <c r="T3570" s="92"/>
      <c r="U3570" s="180"/>
      <c r="V3570" s="120"/>
      <c r="W3570" s="118"/>
      <c r="X3570" s="118"/>
      <c r="Y3570" s="117"/>
      <c r="Z3570" s="110"/>
      <c r="AA3570" s="110"/>
      <c r="AB3570" s="121"/>
      <c r="AC3570" s="115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109"/>
      <c r="B3571" s="110"/>
      <c r="C3571" s="110"/>
      <c r="D3571" s="111"/>
      <c r="E3571" s="111"/>
      <c r="F3571" s="161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170"/>
      <c r="S3571" s="110"/>
      <c r="T3571" s="92"/>
      <c r="U3571" s="180"/>
      <c r="V3571" s="120"/>
      <c r="W3571" s="118"/>
      <c r="X3571" s="118"/>
      <c r="Y3571" s="117"/>
      <c r="Z3571" s="110"/>
      <c r="AA3571" s="110"/>
      <c r="AB3571" s="121"/>
      <c r="AC3571" s="115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109"/>
      <c r="B3572" s="110"/>
      <c r="C3572" s="110"/>
      <c r="D3572" s="111"/>
      <c r="E3572" s="111"/>
      <c r="F3572" s="161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170"/>
      <c r="S3572" s="110"/>
      <c r="T3572" s="92"/>
      <c r="U3572" s="180"/>
      <c r="V3572" s="120"/>
      <c r="W3572" s="118"/>
      <c r="X3572" s="118"/>
      <c r="Y3572" s="117"/>
      <c r="Z3572" s="110"/>
      <c r="AA3572" s="110"/>
      <c r="AB3572" s="121"/>
      <c r="AC3572" s="115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109"/>
      <c r="B3573" s="110"/>
      <c r="C3573" s="110"/>
      <c r="D3573" s="111"/>
      <c r="E3573" s="111"/>
      <c r="F3573" s="161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170"/>
      <c r="S3573" s="110"/>
      <c r="T3573" s="92"/>
      <c r="U3573" s="180"/>
      <c r="V3573" s="120"/>
      <c r="W3573" s="118"/>
      <c r="X3573" s="118"/>
      <c r="Y3573" s="117"/>
      <c r="Z3573" s="110"/>
      <c r="AA3573" s="110"/>
      <c r="AB3573" s="121"/>
      <c r="AC3573" s="115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109"/>
      <c r="B3574" s="110"/>
      <c r="C3574" s="110"/>
      <c r="D3574" s="111"/>
      <c r="E3574" s="111"/>
      <c r="F3574" s="161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170"/>
      <c r="S3574" s="110"/>
      <c r="T3574" s="92"/>
      <c r="U3574" s="180"/>
      <c r="V3574" s="120"/>
      <c r="W3574" s="118"/>
      <c r="X3574" s="118"/>
      <c r="Y3574" s="117"/>
      <c r="Z3574" s="110"/>
      <c r="AA3574" s="110"/>
      <c r="AB3574" s="121"/>
      <c r="AC3574" s="115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109"/>
      <c r="B3575" s="110"/>
      <c r="C3575" s="110"/>
      <c r="D3575" s="111"/>
      <c r="E3575" s="111"/>
      <c r="F3575" s="161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170"/>
      <c r="S3575" s="110"/>
      <c r="T3575" s="92"/>
      <c r="U3575" s="180"/>
      <c r="V3575" s="120"/>
      <c r="W3575" s="118"/>
      <c r="X3575" s="118"/>
      <c r="Y3575" s="117"/>
      <c r="Z3575" s="110"/>
      <c r="AA3575" s="110"/>
      <c r="AB3575" s="121"/>
      <c r="AC3575" s="115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109"/>
      <c r="B3576" s="110"/>
      <c r="C3576" s="110"/>
      <c r="D3576" s="111"/>
      <c r="E3576" s="111"/>
      <c r="F3576" s="161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170"/>
      <c r="S3576" s="110"/>
      <c r="T3576" s="92"/>
      <c r="U3576" s="180"/>
      <c r="V3576" s="120"/>
      <c r="W3576" s="118"/>
      <c r="X3576" s="118"/>
      <c r="Y3576" s="117"/>
      <c r="Z3576" s="110"/>
      <c r="AA3576" s="110"/>
      <c r="AB3576" s="121"/>
      <c r="AC3576" s="115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109"/>
      <c r="B3577" s="110"/>
      <c r="C3577" s="110"/>
      <c r="D3577" s="111"/>
      <c r="E3577" s="111"/>
      <c r="F3577" s="161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170"/>
      <c r="S3577" s="110"/>
      <c r="T3577" s="92"/>
      <c r="U3577" s="180"/>
      <c r="V3577" s="120"/>
      <c r="W3577" s="118"/>
      <c r="X3577" s="118"/>
      <c r="Y3577" s="117"/>
      <c r="Z3577" s="110"/>
      <c r="AA3577" s="110"/>
      <c r="AB3577" s="121"/>
      <c r="AC3577" s="115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109"/>
      <c r="B3578" s="110"/>
      <c r="C3578" s="110"/>
      <c r="D3578" s="111"/>
      <c r="E3578" s="111"/>
      <c r="F3578" s="161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170"/>
      <c r="S3578" s="110"/>
      <c r="T3578" s="92"/>
      <c r="U3578" s="180"/>
      <c r="V3578" s="120"/>
      <c r="W3578" s="118"/>
      <c r="X3578" s="118"/>
      <c r="Y3578" s="117"/>
      <c r="Z3578" s="110"/>
      <c r="AA3578" s="110"/>
      <c r="AB3578" s="121"/>
      <c r="AC3578" s="115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109"/>
      <c r="B3579" s="110"/>
      <c r="C3579" s="110"/>
      <c r="D3579" s="111"/>
      <c r="E3579" s="111"/>
      <c r="F3579" s="161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170"/>
      <c r="S3579" s="110"/>
      <c r="T3579" s="92"/>
      <c r="U3579" s="180"/>
      <c r="V3579" s="120"/>
      <c r="W3579" s="118"/>
      <c r="X3579" s="118"/>
      <c r="Y3579" s="117"/>
      <c r="Z3579" s="110"/>
      <c r="AA3579" s="110"/>
      <c r="AB3579" s="121"/>
      <c r="AC3579" s="115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109"/>
      <c r="B3580" s="110"/>
      <c r="C3580" s="110"/>
      <c r="D3580" s="111"/>
      <c r="E3580" s="111"/>
      <c r="F3580" s="161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170"/>
      <c r="S3580" s="110"/>
      <c r="T3580" s="92"/>
      <c r="U3580" s="180"/>
      <c r="V3580" s="120"/>
      <c r="W3580" s="118"/>
      <c r="X3580" s="118"/>
      <c r="Y3580" s="117"/>
      <c r="Z3580" s="110"/>
      <c r="AA3580" s="110"/>
      <c r="AB3580" s="121"/>
      <c r="AC3580" s="115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109"/>
      <c r="B3581" s="110"/>
      <c r="C3581" s="110"/>
      <c r="D3581" s="111"/>
      <c r="E3581" s="111"/>
      <c r="F3581" s="161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170"/>
      <c r="S3581" s="110"/>
      <c r="T3581" s="92"/>
      <c r="U3581" s="180"/>
      <c r="V3581" s="120"/>
      <c r="W3581" s="118"/>
      <c r="X3581" s="118"/>
      <c r="Y3581" s="117"/>
      <c r="Z3581" s="110"/>
      <c r="AA3581" s="110"/>
      <c r="AB3581" s="121"/>
      <c r="AC3581" s="115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109"/>
      <c r="B3582" s="110"/>
      <c r="C3582" s="110"/>
      <c r="D3582" s="111"/>
      <c r="E3582" s="111"/>
      <c r="F3582" s="161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170"/>
      <c r="S3582" s="110"/>
      <c r="T3582" s="92"/>
      <c r="U3582" s="180"/>
      <c r="V3582" s="120"/>
      <c r="W3582" s="118"/>
      <c r="X3582" s="118"/>
      <c r="Y3582" s="117"/>
      <c r="Z3582" s="110"/>
      <c r="AA3582" s="110"/>
      <c r="AB3582" s="121"/>
      <c r="AC3582" s="115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109"/>
      <c r="B3583" s="110"/>
      <c r="C3583" s="110"/>
      <c r="D3583" s="111"/>
      <c r="E3583" s="111"/>
      <c r="F3583" s="161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170"/>
      <c r="S3583" s="110"/>
      <c r="T3583" s="92"/>
      <c r="U3583" s="180"/>
      <c r="V3583" s="120"/>
      <c r="W3583" s="118"/>
      <c r="X3583" s="118"/>
      <c r="Y3583" s="117"/>
      <c r="Z3583" s="110"/>
      <c r="AA3583" s="110"/>
      <c r="AB3583" s="121"/>
      <c r="AC3583" s="115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109"/>
      <c r="B3584" s="110"/>
      <c r="C3584" s="110"/>
      <c r="D3584" s="111"/>
      <c r="E3584" s="111"/>
      <c r="F3584" s="161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170"/>
      <c r="S3584" s="110"/>
      <c r="T3584" s="92"/>
      <c r="U3584" s="180"/>
      <c r="V3584" s="120"/>
      <c r="W3584" s="118"/>
      <c r="X3584" s="118"/>
      <c r="Y3584" s="117"/>
      <c r="Z3584" s="110"/>
      <c r="AA3584" s="110"/>
      <c r="AB3584" s="121"/>
      <c r="AC3584" s="115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109"/>
      <c r="B3585" s="110"/>
      <c r="C3585" s="110"/>
      <c r="D3585" s="111"/>
      <c r="E3585" s="111"/>
      <c r="F3585" s="161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170"/>
      <c r="S3585" s="110"/>
      <c r="T3585" s="92"/>
      <c r="U3585" s="180"/>
      <c r="V3585" s="120"/>
      <c r="W3585" s="118"/>
      <c r="X3585" s="118"/>
      <c r="Y3585" s="117"/>
      <c r="Z3585" s="110"/>
      <c r="AA3585" s="110"/>
      <c r="AB3585" s="121"/>
      <c r="AC3585" s="115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109"/>
      <c r="B3586" s="110"/>
      <c r="C3586" s="110"/>
      <c r="D3586" s="111"/>
      <c r="E3586" s="111"/>
      <c r="F3586" s="161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170"/>
      <c r="S3586" s="110"/>
      <c r="T3586" s="92"/>
      <c r="U3586" s="180"/>
      <c r="V3586" s="120"/>
      <c r="W3586" s="118"/>
      <c r="X3586" s="118"/>
      <c r="Y3586" s="117"/>
      <c r="Z3586" s="110"/>
      <c r="AA3586" s="110"/>
      <c r="AB3586" s="121"/>
      <c r="AC3586" s="115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109"/>
      <c r="B3587" s="110"/>
      <c r="C3587" s="110"/>
      <c r="D3587" s="111"/>
      <c r="E3587" s="111"/>
      <c r="F3587" s="161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170"/>
      <c r="S3587" s="110"/>
      <c r="T3587" s="92"/>
      <c r="U3587" s="180"/>
      <c r="V3587" s="120"/>
      <c r="W3587" s="118"/>
      <c r="X3587" s="118"/>
      <c r="Y3587" s="117"/>
      <c r="Z3587" s="110"/>
      <c r="AA3587" s="110"/>
      <c r="AB3587" s="121"/>
      <c r="AC3587" s="115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109"/>
      <c r="B3588" s="110"/>
      <c r="C3588" s="110"/>
      <c r="D3588" s="111"/>
      <c r="E3588" s="111"/>
      <c r="F3588" s="161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170"/>
      <c r="S3588" s="110"/>
      <c r="T3588" s="92"/>
      <c r="U3588" s="180"/>
      <c r="V3588" s="120"/>
      <c r="W3588" s="118"/>
      <c r="X3588" s="118"/>
      <c r="Y3588" s="117"/>
      <c r="Z3588" s="110"/>
      <c r="AA3588" s="110"/>
      <c r="AB3588" s="121"/>
      <c r="AC3588" s="115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109"/>
      <c r="B3589" s="110"/>
      <c r="C3589" s="110"/>
      <c r="D3589" s="111"/>
      <c r="E3589" s="111"/>
      <c r="F3589" s="161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170"/>
      <c r="S3589" s="110"/>
      <c r="T3589" s="92"/>
      <c r="U3589" s="180"/>
      <c r="V3589" s="120"/>
      <c r="W3589" s="118"/>
      <c r="X3589" s="118"/>
      <c r="Y3589" s="117"/>
      <c r="Z3589" s="110"/>
      <c r="AA3589" s="110"/>
      <c r="AB3589" s="121"/>
      <c r="AC3589" s="115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109"/>
      <c r="B3590" s="110"/>
      <c r="C3590" s="110"/>
      <c r="D3590" s="111"/>
      <c r="E3590" s="111"/>
      <c r="F3590" s="161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170"/>
      <c r="S3590" s="110"/>
      <c r="T3590" s="92"/>
      <c r="U3590" s="180"/>
      <c r="V3590" s="120"/>
      <c r="W3590" s="118"/>
      <c r="X3590" s="118"/>
      <c r="Y3590" s="117"/>
      <c r="Z3590" s="110"/>
      <c r="AA3590" s="110"/>
      <c r="AB3590" s="121"/>
      <c r="AC3590" s="115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109"/>
      <c r="B3591" s="110"/>
      <c r="C3591" s="110"/>
      <c r="D3591" s="111"/>
      <c r="E3591" s="111"/>
      <c r="F3591" s="161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170"/>
      <c r="S3591" s="110"/>
      <c r="T3591" s="92"/>
      <c r="U3591" s="180"/>
      <c r="V3591" s="120"/>
      <c r="W3591" s="118"/>
      <c r="X3591" s="118"/>
      <c r="Y3591" s="117"/>
      <c r="Z3591" s="110"/>
      <c r="AA3591" s="110"/>
      <c r="AB3591" s="121"/>
      <c r="AC3591" s="115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109"/>
      <c r="B3592" s="110"/>
      <c r="C3592" s="110"/>
      <c r="D3592" s="111"/>
      <c r="E3592" s="111"/>
      <c r="F3592" s="161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170"/>
      <c r="S3592" s="110"/>
      <c r="T3592" s="92"/>
      <c r="U3592" s="180"/>
      <c r="V3592" s="120"/>
      <c r="W3592" s="118"/>
      <c r="X3592" s="118"/>
      <c r="Y3592" s="117"/>
      <c r="Z3592" s="110"/>
      <c r="AA3592" s="110"/>
      <c r="AB3592" s="121"/>
      <c r="AC3592" s="115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109"/>
      <c r="B3593" s="110"/>
      <c r="C3593" s="110"/>
      <c r="D3593" s="111"/>
      <c r="E3593" s="111"/>
      <c r="F3593" s="161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170"/>
      <c r="S3593" s="110"/>
      <c r="T3593" s="92"/>
      <c r="U3593" s="180"/>
      <c r="V3593" s="120"/>
      <c r="W3593" s="118"/>
      <c r="X3593" s="118"/>
      <c r="Y3593" s="117"/>
      <c r="Z3593" s="110"/>
      <c r="AA3593" s="110"/>
      <c r="AB3593" s="121"/>
      <c r="AC3593" s="115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109"/>
      <c r="B3594" s="110"/>
      <c r="C3594" s="110"/>
      <c r="D3594" s="111"/>
      <c r="E3594" s="111"/>
      <c r="F3594" s="161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170"/>
      <c r="S3594" s="110"/>
      <c r="T3594" s="92"/>
      <c r="U3594" s="180"/>
      <c r="V3594" s="120"/>
      <c r="W3594" s="118"/>
      <c r="X3594" s="118"/>
      <c r="Y3594" s="117"/>
      <c r="Z3594" s="110"/>
      <c r="AA3594" s="110"/>
      <c r="AB3594" s="121"/>
      <c r="AC3594" s="115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109"/>
      <c r="B3595" s="110"/>
      <c r="C3595" s="110"/>
      <c r="D3595" s="111"/>
      <c r="E3595" s="111"/>
      <c r="F3595" s="161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170"/>
      <c r="S3595" s="110"/>
      <c r="T3595" s="92"/>
      <c r="U3595" s="180"/>
      <c r="V3595" s="120"/>
      <c r="W3595" s="118"/>
      <c r="X3595" s="118"/>
      <c r="Y3595" s="117"/>
      <c r="Z3595" s="110"/>
      <c r="AA3595" s="110"/>
      <c r="AB3595" s="121"/>
      <c r="AC3595" s="115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109"/>
      <c r="B3596" s="110"/>
      <c r="C3596" s="110"/>
      <c r="D3596" s="111"/>
      <c r="E3596" s="111"/>
      <c r="F3596" s="161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170"/>
      <c r="S3596" s="110"/>
      <c r="T3596" s="92"/>
      <c r="U3596" s="180"/>
      <c r="V3596" s="120"/>
      <c r="W3596" s="118"/>
      <c r="X3596" s="118"/>
      <c r="Y3596" s="117"/>
      <c r="Z3596" s="110"/>
      <c r="AA3596" s="110"/>
      <c r="AB3596" s="121"/>
      <c r="AC3596" s="115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109"/>
      <c r="B3597" s="110"/>
      <c r="C3597" s="110"/>
      <c r="D3597" s="111"/>
      <c r="E3597" s="111"/>
      <c r="F3597" s="161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170"/>
      <c r="S3597" s="110"/>
      <c r="T3597" s="92"/>
      <c r="U3597" s="180"/>
      <c r="V3597" s="120"/>
      <c r="W3597" s="118"/>
      <c r="X3597" s="118"/>
      <c r="Y3597" s="117"/>
      <c r="Z3597" s="110"/>
      <c r="AA3597" s="110"/>
      <c r="AB3597" s="121"/>
      <c r="AC3597" s="115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109"/>
      <c r="B3598" s="110"/>
      <c r="C3598" s="110"/>
      <c r="D3598" s="111"/>
      <c r="E3598" s="111"/>
      <c r="F3598" s="161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170"/>
      <c r="S3598" s="110"/>
      <c r="T3598" s="92"/>
      <c r="U3598" s="180"/>
      <c r="V3598" s="120"/>
      <c r="W3598" s="118"/>
      <c r="X3598" s="118"/>
      <c r="Y3598" s="117"/>
      <c r="Z3598" s="110"/>
      <c r="AA3598" s="110"/>
      <c r="AB3598" s="121"/>
      <c r="AC3598" s="115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109"/>
      <c r="B3599" s="110"/>
      <c r="C3599" s="110"/>
      <c r="D3599" s="111"/>
      <c r="E3599" s="111"/>
      <c r="F3599" s="161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170"/>
      <c r="S3599" s="110"/>
      <c r="T3599" s="92"/>
      <c r="U3599" s="180"/>
      <c r="V3599" s="120"/>
      <c r="W3599" s="118"/>
      <c r="X3599" s="118"/>
      <c r="Y3599" s="117"/>
      <c r="Z3599" s="110"/>
      <c r="AA3599" s="110"/>
      <c r="AB3599" s="121"/>
      <c r="AC3599" s="115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109"/>
      <c r="B3600" s="110"/>
      <c r="C3600" s="110"/>
      <c r="D3600" s="111"/>
      <c r="E3600" s="111"/>
      <c r="F3600" s="161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170"/>
      <c r="S3600" s="110"/>
      <c r="T3600" s="92"/>
      <c r="U3600" s="180"/>
      <c r="V3600" s="120"/>
      <c r="W3600" s="118"/>
      <c r="X3600" s="118"/>
      <c r="Y3600" s="117"/>
      <c r="Z3600" s="110"/>
      <c r="AA3600" s="110"/>
      <c r="AB3600" s="121"/>
      <c r="AC3600" s="115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109"/>
      <c r="B3601" s="110"/>
      <c r="C3601" s="110"/>
      <c r="D3601" s="111"/>
      <c r="E3601" s="111"/>
      <c r="F3601" s="161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170"/>
      <c r="S3601" s="110"/>
      <c r="T3601" s="92"/>
      <c r="U3601" s="180"/>
      <c r="V3601" s="120"/>
      <c r="W3601" s="118"/>
      <c r="X3601" s="118"/>
      <c r="Y3601" s="117"/>
      <c r="Z3601" s="110"/>
      <c r="AA3601" s="110"/>
      <c r="AB3601" s="121"/>
      <c r="AC3601" s="115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109"/>
      <c r="B3602" s="110"/>
      <c r="C3602" s="110"/>
      <c r="D3602" s="111"/>
      <c r="E3602" s="111"/>
      <c r="F3602" s="161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170"/>
      <c r="S3602" s="110"/>
      <c r="T3602" s="92"/>
      <c r="U3602" s="180"/>
      <c r="V3602" s="120"/>
      <c r="W3602" s="118"/>
      <c r="X3602" s="118"/>
      <c r="Y3602" s="117"/>
      <c r="Z3602" s="110"/>
      <c r="AA3602" s="110"/>
      <c r="AB3602" s="121"/>
      <c r="AC3602" s="115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109"/>
      <c r="B3603" s="110"/>
      <c r="C3603" s="110"/>
      <c r="D3603" s="111"/>
      <c r="E3603" s="111"/>
      <c r="F3603" s="161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170"/>
      <c r="S3603" s="110"/>
      <c r="T3603" s="92"/>
      <c r="U3603" s="180"/>
      <c r="V3603" s="120"/>
      <c r="W3603" s="118"/>
      <c r="X3603" s="118"/>
      <c r="Y3603" s="117"/>
      <c r="Z3603" s="110"/>
      <c r="AA3603" s="110"/>
      <c r="AB3603" s="121"/>
      <c r="AC3603" s="115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109"/>
      <c r="B3604" s="110"/>
      <c r="C3604" s="110"/>
      <c r="D3604" s="111"/>
      <c r="E3604" s="111"/>
      <c r="F3604" s="161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170"/>
      <c r="S3604" s="110"/>
      <c r="T3604" s="92"/>
      <c r="U3604" s="180"/>
      <c r="V3604" s="120"/>
      <c r="W3604" s="118"/>
      <c r="X3604" s="118"/>
      <c r="Y3604" s="117"/>
      <c r="Z3604" s="110"/>
      <c r="AA3604" s="110"/>
      <c r="AB3604" s="121"/>
      <c r="AC3604" s="115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109"/>
      <c r="B3605" s="110"/>
      <c r="C3605" s="110"/>
      <c r="D3605" s="111"/>
      <c r="E3605" s="111"/>
      <c r="F3605" s="161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170"/>
      <c r="S3605" s="110"/>
      <c r="T3605" s="92"/>
      <c r="U3605" s="180"/>
      <c r="V3605" s="120"/>
      <c r="W3605" s="118"/>
      <c r="X3605" s="118"/>
      <c r="Y3605" s="117"/>
      <c r="Z3605" s="110"/>
      <c r="AA3605" s="110"/>
      <c r="AB3605" s="121"/>
      <c r="AC3605" s="115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109"/>
      <c r="B3606" s="110"/>
      <c r="C3606" s="110"/>
      <c r="D3606" s="111"/>
      <c r="E3606" s="111"/>
      <c r="F3606" s="161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170"/>
      <c r="S3606" s="110"/>
      <c r="T3606" s="92"/>
      <c r="U3606" s="180"/>
      <c r="V3606" s="120"/>
      <c r="W3606" s="118"/>
      <c r="X3606" s="118"/>
      <c r="Y3606" s="117"/>
      <c r="Z3606" s="110"/>
      <c r="AA3606" s="110"/>
      <c r="AB3606" s="121"/>
      <c r="AC3606" s="115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109"/>
      <c r="B3607" s="110"/>
      <c r="C3607" s="110"/>
      <c r="D3607" s="111"/>
      <c r="E3607" s="111"/>
      <c r="F3607" s="161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170"/>
      <c r="S3607" s="110"/>
      <c r="T3607" s="92"/>
      <c r="U3607" s="180"/>
      <c r="V3607" s="120"/>
      <c r="W3607" s="118"/>
      <c r="X3607" s="118"/>
      <c r="Y3607" s="117"/>
      <c r="Z3607" s="110"/>
      <c r="AA3607" s="110"/>
      <c r="AB3607" s="121"/>
      <c r="AC3607" s="115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109"/>
      <c r="B3608" s="110"/>
      <c r="C3608" s="110"/>
      <c r="D3608" s="111"/>
      <c r="E3608" s="111"/>
      <c r="F3608" s="161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170"/>
      <c r="S3608" s="110"/>
      <c r="T3608" s="92"/>
      <c r="U3608" s="180"/>
      <c r="V3608" s="120"/>
      <c r="W3608" s="118"/>
      <c r="X3608" s="118"/>
      <c r="Y3608" s="117"/>
      <c r="Z3608" s="110"/>
      <c r="AA3608" s="110"/>
      <c r="AB3608" s="121"/>
      <c r="AC3608" s="115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109"/>
      <c r="B3609" s="110"/>
      <c r="C3609" s="110"/>
      <c r="D3609" s="111"/>
      <c r="E3609" s="111"/>
      <c r="F3609" s="161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170"/>
      <c r="S3609" s="110"/>
      <c r="T3609" s="92"/>
      <c r="U3609" s="180"/>
      <c r="V3609" s="120"/>
      <c r="W3609" s="118"/>
      <c r="X3609" s="118"/>
      <c r="Y3609" s="117"/>
      <c r="Z3609" s="110"/>
      <c r="AA3609" s="110"/>
      <c r="AB3609" s="121"/>
      <c r="AC3609" s="115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109"/>
      <c r="B3610" s="110"/>
      <c r="C3610" s="110"/>
      <c r="D3610" s="111"/>
      <c r="E3610" s="111"/>
      <c r="F3610" s="161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170"/>
      <c r="S3610" s="110"/>
      <c r="T3610" s="92"/>
      <c r="U3610" s="180"/>
      <c r="V3610" s="120"/>
      <c r="W3610" s="118"/>
      <c r="X3610" s="118"/>
      <c r="Y3610" s="117"/>
      <c r="Z3610" s="110"/>
      <c r="AA3610" s="110"/>
      <c r="AB3610" s="121"/>
      <c r="AC3610" s="115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109"/>
      <c r="B3611" s="110"/>
      <c r="C3611" s="110"/>
      <c r="D3611" s="111"/>
      <c r="E3611" s="111"/>
      <c r="F3611" s="161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170"/>
      <c r="S3611" s="110"/>
      <c r="T3611" s="92"/>
      <c r="U3611" s="180"/>
      <c r="V3611" s="120"/>
      <c r="W3611" s="118"/>
      <c r="X3611" s="118"/>
      <c r="Y3611" s="117"/>
      <c r="Z3611" s="110"/>
      <c r="AA3611" s="110"/>
      <c r="AB3611" s="121"/>
      <c r="AC3611" s="115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109"/>
      <c r="B3612" s="110"/>
      <c r="C3612" s="110"/>
      <c r="D3612" s="111"/>
      <c r="E3612" s="111"/>
      <c r="F3612" s="161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170"/>
      <c r="S3612" s="110"/>
      <c r="T3612" s="92"/>
      <c r="U3612" s="180"/>
      <c r="V3612" s="120"/>
      <c r="W3612" s="118"/>
      <c r="X3612" s="118"/>
      <c r="Y3612" s="117"/>
      <c r="Z3612" s="110"/>
      <c r="AA3612" s="110"/>
      <c r="AB3612" s="121"/>
      <c r="AC3612" s="115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109"/>
      <c r="B3613" s="110"/>
      <c r="C3613" s="110"/>
      <c r="D3613" s="111"/>
      <c r="E3613" s="111"/>
      <c r="F3613" s="161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170"/>
      <c r="S3613" s="110"/>
      <c r="T3613" s="92"/>
      <c r="U3613" s="180"/>
      <c r="V3613" s="120"/>
      <c r="W3613" s="118"/>
      <c r="X3613" s="118"/>
      <c r="Y3613" s="117"/>
      <c r="Z3613" s="110"/>
      <c r="AA3613" s="110"/>
      <c r="AB3613" s="121"/>
      <c r="AC3613" s="115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109"/>
      <c r="B3614" s="110"/>
      <c r="C3614" s="110"/>
      <c r="D3614" s="111"/>
      <c r="E3614" s="111"/>
      <c r="F3614" s="161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170"/>
      <c r="S3614" s="110"/>
      <c r="T3614" s="92"/>
      <c r="U3614" s="180"/>
      <c r="V3614" s="120"/>
      <c r="W3614" s="118"/>
      <c r="X3614" s="118"/>
      <c r="Y3614" s="117"/>
      <c r="Z3614" s="110"/>
      <c r="AA3614" s="110"/>
      <c r="AB3614" s="121"/>
      <c r="AC3614" s="115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109"/>
      <c r="B3615" s="110"/>
      <c r="C3615" s="110"/>
      <c r="D3615" s="111"/>
      <c r="E3615" s="111"/>
      <c r="F3615" s="161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170"/>
      <c r="S3615" s="110"/>
      <c r="T3615" s="92"/>
      <c r="U3615" s="180"/>
      <c r="V3615" s="120"/>
      <c r="W3615" s="118"/>
      <c r="X3615" s="118"/>
      <c r="Y3615" s="117"/>
      <c r="Z3615" s="110"/>
      <c r="AA3615" s="110"/>
      <c r="AB3615" s="121"/>
      <c r="AC3615" s="115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109"/>
      <c r="B3616" s="110"/>
      <c r="C3616" s="110"/>
      <c r="D3616" s="111"/>
      <c r="E3616" s="111"/>
      <c r="F3616" s="161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170"/>
      <c r="S3616" s="110"/>
      <c r="T3616" s="92"/>
      <c r="U3616" s="180"/>
      <c r="V3616" s="120"/>
      <c r="W3616" s="118"/>
      <c r="X3616" s="118"/>
      <c r="Y3616" s="117"/>
      <c r="Z3616" s="110"/>
      <c r="AA3616" s="110"/>
      <c r="AB3616" s="121"/>
      <c r="AC3616" s="115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109"/>
      <c r="B3617" s="110"/>
      <c r="C3617" s="110"/>
      <c r="D3617" s="111"/>
      <c r="E3617" s="111"/>
      <c r="F3617" s="161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170"/>
      <c r="S3617" s="110"/>
      <c r="T3617" s="92"/>
      <c r="U3617" s="180"/>
      <c r="V3617" s="120"/>
      <c r="W3617" s="118"/>
      <c r="X3617" s="118"/>
      <c r="Y3617" s="117"/>
      <c r="Z3617" s="110"/>
      <c r="AA3617" s="110"/>
      <c r="AB3617" s="121"/>
      <c r="AC3617" s="115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109"/>
      <c r="B3618" s="110"/>
      <c r="C3618" s="110"/>
      <c r="D3618" s="111"/>
      <c r="E3618" s="111"/>
      <c r="F3618" s="161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170"/>
      <c r="S3618" s="110"/>
      <c r="T3618" s="92"/>
      <c r="U3618" s="180"/>
      <c r="V3618" s="120"/>
      <c r="W3618" s="118"/>
      <c r="X3618" s="118"/>
      <c r="Y3618" s="117"/>
      <c r="Z3618" s="110"/>
      <c r="AA3618" s="110"/>
      <c r="AB3618" s="121"/>
      <c r="AC3618" s="115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109"/>
      <c r="B3619" s="110"/>
      <c r="C3619" s="110"/>
      <c r="D3619" s="111"/>
      <c r="E3619" s="111"/>
      <c r="F3619" s="161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170"/>
      <c r="S3619" s="110"/>
      <c r="T3619" s="92"/>
      <c r="U3619" s="180"/>
      <c r="V3619" s="120"/>
      <c r="W3619" s="118"/>
      <c r="X3619" s="118"/>
      <c r="Y3619" s="117"/>
      <c r="Z3619" s="110"/>
      <c r="AA3619" s="110"/>
      <c r="AB3619" s="121"/>
      <c r="AC3619" s="115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109"/>
      <c r="B3620" s="110"/>
      <c r="C3620" s="110"/>
      <c r="D3620" s="111"/>
      <c r="E3620" s="111"/>
      <c r="F3620" s="161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170"/>
      <c r="S3620" s="110"/>
      <c r="T3620" s="92"/>
      <c r="U3620" s="180"/>
      <c r="V3620" s="120"/>
      <c r="W3620" s="118"/>
      <c r="X3620" s="118"/>
      <c r="Y3620" s="117"/>
      <c r="Z3620" s="110"/>
      <c r="AA3620" s="110"/>
      <c r="AB3620" s="121"/>
      <c r="AC3620" s="115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109"/>
      <c r="B3621" s="110"/>
      <c r="C3621" s="110"/>
      <c r="D3621" s="111"/>
      <c r="E3621" s="111"/>
      <c r="F3621" s="161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170"/>
      <c r="S3621" s="110"/>
      <c r="T3621" s="92"/>
      <c r="U3621" s="180"/>
      <c r="V3621" s="120"/>
      <c r="W3621" s="118"/>
      <c r="X3621" s="118"/>
      <c r="Y3621" s="117"/>
      <c r="Z3621" s="110"/>
      <c r="AA3621" s="110"/>
      <c r="AB3621" s="121"/>
      <c r="AC3621" s="115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109"/>
      <c r="B3622" s="110"/>
      <c r="C3622" s="110"/>
      <c r="D3622" s="111"/>
      <c r="E3622" s="111"/>
      <c r="F3622" s="161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170"/>
      <c r="S3622" s="110"/>
      <c r="T3622" s="92"/>
      <c r="U3622" s="180"/>
      <c r="V3622" s="120"/>
      <c r="W3622" s="118"/>
      <c r="X3622" s="118"/>
      <c r="Y3622" s="117"/>
      <c r="Z3622" s="110"/>
      <c r="AA3622" s="110"/>
      <c r="AB3622" s="121"/>
      <c r="AC3622" s="115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109"/>
      <c r="B3623" s="110"/>
      <c r="C3623" s="110"/>
      <c r="D3623" s="111"/>
      <c r="E3623" s="111"/>
      <c r="F3623" s="161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170"/>
      <c r="S3623" s="110"/>
      <c r="T3623" s="92"/>
      <c r="U3623" s="180"/>
      <c r="V3623" s="120"/>
      <c r="W3623" s="118"/>
      <c r="X3623" s="118"/>
      <c r="Y3623" s="117"/>
      <c r="Z3623" s="110"/>
      <c r="AA3623" s="110"/>
      <c r="AB3623" s="121"/>
      <c r="AC3623" s="115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109"/>
      <c r="B3624" s="110"/>
      <c r="C3624" s="110"/>
      <c r="D3624" s="111"/>
      <c r="E3624" s="111"/>
      <c r="F3624" s="161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170"/>
      <c r="S3624" s="110"/>
      <c r="T3624" s="92"/>
      <c r="U3624" s="180"/>
      <c r="V3624" s="120"/>
      <c r="W3624" s="118"/>
      <c r="X3624" s="118"/>
      <c r="Y3624" s="117"/>
      <c r="Z3624" s="110"/>
      <c r="AA3624" s="110"/>
      <c r="AB3624" s="121"/>
      <c r="AC3624" s="115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109"/>
      <c r="B3625" s="110"/>
      <c r="C3625" s="110"/>
      <c r="D3625" s="111"/>
      <c r="E3625" s="111"/>
      <c r="F3625" s="161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170"/>
      <c r="S3625" s="110"/>
      <c r="T3625" s="92"/>
      <c r="U3625" s="180"/>
      <c r="V3625" s="120"/>
      <c r="W3625" s="118"/>
      <c r="X3625" s="118"/>
      <c r="Y3625" s="117"/>
      <c r="Z3625" s="110"/>
      <c r="AA3625" s="110"/>
      <c r="AB3625" s="121"/>
      <c r="AC3625" s="115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109"/>
      <c r="B3626" s="110"/>
      <c r="C3626" s="110"/>
      <c r="D3626" s="111"/>
      <c r="E3626" s="111"/>
      <c r="F3626" s="161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170"/>
      <c r="S3626" s="110"/>
      <c r="T3626" s="92"/>
      <c r="U3626" s="180"/>
      <c r="V3626" s="120"/>
      <c r="W3626" s="118"/>
      <c r="X3626" s="118"/>
      <c r="Y3626" s="117"/>
      <c r="Z3626" s="110"/>
      <c r="AA3626" s="110"/>
      <c r="AB3626" s="121"/>
      <c r="AC3626" s="115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109"/>
      <c r="B3627" s="110"/>
      <c r="C3627" s="110"/>
      <c r="D3627" s="111"/>
      <c r="E3627" s="111"/>
      <c r="F3627" s="161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170"/>
      <c r="S3627" s="110"/>
      <c r="T3627" s="92"/>
      <c r="U3627" s="180"/>
      <c r="V3627" s="120"/>
      <c r="W3627" s="118"/>
      <c r="X3627" s="118"/>
      <c r="Y3627" s="117"/>
      <c r="Z3627" s="110"/>
      <c r="AA3627" s="110"/>
      <c r="AB3627" s="121"/>
      <c r="AC3627" s="115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109"/>
      <c r="B3628" s="110"/>
      <c r="C3628" s="110"/>
      <c r="D3628" s="111"/>
      <c r="E3628" s="111"/>
      <c r="F3628" s="161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170"/>
      <c r="S3628" s="110"/>
      <c r="T3628" s="92"/>
      <c r="U3628" s="180"/>
      <c r="V3628" s="120"/>
      <c r="W3628" s="118"/>
      <c r="X3628" s="118"/>
      <c r="Y3628" s="117"/>
      <c r="Z3628" s="110"/>
      <c r="AA3628" s="110"/>
      <c r="AB3628" s="121"/>
      <c r="AC3628" s="115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109"/>
      <c r="B3629" s="110"/>
      <c r="C3629" s="110"/>
      <c r="D3629" s="111"/>
      <c r="E3629" s="111"/>
      <c r="F3629" s="161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170"/>
      <c r="S3629" s="110"/>
      <c r="T3629" s="92"/>
      <c r="U3629" s="180"/>
      <c r="V3629" s="120"/>
      <c r="W3629" s="118"/>
      <c r="X3629" s="118"/>
      <c r="Y3629" s="117"/>
      <c r="Z3629" s="110"/>
      <c r="AA3629" s="110"/>
      <c r="AB3629" s="121"/>
      <c r="AC3629" s="115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109"/>
      <c r="B3630" s="110"/>
      <c r="C3630" s="110"/>
      <c r="D3630" s="111"/>
      <c r="E3630" s="111"/>
      <c r="F3630" s="161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170"/>
      <c r="S3630" s="110"/>
      <c r="T3630" s="92"/>
      <c r="U3630" s="180"/>
      <c r="V3630" s="120"/>
      <c r="W3630" s="118"/>
      <c r="X3630" s="118"/>
      <c r="Y3630" s="117"/>
      <c r="Z3630" s="110"/>
      <c r="AA3630" s="110"/>
      <c r="AB3630" s="121"/>
      <c r="AC3630" s="115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109"/>
      <c r="B3631" s="110"/>
      <c r="C3631" s="110"/>
      <c r="D3631" s="111"/>
      <c r="E3631" s="111"/>
      <c r="F3631" s="161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170"/>
      <c r="S3631" s="110"/>
      <c r="T3631" s="92"/>
      <c r="U3631" s="180"/>
      <c r="V3631" s="120"/>
      <c r="W3631" s="118"/>
      <c r="X3631" s="118"/>
      <c r="Y3631" s="117"/>
      <c r="Z3631" s="110"/>
      <c r="AA3631" s="110"/>
      <c r="AB3631" s="121"/>
      <c r="AC3631" s="115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109"/>
      <c r="B3632" s="110"/>
      <c r="C3632" s="110"/>
      <c r="D3632" s="111"/>
      <c r="E3632" s="111"/>
      <c r="F3632" s="161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170"/>
      <c r="S3632" s="110"/>
      <c r="T3632" s="92"/>
      <c r="U3632" s="180"/>
      <c r="V3632" s="120"/>
      <c r="W3632" s="118"/>
      <c r="X3632" s="118"/>
      <c r="Y3632" s="117"/>
      <c r="Z3632" s="110"/>
      <c r="AA3632" s="110"/>
      <c r="AB3632" s="121"/>
      <c r="AC3632" s="115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109"/>
      <c r="B3633" s="110"/>
      <c r="C3633" s="110"/>
      <c r="D3633" s="111"/>
      <c r="E3633" s="111"/>
      <c r="F3633" s="161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170"/>
      <c r="S3633" s="110"/>
      <c r="T3633" s="92"/>
      <c r="U3633" s="180"/>
      <c r="V3633" s="120"/>
      <c r="W3633" s="118"/>
      <c r="X3633" s="118"/>
      <c r="Y3633" s="117"/>
      <c r="Z3633" s="110"/>
      <c r="AA3633" s="110"/>
      <c r="AB3633" s="121"/>
      <c r="AC3633" s="115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109"/>
      <c r="B3634" s="110"/>
      <c r="C3634" s="110"/>
      <c r="D3634" s="111"/>
      <c r="E3634" s="111"/>
      <c r="F3634" s="161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170"/>
      <c r="S3634" s="110"/>
      <c r="T3634" s="92"/>
      <c r="U3634" s="180"/>
      <c r="V3634" s="120"/>
      <c r="W3634" s="118"/>
      <c r="X3634" s="118"/>
      <c r="Y3634" s="117"/>
      <c r="Z3634" s="110"/>
      <c r="AA3634" s="110"/>
      <c r="AB3634" s="121"/>
      <c r="AC3634" s="115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109"/>
      <c r="B3635" s="110"/>
      <c r="C3635" s="110"/>
      <c r="D3635" s="111"/>
      <c r="E3635" s="111"/>
      <c r="F3635" s="161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170"/>
      <c r="S3635" s="110"/>
      <c r="T3635" s="92"/>
      <c r="U3635" s="180"/>
      <c r="V3635" s="120"/>
      <c r="W3635" s="118"/>
      <c r="X3635" s="118"/>
      <c r="Y3635" s="117"/>
      <c r="Z3635" s="110"/>
      <c r="AA3635" s="110"/>
      <c r="AB3635" s="121"/>
      <c r="AC3635" s="115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109"/>
      <c r="B3636" s="110"/>
      <c r="C3636" s="110"/>
      <c r="D3636" s="111"/>
      <c r="E3636" s="111"/>
      <c r="F3636" s="161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170"/>
      <c r="S3636" s="110"/>
      <c r="T3636" s="92"/>
      <c r="U3636" s="180"/>
      <c r="V3636" s="120"/>
      <c r="W3636" s="118"/>
      <c r="X3636" s="118"/>
      <c r="Y3636" s="117"/>
      <c r="Z3636" s="110"/>
      <c r="AA3636" s="110"/>
      <c r="AB3636" s="121"/>
      <c r="AC3636" s="115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109"/>
      <c r="B3637" s="110"/>
      <c r="C3637" s="110"/>
      <c r="D3637" s="111"/>
      <c r="E3637" s="111"/>
      <c r="F3637" s="161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170"/>
      <c r="S3637" s="110"/>
      <c r="T3637" s="92"/>
      <c r="U3637" s="180"/>
      <c r="V3637" s="120"/>
      <c r="W3637" s="118"/>
      <c r="X3637" s="118"/>
      <c r="Y3637" s="117"/>
      <c r="Z3637" s="110"/>
      <c r="AA3637" s="110"/>
      <c r="AB3637" s="121"/>
      <c r="AC3637" s="115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109"/>
      <c r="B3638" s="110"/>
      <c r="C3638" s="110"/>
      <c r="D3638" s="111"/>
      <c r="E3638" s="111"/>
      <c r="F3638" s="161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170"/>
      <c r="S3638" s="110"/>
      <c r="T3638" s="92"/>
      <c r="U3638" s="180"/>
      <c r="V3638" s="120"/>
      <c r="W3638" s="118"/>
      <c r="X3638" s="118"/>
      <c r="Y3638" s="117"/>
      <c r="Z3638" s="110"/>
      <c r="AA3638" s="110"/>
      <c r="AB3638" s="121"/>
      <c r="AC3638" s="115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109"/>
      <c r="B3639" s="110"/>
      <c r="C3639" s="110"/>
      <c r="D3639" s="111"/>
      <c r="E3639" s="111"/>
      <c r="F3639" s="161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170"/>
      <c r="S3639" s="110"/>
      <c r="T3639" s="92"/>
      <c r="U3639" s="180"/>
      <c r="V3639" s="120"/>
      <c r="W3639" s="118"/>
      <c r="X3639" s="118"/>
      <c r="Y3639" s="117"/>
      <c r="Z3639" s="110"/>
      <c r="AA3639" s="110"/>
      <c r="AB3639" s="121"/>
      <c r="AC3639" s="115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109"/>
      <c r="B3640" s="110"/>
      <c r="C3640" s="110"/>
      <c r="D3640" s="111"/>
      <c r="E3640" s="111"/>
      <c r="F3640" s="161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170"/>
      <c r="S3640" s="110"/>
      <c r="T3640" s="92"/>
      <c r="U3640" s="180"/>
      <c r="V3640" s="120"/>
      <c r="W3640" s="118"/>
      <c r="X3640" s="118"/>
      <c r="Y3640" s="117"/>
      <c r="Z3640" s="110"/>
      <c r="AA3640" s="110"/>
      <c r="AB3640" s="121"/>
      <c r="AC3640" s="115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109"/>
      <c r="B3641" s="110"/>
      <c r="C3641" s="110"/>
      <c r="D3641" s="111"/>
      <c r="E3641" s="111"/>
      <c r="F3641" s="161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170"/>
      <c r="S3641" s="110"/>
      <c r="T3641" s="92"/>
      <c r="U3641" s="180"/>
      <c r="V3641" s="120"/>
      <c r="W3641" s="118"/>
      <c r="X3641" s="118"/>
      <c r="Y3641" s="117"/>
      <c r="Z3641" s="110"/>
      <c r="AA3641" s="110"/>
      <c r="AB3641" s="121"/>
      <c r="AC3641" s="115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109"/>
      <c r="B3642" s="110"/>
      <c r="C3642" s="110"/>
      <c r="D3642" s="111"/>
      <c r="E3642" s="111"/>
      <c r="F3642" s="161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170"/>
      <c r="S3642" s="110"/>
      <c r="T3642" s="92"/>
      <c r="U3642" s="180"/>
      <c r="V3642" s="120"/>
      <c r="W3642" s="118"/>
      <c r="X3642" s="118"/>
      <c r="Y3642" s="117"/>
      <c r="Z3642" s="110"/>
      <c r="AA3642" s="110"/>
      <c r="AB3642" s="121"/>
      <c r="AC3642" s="115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109"/>
      <c r="B3643" s="110"/>
      <c r="C3643" s="110"/>
      <c r="D3643" s="111"/>
      <c r="E3643" s="111"/>
      <c r="F3643" s="161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170"/>
      <c r="S3643" s="110"/>
      <c r="T3643" s="92"/>
      <c r="U3643" s="180"/>
      <c r="V3643" s="120"/>
      <c r="W3643" s="118"/>
      <c r="X3643" s="118"/>
      <c r="Y3643" s="117"/>
      <c r="Z3643" s="110"/>
      <c r="AA3643" s="110"/>
      <c r="AB3643" s="121"/>
      <c r="AC3643" s="115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109"/>
      <c r="B3644" s="110"/>
      <c r="C3644" s="110"/>
      <c r="D3644" s="111"/>
      <c r="E3644" s="111"/>
      <c r="F3644" s="161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170"/>
      <c r="S3644" s="110"/>
      <c r="T3644" s="92"/>
      <c r="U3644" s="180"/>
      <c r="V3644" s="120"/>
      <c r="W3644" s="118"/>
      <c r="X3644" s="118"/>
      <c r="Y3644" s="117"/>
      <c r="Z3644" s="110"/>
      <c r="AA3644" s="110"/>
      <c r="AB3644" s="121"/>
      <c r="AC3644" s="115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109"/>
      <c r="B3645" s="110"/>
      <c r="C3645" s="110"/>
      <c r="D3645" s="111"/>
      <c r="E3645" s="111"/>
      <c r="F3645" s="161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170"/>
      <c r="S3645" s="110"/>
      <c r="T3645" s="92"/>
      <c r="U3645" s="180"/>
      <c r="V3645" s="120"/>
      <c r="W3645" s="118"/>
      <c r="X3645" s="118"/>
      <c r="Y3645" s="117"/>
      <c r="Z3645" s="110"/>
      <c r="AA3645" s="110"/>
      <c r="AB3645" s="121"/>
      <c r="AC3645" s="115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109"/>
      <c r="B3646" s="110"/>
      <c r="C3646" s="110"/>
      <c r="D3646" s="111"/>
      <c r="E3646" s="111"/>
      <c r="F3646" s="161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170"/>
      <c r="S3646" s="110"/>
      <c r="T3646" s="92"/>
      <c r="U3646" s="180"/>
      <c r="V3646" s="120"/>
      <c r="W3646" s="118"/>
      <c r="X3646" s="118"/>
      <c r="Y3646" s="117"/>
      <c r="Z3646" s="110"/>
      <c r="AA3646" s="110"/>
      <c r="AB3646" s="121"/>
      <c r="AC3646" s="115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109"/>
      <c r="B3647" s="110"/>
      <c r="C3647" s="110"/>
      <c r="D3647" s="111"/>
      <c r="E3647" s="111"/>
      <c r="F3647" s="161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170"/>
      <c r="S3647" s="110"/>
      <c r="T3647" s="92"/>
      <c r="U3647" s="180"/>
      <c r="V3647" s="120"/>
      <c r="W3647" s="118"/>
      <c r="X3647" s="118"/>
      <c r="Y3647" s="117"/>
      <c r="Z3647" s="110"/>
      <c r="AA3647" s="110"/>
      <c r="AB3647" s="121"/>
      <c r="AC3647" s="115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109"/>
      <c r="B3648" s="110"/>
      <c r="C3648" s="110"/>
      <c r="D3648" s="111"/>
      <c r="E3648" s="111"/>
      <c r="F3648" s="161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170"/>
      <c r="S3648" s="110"/>
      <c r="T3648" s="92"/>
      <c r="U3648" s="180"/>
      <c r="V3648" s="120"/>
      <c r="W3648" s="118"/>
      <c r="X3648" s="118"/>
      <c r="Y3648" s="117"/>
      <c r="Z3648" s="110"/>
      <c r="AA3648" s="110"/>
      <c r="AB3648" s="121"/>
      <c r="AC3648" s="115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109"/>
      <c r="B3649" s="110"/>
      <c r="C3649" s="110"/>
      <c r="D3649" s="111"/>
      <c r="E3649" s="111"/>
      <c r="F3649" s="161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170"/>
      <c r="S3649" s="110"/>
      <c r="T3649" s="92"/>
      <c r="U3649" s="180"/>
      <c r="V3649" s="120"/>
      <c r="W3649" s="118"/>
      <c r="X3649" s="118"/>
      <c r="Y3649" s="117"/>
      <c r="Z3649" s="110"/>
      <c r="AA3649" s="110"/>
      <c r="AB3649" s="121"/>
      <c r="AC3649" s="115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109"/>
      <c r="B3650" s="110"/>
      <c r="C3650" s="110"/>
      <c r="D3650" s="111"/>
      <c r="E3650" s="111"/>
      <c r="F3650" s="161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170"/>
      <c r="S3650" s="110"/>
      <c r="T3650" s="92"/>
      <c r="U3650" s="180"/>
      <c r="V3650" s="120"/>
      <c r="W3650" s="118"/>
      <c r="X3650" s="118"/>
      <c r="Y3650" s="117"/>
      <c r="Z3650" s="110"/>
      <c r="AA3650" s="110"/>
      <c r="AB3650" s="121"/>
      <c r="AC3650" s="115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109"/>
      <c r="B3651" s="110"/>
      <c r="C3651" s="110"/>
      <c r="D3651" s="111"/>
      <c r="E3651" s="111"/>
      <c r="F3651" s="161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170"/>
      <c r="S3651" s="110"/>
      <c r="T3651" s="92"/>
      <c r="U3651" s="180"/>
      <c r="V3651" s="120"/>
      <c r="W3651" s="118"/>
      <c r="X3651" s="118"/>
      <c r="Y3651" s="117"/>
      <c r="Z3651" s="110"/>
      <c r="AA3651" s="110"/>
      <c r="AB3651" s="121"/>
      <c r="AC3651" s="115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109"/>
      <c r="B3652" s="110"/>
      <c r="C3652" s="110"/>
      <c r="D3652" s="111"/>
      <c r="E3652" s="111"/>
      <c r="F3652" s="161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170"/>
      <c r="S3652" s="110"/>
      <c r="T3652" s="92"/>
      <c r="U3652" s="180"/>
      <c r="V3652" s="120"/>
      <c r="W3652" s="118"/>
      <c r="X3652" s="118"/>
      <c r="Y3652" s="117"/>
      <c r="Z3652" s="110"/>
      <c r="AA3652" s="110"/>
      <c r="AB3652" s="121"/>
      <c r="AC3652" s="115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109"/>
      <c r="B3653" s="110"/>
      <c r="C3653" s="110"/>
      <c r="D3653" s="111"/>
      <c r="E3653" s="111"/>
      <c r="F3653" s="161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170"/>
      <c r="S3653" s="110"/>
      <c r="T3653" s="92"/>
      <c r="U3653" s="180"/>
      <c r="V3653" s="120"/>
      <c r="W3653" s="118"/>
      <c r="X3653" s="118"/>
      <c r="Y3653" s="117"/>
      <c r="Z3653" s="110"/>
      <c r="AA3653" s="110"/>
      <c r="AB3653" s="121"/>
      <c r="AC3653" s="115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109"/>
      <c r="B3654" s="110"/>
      <c r="C3654" s="110"/>
      <c r="D3654" s="111"/>
      <c r="E3654" s="111"/>
      <c r="F3654" s="161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170"/>
      <c r="S3654" s="110"/>
      <c r="T3654" s="92"/>
      <c r="U3654" s="180"/>
      <c r="V3654" s="120"/>
      <c r="W3654" s="118"/>
      <c r="X3654" s="118"/>
      <c r="Y3654" s="117"/>
      <c r="Z3654" s="110"/>
      <c r="AA3654" s="110"/>
      <c r="AB3654" s="121"/>
      <c r="AC3654" s="115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109"/>
      <c r="B3655" s="110"/>
      <c r="C3655" s="110"/>
      <c r="D3655" s="111"/>
      <c r="E3655" s="111"/>
      <c r="F3655" s="161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170"/>
      <c r="S3655" s="110"/>
      <c r="T3655" s="92"/>
      <c r="U3655" s="180"/>
      <c r="V3655" s="120"/>
      <c r="W3655" s="118"/>
      <c r="X3655" s="118"/>
      <c r="Y3655" s="117"/>
      <c r="Z3655" s="110"/>
      <c r="AA3655" s="110"/>
      <c r="AB3655" s="121"/>
      <c r="AC3655" s="115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109"/>
      <c r="B3656" s="110"/>
      <c r="C3656" s="110"/>
      <c r="D3656" s="111"/>
      <c r="E3656" s="111"/>
      <c r="F3656" s="161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170"/>
      <c r="S3656" s="110"/>
      <c r="T3656" s="92"/>
      <c r="U3656" s="180"/>
      <c r="V3656" s="120"/>
      <c r="W3656" s="118"/>
      <c r="X3656" s="118"/>
      <c r="Y3656" s="117"/>
      <c r="Z3656" s="110"/>
      <c r="AA3656" s="110"/>
      <c r="AB3656" s="121"/>
      <c r="AC3656" s="115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109"/>
      <c r="B3657" s="110"/>
      <c r="C3657" s="110"/>
      <c r="D3657" s="111"/>
      <c r="E3657" s="111"/>
      <c r="F3657" s="161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170"/>
      <c r="S3657" s="110"/>
      <c r="T3657" s="92"/>
      <c r="U3657" s="180"/>
      <c r="V3657" s="120"/>
      <c r="W3657" s="118"/>
      <c r="X3657" s="118"/>
      <c r="Y3657" s="117"/>
      <c r="Z3657" s="110"/>
      <c r="AA3657" s="110"/>
      <c r="AB3657" s="121"/>
      <c r="AC3657" s="115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109"/>
      <c r="B3658" s="110"/>
      <c r="C3658" s="110"/>
      <c r="D3658" s="111"/>
      <c r="E3658" s="111"/>
      <c r="F3658" s="161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170"/>
      <c r="S3658" s="110"/>
      <c r="T3658" s="92"/>
      <c r="U3658" s="180"/>
      <c r="V3658" s="120"/>
      <c r="W3658" s="118"/>
      <c r="X3658" s="118"/>
      <c r="Y3658" s="117"/>
      <c r="Z3658" s="110"/>
      <c r="AA3658" s="110"/>
      <c r="AB3658" s="121"/>
      <c r="AC3658" s="115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109"/>
      <c r="B3659" s="110"/>
      <c r="C3659" s="110"/>
      <c r="D3659" s="111"/>
      <c r="E3659" s="111"/>
      <c r="F3659" s="161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170"/>
      <c r="S3659" s="110"/>
      <c r="T3659" s="92"/>
      <c r="U3659" s="180"/>
      <c r="V3659" s="120"/>
      <c r="W3659" s="118"/>
      <c r="X3659" s="118"/>
      <c r="Y3659" s="117"/>
      <c r="Z3659" s="110"/>
      <c r="AA3659" s="110"/>
      <c r="AB3659" s="121"/>
      <c r="AC3659" s="115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109"/>
      <c r="B3660" s="110"/>
      <c r="C3660" s="183"/>
      <c r="D3660" s="111"/>
      <c r="E3660" s="111"/>
      <c r="F3660" s="161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149"/>
      <c r="S3660" s="110"/>
      <c r="T3660" s="110"/>
      <c r="U3660" s="110"/>
      <c r="V3660" s="120"/>
      <c r="W3660" s="118"/>
      <c r="X3660" s="118"/>
      <c r="Y3660" s="117"/>
      <c r="Z3660" s="110"/>
      <c r="AA3660" s="110"/>
      <c r="AB3660" s="121"/>
      <c r="AC3660" s="115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109"/>
      <c r="B3661" s="110"/>
      <c r="C3661" s="110"/>
      <c r="D3661" s="111"/>
      <c r="E3661" s="111"/>
      <c r="F3661" s="161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149"/>
      <c r="S3661" s="110"/>
      <c r="T3661" s="110"/>
      <c r="U3661" s="110"/>
      <c r="V3661" s="120"/>
      <c r="W3661" s="118"/>
      <c r="X3661" s="118"/>
      <c r="Y3661" s="117"/>
      <c r="Z3661" s="110"/>
      <c r="AA3661" s="110"/>
      <c r="AB3661" s="121"/>
      <c r="AC3661" s="115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109"/>
      <c r="B3662" s="110"/>
      <c r="C3662" s="110"/>
      <c r="D3662" s="111"/>
      <c r="E3662" s="111"/>
      <c r="F3662" s="161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149"/>
      <c r="S3662" s="110"/>
      <c r="T3662" s="110"/>
      <c r="U3662" s="110"/>
      <c r="V3662" s="120"/>
      <c r="W3662" s="118"/>
      <c r="X3662" s="118"/>
      <c r="Y3662" s="117"/>
      <c r="Z3662" s="110"/>
      <c r="AA3662" s="110"/>
      <c r="AB3662" s="121"/>
      <c r="AC3662" s="115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109"/>
      <c r="B3663" s="110"/>
      <c r="C3663" s="110"/>
      <c r="D3663" s="111"/>
      <c r="E3663" s="111"/>
      <c r="F3663" s="161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149"/>
      <c r="S3663" s="110"/>
      <c r="T3663" s="110"/>
      <c r="U3663" s="110"/>
      <c r="V3663" s="120"/>
      <c r="W3663" s="118"/>
      <c r="X3663" s="118"/>
      <c r="Y3663" s="117"/>
      <c r="Z3663" s="110"/>
      <c r="AA3663" s="110"/>
      <c r="AB3663" s="121"/>
      <c r="AC3663" s="115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109"/>
      <c r="B3664" s="110"/>
      <c r="C3664" s="110"/>
      <c r="D3664" s="111"/>
      <c r="E3664" s="111"/>
      <c r="F3664" s="161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109"/>
      <c r="B3665" s="110"/>
      <c r="C3665" s="110"/>
      <c r="D3665" s="111"/>
      <c r="E3665" s="111"/>
      <c r="F3665" s="161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109"/>
      <c r="B3666" s="110"/>
      <c r="C3666" s="110"/>
      <c r="D3666" s="111"/>
      <c r="E3666" s="111"/>
      <c r="F3666" s="161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109"/>
      <c r="B3667" s="110"/>
      <c r="C3667" s="110"/>
      <c r="D3667" s="111"/>
      <c r="E3667" s="111"/>
      <c r="F3667" s="161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109"/>
      <c r="B3668" s="110"/>
      <c r="C3668" s="110"/>
      <c r="D3668" s="111"/>
      <c r="E3668" s="111"/>
      <c r="F3668" s="161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109"/>
      <c r="B3669" s="110"/>
      <c r="C3669" s="110"/>
      <c r="D3669" s="111"/>
      <c r="E3669" s="111"/>
      <c r="F3669" s="161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109"/>
      <c r="B3670" s="110"/>
      <c r="C3670" s="110"/>
      <c r="D3670" s="111"/>
      <c r="E3670" s="111"/>
      <c r="F3670" s="161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109"/>
      <c r="B3671" s="110"/>
      <c r="C3671" s="110"/>
      <c r="D3671" s="111"/>
      <c r="E3671" s="111"/>
      <c r="F3671" s="161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109"/>
      <c r="B3672" s="110"/>
      <c r="C3672" s="110"/>
      <c r="D3672" s="111"/>
      <c r="E3672" s="111"/>
      <c r="F3672" s="161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109"/>
      <c r="B3673" s="110"/>
      <c r="C3673" s="110"/>
      <c r="D3673" s="111"/>
      <c r="E3673" s="111"/>
      <c r="F3673" s="161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109"/>
      <c r="B3674" s="110"/>
      <c r="C3674" s="110"/>
      <c r="D3674" s="111"/>
      <c r="E3674" s="111"/>
      <c r="F3674" s="161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109"/>
      <c r="B3675" s="110"/>
      <c r="C3675" s="110"/>
      <c r="D3675" s="111"/>
      <c r="E3675" s="111"/>
      <c r="F3675" s="161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109"/>
      <c r="B3676" s="110"/>
      <c r="C3676" s="110"/>
      <c r="D3676" s="111"/>
      <c r="E3676" s="111"/>
      <c r="F3676" s="161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109"/>
      <c r="B3677" s="110"/>
      <c r="C3677" s="110"/>
      <c r="D3677" s="111"/>
      <c r="E3677" s="111"/>
      <c r="F3677" s="161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109"/>
      <c r="B3678" s="110"/>
      <c r="C3678" s="110"/>
      <c r="D3678" s="111"/>
      <c r="E3678" s="111"/>
      <c r="F3678" s="161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109"/>
      <c r="B3679" s="110"/>
      <c r="C3679" s="110"/>
      <c r="D3679" s="111"/>
      <c r="E3679" s="111"/>
      <c r="F3679" s="161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109"/>
      <c r="B3680" s="110"/>
      <c r="C3680" s="110"/>
      <c r="D3680" s="111"/>
      <c r="E3680" s="111"/>
      <c r="F3680" s="161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109"/>
      <c r="B3681" s="110"/>
      <c r="C3681" s="110"/>
      <c r="D3681" s="111"/>
      <c r="E3681" s="111"/>
      <c r="F3681" s="161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109"/>
      <c r="B3682" s="110"/>
      <c r="C3682" s="110"/>
      <c r="D3682" s="111"/>
      <c r="E3682" s="111"/>
      <c r="F3682" s="161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109"/>
      <c r="B3683" s="110"/>
      <c r="C3683" s="110"/>
      <c r="D3683" s="111"/>
      <c r="E3683" s="111"/>
      <c r="F3683" s="161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109"/>
      <c r="B3684" s="110"/>
      <c r="C3684" s="110"/>
      <c r="D3684" s="111"/>
      <c r="E3684" s="111"/>
      <c r="F3684" s="161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109"/>
      <c r="B3685" s="110"/>
      <c r="C3685" s="110"/>
      <c r="D3685" s="111"/>
      <c r="E3685" s="111"/>
      <c r="F3685" s="161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109"/>
      <c r="B3686" s="110"/>
      <c r="C3686" s="110"/>
      <c r="D3686" s="111"/>
      <c r="E3686" s="111"/>
      <c r="F3686" s="161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109"/>
      <c r="B3687" s="110"/>
      <c r="C3687" s="110"/>
      <c r="D3687" s="111"/>
      <c r="E3687" s="111"/>
      <c r="F3687" s="161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109"/>
      <c r="B3688" s="110"/>
      <c r="C3688" s="110"/>
      <c r="D3688" s="111"/>
      <c r="E3688" s="111"/>
      <c r="F3688" s="161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109"/>
      <c r="B3689" s="110"/>
      <c r="C3689" s="110"/>
      <c r="D3689" s="111"/>
      <c r="E3689" s="111"/>
      <c r="F3689" s="161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109"/>
      <c r="B3690" s="110"/>
      <c r="C3690" s="110"/>
      <c r="D3690" s="111"/>
      <c r="E3690" s="111"/>
      <c r="F3690" s="161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109"/>
      <c r="B3691" s="110"/>
      <c r="C3691" s="110"/>
      <c r="D3691" s="111"/>
      <c r="E3691" s="111"/>
      <c r="F3691" s="161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109"/>
      <c r="B3692" s="110"/>
      <c r="C3692" s="110"/>
      <c r="D3692" s="111"/>
      <c r="E3692" s="111"/>
      <c r="F3692" s="161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109"/>
      <c r="B3693" s="110"/>
      <c r="C3693" s="110"/>
      <c r="D3693" s="111"/>
      <c r="E3693" s="111"/>
      <c r="F3693" s="161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109"/>
      <c r="B3694" s="110"/>
      <c r="C3694" s="110"/>
      <c r="D3694" s="111"/>
      <c r="E3694" s="111"/>
      <c r="F3694" s="161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109"/>
      <c r="B3695" s="110"/>
      <c r="C3695" s="110"/>
      <c r="D3695" s="111"/>
      <c r="E3695" s="111"/>
      <c r="F3695" s="161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109"/>
      <c r="B3696" s="110"/>
      <c r="C3696" s="110"/>
      <c r="D3696" s="111"/>
      <c r="E3696" s="111"/>
      <c r="F3696" s="161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109"/>
      <c r="B3697" s="110"/>
      <c r="C3697" s="110"/>
      <c r="D3697" s="111"/>
      <c r="E3697" s="111"/>
      <c r="F3697" s="161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109"/>
      <c r="B3698" s="110"/>
      <c r="C3698" s="110"/>
      <c r="D3698" s="111"/>
      <c r="E3698" s="111"/>
      <c r="F3698" s="161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109"/>
      <c r="B3699" s="110"/>
      <c r="C3699" s="110"/>
      <c r="D3699" s="111"/>
      <c r="E3699" s="111"/>
      <c r="F3699" s="161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109"/>
      <c r="B3700" s="110"/>
      <c r="C3700" s="110"/>
      <c r="D3700" s="111"/>
      <c r="E3700" s="111"/>
      <c r="F3700" s="161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109"/>
      <c r="B3701" s="110"/>
      <c r="C3701" s="110"/>
      <c r="D3701" s="111"/>
      <c r="E3701" s="111"/>
      <c r="F3701" s="161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109"/>
      <c r="B3702" s="110"/>
      <c r="C3702" s="110"/>
      <c r="D3702" s="111"/>
      <c r="E3702" s="111"/>
      <c r="F3702" s="161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109"/>
      <c r="B3703" s="110"/>
      <c r="C3703" s="110"/>
      <c r="D3703" s="111"/>
      <c r="E3703" s="111"/>
      <c r="F3703" s="161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109"/>
      <c r="B3704" s="110"/>
      <c r="C3704" s="110"/>
      <c r="D3704" s="111"/>
      <c r="E3704" s="111"/>
      <c r="F3704" s="161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109"/>
      <c r="B3705" s="110"/>
      <c r="C3705" s="110"/>
      <c r="D3705" s="111"/>
      <c r="E3705" s="111"/>
      <c r="F3705" s="161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109"/>
      <c r="B3706" s="110"/>
      <c r="C3706" s="110"/>
      <c r="D3706" s="111"/>
      <c r="E3706" s="111"/>
      <c r="F3706" s="161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109"/>
      <c r="B3707" s="110"/>
      <c r="C3707" s="110"/>
      <c r="D3707" s="111"/>
      <c r="E3707" s="111"/>
      <c r="F3707" s="161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109"/>
      <c r="B3708" s="110"/>
      <c r="C3708" s="110"/>
      <c r="D3708" s="111"/>
      <c r="E3708" s="111"/>
      <c r="F3708" s="161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109"/>
      <c r="B3709" s="110"/>
      <c r="C3709" s="110"/>
      <c r="D3709" s="111"/>
      <c r="E3709" s="111"/>
      <c r="F3709" s="161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109"/>
      <c r="B3710" s="110"/>
      <c r="C3710" s="110"/>
      <c r="D3710" s="111"/>
      <c r="E3710" s="111"/>
      <c r="F3710" s="161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109"/>
      <c r="B3711" s="110"/>
      <c r="C3711" s="110"/>
      <c r="D3711" s="111"/>
      <c r="E3711" s="111"/>
      <c r="F3711" s="161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109"/>
      <c r="B3712" s="110"/>
      <c r="C3712" s="110"/>
      <c r="D3712" s="111"/>
      <c r="E3712" s="111"/>
      <c r="F3712" s="161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109"/>
      <c r="B3713" s="110"/>
      <c r="C3713" s="110"/>
      <c r="D3713" s="111"/>
      <c r="E3713" s="111"/>
      <c r="F3713" s="161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109"/>
      <c r="B3714" s="110"/>
      <c r="C3714" s="110"/>
      <c r="D3714" s="111"/>
      <c r="E3714" s="111"/>
      <c r="F3714" s="161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109"/>
      <c r="B3715" s="110"/>
      <c r="C3715" s="110"/>
      <c r="D3715" s="111"/>
      <c r="E3715" s="111"/>
      <c r="F3715" s="161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109"/>
      <c r="B3716" s="110"/>
      <c r="C3716" s="110"/>
      <c r="D3716" s="111"/>
      <c r="E3716" s="111"/>
      <c r="F3716" s="161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109"/>
      <c r="B3717" s="110"/>
      <c r="C3717" s="110"/>
      <c r="D3717" s="111"/>
      <c r="E3717" s="111"/>
      <c r="F3717" s="161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109"/>
      <c r="B3718" s="110"/>
      <c r="C3718" s="110"/>
      <c r="D3718" s="111"/>
      <c r="E3718" s="111"/>
      <c r="F3718" s="161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109"/>
      <c r="B3719" s="110"/>
      <c r="C3719" s="110"/>
      <c r="D3719" s="111"/>
      <c r="E3719" s="111"/>
      <c r="F3719" s="161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109"/>
      <c r="B3720" s="110"/>
      <c r="C3720" s="110"/>
      <c r="D3720" s="111"/>
      <c r="E3720" s="111"/>
      <c r="F3720" s="161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109"/>
      <c r="B3721" s="110"/>
      <c r="C3721" s="110"/>
      <c r="D3721" s="111"/>
      <c r="E3721" s="111"/>
      <c r="F3721" s="161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109"/>
      <c r="B3722" s="110"/>
      <c r="C3722" s="110"/>
      <c r="D3722" s="111"/>
      <c r="E3722" s="111"/>
      <c r="F3722" s="161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109"/>
      <c r="B3723" s="110"/>
      <c r="C3723" s="110"/>
      <c r="D3723" s="111"/>
      <c r="E3723" s="111"/>
      <c r="F3723" s="161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109"/>
      <c r="B3724" s="110"/>
      <c r="C3724" s="110"/>
      <c r="D3724" s="111"/>
      <c r="E3724" s="111"/>
      <c r="F3724" s="161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109"/>
      <c r="B3725" s="110"/>
      <c r="C3725" s="110"/>
      <c r="D3725" s="111"/>
      <c r="E3725" s="111"/>
      <c r="F3725" s="161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109"/>
      <c r="B3726" s="110"/>
      <c r="C3726" s="110"/>
      <c r="D3726" s="111"/>
      <c r="E3726" s="111"/>
      <c r="F3726" s="161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109"/>
      <c r="B3727" s="110"/>
      <c r="C3727" s="110"/>
      <c r="D3727" s="111"/>
      <c r="E3727" s="111"/>
      <c r="F3727" s="161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109"/>
      <c r="B3728" s="110"/>
      <c r="C3728" s="110"/>
      <c r="D3728" s="111"/>
      <c r="E3728" s="111"/>
      <c r="F3728" s="161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109"/>
      <c r="B3729" s="110"/>
      <c r="C3729" s="110"/>
      <c r="D3729" s="111"/>
      <c r="E3729" s="111"/>
      <c r="F3729" s="161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109"/>
      <c r="B3730" s="110"/>
      <c r="C3730" s="110"/>
      <c r="D3730" s="111"/>
      <c r="E3730" s="111"/>
      <c r="F3730" s="161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109"/>
      <c r="B3731" s="110"/>
      <c r="C3731" s="110"/>
      <c r="D3731" s="111"/>
      <c r="E3731" s="111"/>
      <c r="F3731" s="161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109"/>
      <c r="B3732" s="110"/>
      <c r="C3732" s="110"/>
      <c r="D3732" s="111"/>
      <c r="E3732" s="111"/>
      <c r="F3732" s="161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109"/>
      <c r="B3733" s="110"/>
      <c r="C3733" s="110"/>
      <c r="D3733" s="111"/>
      <c r="E3733" s="111"/>
      <c r="F3733" s="161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109"/>
      <c r="B3734" s="110"/>
      <c r="C3734" s="110"/>
      <c r="D3734" s="111"/>
      <c r="E3734" s="111"/>
      <c r="F3734" s="161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109"/>
      <c r="B3735" s="110"/>
      <c r="C3735" s="110"/>
      <c r="D3735" s="111"/>
      <c r="E3735" s="111"/>
      <c r="F3735" s="161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109"/>
      <c r="B3736" s="110"/>
      <c r="C3736" s="110"/>
      <c r="D3736" s="111"/>
      <c r="E3736" s="111"/>
      <c r="F3736" s="161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109"/>
      <c r="B3737" s="110"/>
      <c r="C3737" s="110"/>
      <c r="D3737" s="111"/>
      <c r="E3737" s="111"/>
      <c r="F3737" s="161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109"/>
      <c r="B3738" s="110"/>
      <c r="C3738" s="110"/>
      <c r="D3738" s="111"/>
      <c r="E3738" s="111"/>
      <c r="F3738" s="161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109"/>
      <c r="B3739" s="110"/>
      <c r="C3739" s="110"/>
      <c r="D3739" s="111"/>
      <c r="E3739" s="111"/>
      <c r="F3739" s="161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109"/>
      <c r="B3740" s="110"/>
      <c r="C3740" s="110"/>
      <c r="D3740" s="111"/>
      <c r="E3740" s="111"/>
      <c r="F3740" s="161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109"/>
      <c r="B3741" s="110"/>
      <c r="C3741" s="110"/>
      <c r="D3741" s="111"/>
      <c r="E3741" s="111"/>
      <c r="F3741" s="161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109"/>
      <c r="B3742" s="110"/>
      <c r="C3742" s="110"/>
      <c r="D3742" s="111"/>
      <c r="E3742" s="111"/>
      <c r="F3742" s="161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109"/>
      <c r="B3743" s="110"/>
      <c r="C3743" s="110"/>
      <c r="D3743" s="111"/>
      <c r="E3743" s="111"/>
      <c r="F3743" s="161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109"/>
      <c r="B3744" s="110"/>
      <c r="C3744" s="110"/>
      <c r="D3744" s="111"/>
      <c r="E3744" s="111"/>
      <c r="F3744" s="161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109"/>
      <c r="B3745" s="110"/>
      <c r="C3745" s="110"/>
      <c r="D3745" s="111"/>
      <c r="E3745" s="111"/>
      <c r="F3745" s="161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109"/>
      <c r="B3746" s="110"/>
      <c r="C3746" s="110"/>
      <c r="D3746" s="111"/>
      <c r="E3746" s="111"/>
      <c r="F3746" s="161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109"/>
      <c r="B3747" s="110"/>
      <c r="C3747" s="110"/>
      <c r="D3747" s="111"/>
      <c r="E3747" s="111"/>
      <c r="F3747" s="161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109"/>
      <c r="B3748" s="110"/>
      <c r="C3748" s="110"/>
      <c r="D3748" s="111"/>
      <c r="E3748" s="111"/>
      <c r="F3748" s="161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109"/>
      <c r="B3749" s="110"/>
      <c r="C3749" s="110"/>
      <c r="D3749" s="111"/>
      <c r="E3749" s="111"/>
      <c r="F3749" s="161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109"/>
      <c r="B3750" s="110"/>
      <c r="C3750" s="110"/>
      <c r="D3750" s="111"/>
      <c r="E3750" s="111"/>
      <c r="F3750" s="161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109"/>
      <c r="B3751" s="110"/>
      <c r="C3751" s="110"/>
      <c r="D3751" s="111"/>
      <c r="E3751" s="111"/>
      <c r="F3751" s="161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109"/>
      <c r="B3752" s="110"/>
      <c r="C3752" s="110"/>
      <c r="D3752" s="111"/>
      <c r="E3752" s="111"/>
      <c r="F3752" s="161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109"/>
      <c r="B3753" s="110"/>
      <c r="C3753" s="110"/>
      <c r="D3753" s="111"/>
      <c r="E3753" s="111"/>
      <c r="F3753" s="161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109"/>
      <c r="B3754" s="110"/>
      <c r="C3754" s="110"/>
      <c r="D3754" s="111"/>
      <c r="E3754" s="111"/>
      <c r="F3754" s="161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109"/>
      <c r="B3755" s="110"/>
      <c r="C3755" s="110"/>
      <c r="D3755" s="111"/>
      <c r="E3755" s="111"/>
      <c r="F3755" s="161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109"/>
      <c r="B3756" s="110"/>
      <c r="C3756" s="110"/>
      <c r="D3756" s="111"/>
      <c r="E3756" s="111"/>
      <c r="F3756" s="161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109"/>
      <c r="B3757" s="110"/>
      <c r="C3757" s="110"/>
      <c r="D3757" s="111"/>
      <c r="E3757" s="111"/>
      <c r="F3757" s="161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109"/>
      <c r="B3758" s="110"/>
      <c r="C3758" s="110"/>
      <c r="D3758" s="111"/>
      <c r="E3758" s="111"/>
      <c r="F3758" s="161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109"/>
      <c r="B3759" s="110"/>
      <c r="C3759" s="110"/>
      <c r="D3759" s="111"/>
      <c r="E3759" s="111"/>
      <c r="F3759" s="161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109"/>
      <c r="B3760" s="110"/>
      <c r="C3760" s="110"/>
      <c r="D3760" s="111"/>
      <c r="E3760" s="111"/>
      <c r="F3760" s="161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109"/>
      <c r="B3761" s="110"/>
      <c r="C3761" s="110"/>
      <c r="D3761" s="111"/>
      <c r="E3761" s="111"/>
      <c r="F3761" s="161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109"/>
      <c r="B3762" s="110"/>
      <c r="C3762" s="110"/>
      <c r="D3762" s="111"/>
      <c r="E3762" s="111"/>
      <c r="F3762" s="161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109"/>
      <c r="B3763" s="110"/>
      <c r="C3763" s="110"/>
      <c r="D3763" s="111"/>
      <c r="E3763" s="111"/>
      <c r="F3763" s="161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109"/>
      <c r="B3764" s="110"/>
      <c r="C3764" s="110"/>
      <c r="D3764" s="111"/>
      <c r="E3764" s="111"/>
      <c r="F3764" s="161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109"/>
      <c r="B3765" s="110"/>
      <c r="C3765" s="110"/>
      <c r="D3765" s="111"/>
      <c r="E3765" s="111"/>
      <c r="F3765" s="161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109"/>
      <c r="B3766" s="110"/>
      <c r="C3766" s="110"/>
      <c r="D3766" s="111"/>
      <c r="E3766" s="111"/>
      <c r="F3766" s="161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109"/>
      <c r="B3767" s="110"/>
      <c r="C3767" s="110"/>
      <c r="D3767" s="111"/>
      <c r="E3767" s="111"/>
      <c r="F3767" s="161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109"/>
      <c r="B3768" s="110"/>
      <c r="C3768" s="110"/>
      <c r="D3768" s="111"/>
      <c r="E3768" s="111"/>
      <c r="F3768" s="161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109"/>
      <c r="B3769" s="110"/>
      <c r="C3769" s="110"/>
      <c r="D3769" s="111"/>
      <c r="E3769" s="111"/>
      <c r="F3769" s="161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109"/>
      <c r="B3770" s="110"/>
      <c r="C3770" s="110"/>
      <c r="D3770" s="111"/>
      <c r="E3770" s="111"/>
      <c r="F3770" s="161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109"/>
      <c r="B3771" s="110"/>
      <c r="C3771" s="110"/>
      <c r="D3771" s="111"/>
      <c r="E3771" s="111"/>
      <c r="F3771" s="161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109"/>
      <c r="B3772" s="110"/>
      <c r="C3772" s="110"/>
      <c r="D3772" s="111"/>
      <c r="E3772" s="111"/>
      <c r="F3772" s="161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109"/>
      <c r="B3773" s="110"/>
      <c r="C3773" s="110"/>
      <c r="D3773" s="111"/>
      <c r="E3773" s="111"/>
      <c r="F3773" s="161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109"/>
      <c r="B3774" s="110"/>
      <c r="C3774" s="110"/>
      <c r="D3774" s="111"/>
      <c r="E3774" s="111"/>
      <c r="F3774" s="161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109"/>
      <c r="B3775" s="110"/>
      <c r="C3775" s="110"/>
      <c r="D3775" s="111"/>
      <c r="E3775" s="111"/>
      <c r="F3775" s="161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109"/>
      <c r="B3776" s="110"/>
      <c r="C3776" s="110"/>
      <c r="D3776" s="111"/>
      <c r="E3776" s="111"/>
      <c r="F3776" s="161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109"/>
      <c r="B3777" s="110"/>
      <c r="C3777" s="110"/>
      <c r="D3777" s="111"/>
      <c r="E3777" s="111"/>
      <c r="F3777" s="161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109"/>
      <c r="B3778" s="110"/>
      <c r="C3778" s="110"/>
      <c r="D3778" s="111"/>
      <c r="E3778" s="111"/>
      <c r="F3778" s="161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109"/>
      <c r="B3779" s="110"/>
      <c r="C3779" s="110"/>
      <c r="D3779" s="111"/>
      <c r="E3779" s="111"/>
      <c r="F3779" s="161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109"/>
      <c r="B3780" s="110"/>
      <c r="C3780" s="110"/>
      <c r="D3780" s="111"/>
      <c r="E3780" s="111"/>
      <c r="F3780" s="161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109"/>
      <c r="B3781" s="110"/>
      <c r="C3781" s="110"/>
      <c r="D3781" s="111"/>
      <c r="E3781" s="111"/>
      <c r="F3781" s="161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109"/>
      <c r="B3782" s="110"/>
      <c r="C3782" s="110"/>
      <c r="D3782" s="111"/>
      <c r="E3782" s="111"/>
      <c r="F3782" s="161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109"/>
      <c r="B3783" s="110"/>
      <c r="C3783" s="110"/>
      <c r="D3783" s="111"/>
      <c r="E3783" s="111"/>
      <c r="F3783" s="161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109"/>
      <c r="B3784" s="110"/>
      <c r="C3784" s="110"/>
      <c r="D3784" s="111"/>
      <c r="E3784" s="111"/>
      <c r="F3784" s="161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109"/>
      <c r="B3785" s="110"/>
      <c r="C3785" s="110"/>
      <c r="D3785" s="111"/>
      <c r="E3785" s="111"/>
      <c r="F3785" s="161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109"/>
      <c r="B3786" s="110"/>
      <c r="C3786" s="110"/>
      <c r="D3786" s="111"/>
      <c r="E3786" s="111"/>
      <c r="F3786" s="161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109"/>
      <c r="B3787" s="110"/>
      <c r="C3787" s="110"/>
      <c r="D3787" s="111"/>
      <c r="E3787" s="111"/>
      <c r="F3787" s="161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109"/>
      <c r="B3788" s="110"/>
      <c r="C3788" s="110"/>
      <c r="D3788" s="111"/>
      <c r="E3788" s="111"/>
      <c r="F3788" s="161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109"/>
      <c r="B3789" s="110"/>
      <c r="C3789" s="110"/>
      <c r="D3789" s="111"/>
      <c r="E3789" s="111"/>
      <c r="F3789" s="161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109"/>
      <c r="B3790" s="110"/>
      <c r="C3790" s="110"/>
      <c r="D3790" s="111"/>
      <c r="E3790" s="111"/>
      <c r="F3790" s="161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109"/>
      <c r="B3791" s="110"/>
      <c r="C3791" s="110"/>
      <c r="D3791" s="111"/>
      <c r="E3791" s="111"/>
      <c r="F3791" s="161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109"/>
      <c r="B3792" s="110"/>
      <c r="C3792" s="110"/>
      <c r="D3792" s="111"/>
      <c r="E3792" s="111"/>
      <c r="F3792" s="161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109"/>
      <c r="B3793" s="110"/>
      <c r="C3793" s="110"/>
      <c r="D3793" s="111"/>
      <c r="E3793" s="111"/>
      <c r="F3793" s="161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109"/>
      <c r="B3794" s="110"/>
      <c r="C3794" s="110"/>
      <c r="D3794" s="111"/>
      <c r="E3794" s="111"/>
      <c r="F3794" s="161"/>
      <c r="G3794" s="114"/>
      <c r="H3794" s="115"/>
      <c r="I3794" s="115"/>
      <c r="J3794" s="116"/>
      <c r="K3794" s="116"/>
      <c r="L3794" s="8"/>
      <c r="M3794" s="117"/>
      <c r="N3794" s="117"/>
      <c r="O3794" s="110"/>
      <c r="P3794" s="110"/>
      <c r="Q3794" s="148"/>
      <c r="R3794" s="149"/>
      <c r="S3794" s="110"/>
      <c r="T3794" s="110"/>
      <c r="U3794" s="110"/>
      <c r="V3794" s="120"/>
      <c r="W3794" s="118"/>
      <c r="X3794" s="118"/>
      <c r="Y3794" s="117"/>
      <c r="Z3794" s="110"/>
      <c r="AA3794" s="110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109"/>
      <c r="B3795" s="110"/>
      <c r="C3795" s="110"/>
      <c r="D3795" s="111"/>
      <c r="E3795" s="111"/>
      <c r="F3795" s="161"/>
      <c r="G3795" s="114"/>
      <c r="H3795" s="115"/>
      <c r="I3795" s="115"/>
      <c r="J3795" s="116"/>
      <c r="K3795" s="116"/>
      <c r="L3795" s="8"/>
      <c r="M3795" s="117"/>
      <c r="N3795" s="117"/>
      <c r="O3795" s="110"/>
      <c r="P3795" s="110"/>
      <c r="Q3795" s="148"/>
      <c r="R3795" s="149"/>
      <c r="S3795" s="110"/>
      <c r="T3795" s="110"/>
      <c r="U3795" s="110"/>
      <c r="V3795" s="120"/>
      <c r="W3795" s="118"/>
      <c r="X3795" s="118"/>
      <c r="Y3795" s="117"/>
      <c r="Z3795" s="110"/>
      <c r="AA3795" s="110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109"/>
      <c r="B3796" s="110"/>
      <c r="C3796" s="110"/>
      <c r="D3796" s="111"/>
      <c r="E3796" s="111"/>
      <c r="F3796" s="161"/>
      <c r="G3796" s="114"/>
      <c r="H3796" s="115"/>
      <c r="I3796" s="115"/>
      <c r="J3796" s="116"/>
      <c r="K3796" s="116"/>
      <c r="L3796" s="8"/>
      <c r="M3796" s="117"/>
      <c r="N3796" s="117"/>
      <c r="O3796" s="110"/>
      <c r="P3796" s="110"/>
      <c r="Q3796" s="148"/>
      <c r="R3796" s="149"/>
      <c r="S3796" s="110"/>
      <c r="T3796" s="110"/>
      <c r="U3796" s="110"/>
      <c r="V3796" s="120"/>
      <c r="W3796" s="118"/>
      <c r="X3796" s="118"/>
      <c r="Y3796" s="117"/>
      <c r="Z3796" s="110"/>
      <c r="AA3796" s="110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109"/>
      <c r="B3797" s="110"/>
      <c r="C3797" s="110"/>
      <c r="D3797" s="111"/>
      <c r="E3797" s="111"/>
      <c r="F3797" s="161"/>
      <c r="G3797" s="114"/>
      <c r="H3797" s="115"/>
      <c r="I3797" s="115"/>
      <c r="J3797" s="116"/>
      <c r="K3797" s="116"/>
      <c r="L3797" s="8"/>
      <c r="M3797" s="117"/>
      <c r="N3797" s="117"/>
      <c r="O3797" s="110"/>
      <c r="P3797" s="110"/>
      <c r="Q3797" s="148"/>
      <c r="R3797" s="149"/>
      <c r="S3797" s="110"/>
      <c r="T3797" s="110"/>
      <c r="U3797" s="110"/>
      <c r="V3797" s="120"/>
      <c r="W3797" s="118"/>
      <c r="X3797" s="118"/>
      <c r="Y3797" s="117"/>
      <c r="Z3797" s="110"/>
      <c r="AA3797" s="110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109"/>
      <c r="B3798" s="110"/>
      <c r="C3798" s="110"/>
      <c r="D3798" s="111"/>
      <c r="E3798" s="111"/>
      <c r="F3798" s="161"/>
      <c r="G3798" s="114"/>
      <c r="H3798" s="115"/>
      <c r="I3798" s="115"/>
      <c r="J3798" s="116"/>
      <c r="K3798" s="116"/>
      <c r="L3798" s="8"/>
      <c r="M3798" s="117"/>
      <c r="N3798" s="117"/>
      <c r="O3798" s="110"/>
      <c r="P3798" s="110"/>
      <c r="Q3798" s="148"/>
      <c r="R3798" s="149"/>
      <c r="S3798" s="110"/>
      <c r="T3798" s="110"/>
      <c r="U3798" s="110"/>
      <c r="V3798" s="120"/>
      <c r="W3798" s="118"/>
      <c r="X3798" s="118"/>
      <c r="Y3798" s="117"/>
      <c r="Z3798" s="110"/>
      <c r="AA3798" s="110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109"/>
      <c r="B3799" s="110"/>
      <c r="C3799" s="110"/>
      <c r="D3799" s="111"/>
      <c r="E3799" s="111"/>
      <c r="F3799" s="161"/>
      <c r="G3799" s="114"/>
      <c r="H3799" s="115"/>
      <c r="I3799" s="115"/>
      <c r="J3799" s="116"/>
      <c r="K3799" s="116"/>
      <c r="L3799" s="8"/>
      <c r="M3799" s="117"/>
      <c r="N3799" s="117"/>
      <c r="O3799" s="110"/>
      <c r="P3799" s="110"/>
      <c r="Q3799" s="148"/>
      <c r="R3799" s="149"/>
      <c r="S3799" s="110"/>
      <c r="T3799" s="110"/>
      <c r="U3799" s="110"/>
      <c r="V3799" s="120"/>
      <c r="W3799" s="118"/>
      <c r="X3799" s="118"/>
      <c r="Y3799" s="117"/>
      <c r="Z3799" s="110"/>
      <c r="AA3799" s="110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109"/>
      <c r="B3800" s="110"/>
      <c r="C3800" s="110"/>
      <c r="D3800" s="111"/>
      <c r="E3800" s="111"/>
      <c r="F3800" s="161"/>
      <c r="G3800" s="114"/>
      <c r="H3800" s="115"/>
      <c r="I3800" s="115"/>
      <c r="J3800" s="116"/>
      <c r="K3800" s="116"/>
      <c r="L3800" s="8"/>
      <c r="M3800" s="117"/>
      <c r="N3800" s="117"/>
      <c r="O3800" s="110"/>
      <c r="P3800" s="110"/>
      <c r="Q3800" s="148"/>
      <c r="R3800" s="149"/>
      <c r="S3800" s="110"/>
      <c r="T3800" s="110"/>
      <c r="U3800" s="110"/>
      <c r="V3800" s="120"/>
      <c r="W3800" s="118"/>
      <c r="X3800" s="118"/>
      <c r="Y3800" s="117"/>
      <c r="Z3800" s="110"/>
      <c r="AA3800" s="110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109"/>
      <c r="B3801" s="110"/>
      <c r="C3801" s="110"/>
      <c r="D3801" s="111"/>
      <c r="E3801" s="111"/>
      <c r="F3801" s="161"/>
      <c r="G3801" s="114"/>
      <c r="H3801" s="115"/>
      <c r="I3801" s="115"/>
      <c r="J3801" s="116"/>
      <c r="K3801" s="116"/>
      <c r="L3801" s="8"/>
      <c r="M3801" s="117"/>
      <c r="N3801" s="117"/>
      <c r="O3801" s="110"/>
      <c r="P3801" s="110"/>
      <c r="Q3801" s="148"/>
      <c r="R3801" s="149"/>
      <c r="S3801" s="110"/>
      <c r="T3801" s="110"/>
      <c r="U3801" s="110"/>
      <c r="V3801" s="120"/>
      <c r="W3801" s="118"/>
      <c r="X3801" s="118"/>
      <c r="Y3801" s="117"/>
      <c r="Z3801" s="110"/>
      <c r="AA3801" s="110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109"/>
      <c r="B3802" s="110"/>
      <c r="C3802" s="110"/>
      <c r="D3802" s="111"/>
      <c r="E3802" s="111"/>
      <c r="F3802" s="161"/>
      <c r="G3802" s="114"/>
      <c r="H3802" s="115"/>
      <c r="I3802" s="115"/>
      <c r="J3802" s="116"/>
      <c r="K3802" s="116"/>
      <c r="L3802" s="8"/>
      <c r="M3802" s="117"/>
      <c r="N3802" s="117"/>
      <c r="O3802" s="110"/>
      <c r="P3802" s="110"/>
      <c r="Q3802" s="148"/>
      <c r="R3802" s="149"/>
      <c r="S3802" s="110"/>
      <c r="T3802" s="110"/>
      <c r="U3802" s="110"/>
      <c r="V3802" s="120"/>
      <c r="W3802" s="118"/>
      <c r="X3802" s="118"/>
      <c r="Y3802" s="117"/>
      <c r="Z3802" s="110"/>
      <c r="AA3802" s="110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109"/>
      <c r="B3803" s="110"/>
      <c r="C3803" s="110"/>
      <c r="D3803" s="111"/>
      <c r="E3803" s="111"/>
      <c r="F3803" s="161"/>
      <c r="G3803" s="114"/>
      <c r="H3803" s="115"/>
      <c r="I3803" s="115"/>
      <c r="J3803" s="116"/>
      <c r="K3803" s="116"/>
      <c r="L3803" s="8"/>
      <c r="M3803" s="117"/>
      <c r="N3803" s="117"/>
      <c r="O3803" s="110"/>
      <c r="P3803" s="110"/>
      <c r="Q3803" s="148"/>
      <c r="R3803" s="149"/>
      <c r="S3803" s="110"/>
      <c r="T3803" s="110"/>
      <c r="U3803" s="110"/>
      <c r="V3803" s="120"/>
      <c r="W3803" s="118"/>
      <c r="X3803" s="118"/>
      <c r="Y3803" s="117"/>
      <c r="Z3803" s="110"/>
      <c r="AA3803" s="110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109"/>
      <c r="B3804" s="110"/>
      <c r="C3804" s="110"/>
      <c r="D3804" s="111"/>
      <c r="E3804" s="111"/>
      <c r="F3804" s="161"/>
      <c r="G3804" s="114"/>
      <c r="H3804" s="115"/>
      <c r="I3804" s="115"/>
      <c r="J3804" s="116"/>
      <c r="K3804" s="116"/>
      <c r="L3804" s="8"/>
      <c r="M3804" s="117"/>
      <c r="N3804" s="117"/>
      <c r="O3804" s="110"/>
      <c r="P3804" s="110"/>
      <c r="Q3804" s="148"/>
      <c r="R3804" s="149"/>
      <c r="S3804" s="110"/>
      <c r="T3804" s="110"/>
      <c r="U3804" s="110"/>
      <c r="V3804" s="120"/>
      <c r="W3804" s="118"/>
      <c r="X3804" s="118"/>
      <c r="Y3804" s="117"/>
      <c r="Z3804" s="110"/>
      <c r="AA3804" s="110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109"/>
      <c r="B3805" s="110"/>
      <c r="C3805" s="110"/>
      <c r="D3805" s="111"/>
      <c r="E3805" s="111"/>
      <c r="F3805" s="161"/>
      <c r="G3805" s="114"/>
      <c r="H3805" s="115"/>
      <c r="I3805" s="115"/>
      <c r="J3805" s="116"/>
      <c r="K3805" s="116"/>
      <c r="L3805" s="8"/>
      <c r="M3805" s="117"/>
      <c r="N3805" s="117"/>
      <c r="O3805" s="110"/>
      <c r="P3805" s="110"/>
      <c r="Q3805" s="148"/>
      <c r="R3805" s="149"/>
      <c r="S3805" s="110"/>
      <c r="T3805" s="110"/>
      <c r="U3805" s="110"/>
      <c r="V3805" s="120"/>
      <c r="W3805" s="118"/>
      <c r="X3805" s="118"/>
      <c r="Y3805" s="117"/>
      <c r="Z3805" s="110"/>
      <c r="AA3805" s="110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109"/>
      <c r="B3806" s="110"/>
      <c r="C3806" s="110"/>
      <c r="D3806" s="111"/>
      <c r="E3806" s="111"/>
      <c r="F3806" s="161"/>
      <c r="G3806" s="114"/>
      <c r="H3806" s="115"/>
      <c r="I3806" s="115"/>
      <c r="J3806" s="116"/>
      <c r="K3806" s="116"/>
      <c r="L3806" s="8"/>
      <c r="M3806" s="117"/>
      <c r="N3806" s="117"/>
      <c r="O3806" s="110"/>
      <c r="P3806" s="110"/>
      <c r="Q3806" s="148"/>
      <c r="R3806" s="149"/>
      <c r="S3806" s="110"/>
      <c r="T3806" s="110"/>
      <c r="U3806" s="110"/>
      <c r="V3806" s="120"/>
      <c r="W3806" s="118"/>
      <c r="X3806" s="118"/>
      <c r="Y3806" s="117"/>
      <c r="Z3806" s="110"/>
      <c r="AA3806" s="110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109"/>
      <c r="B3807" s="110"/>
      <c r="C3807" s="110"/>
      <c r="D3807" s="111"/>
      <c r="E3807" s="111"/>
      <c r="F3807" s="161"/>
      <c r="G3807" s="114"/>
      <c r="H3807" s="115"/>
      <c r="I3807" s="115"/>
      <c r="J3807" s="116"/>
      <c r="K3807" s="116"/>
      <c r="L3807" s="8"/>
      <c r="M3807" s="117"/>
      <c r="N3807" s="117"/>
      <c r="O3807" s="110"/>
      <c r="P3807" s="110"/>
      <c r="Q3807" s="148"/>
      <c r="R3807" s="149"/>
      <c r="S3807" s="110"/>
      <c r="T3807" s="110"/>
      <c r="U3807" s="110"/>
      <c r="V3807" s="120"/>
      <c r="W3807" s="118"/>
      <c r="X3807" s="118"/>
      <c r="Y3807" s="117"/>
      <c r="Z3807" s="110"/>
      <c r="AA3807" s="110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109"/>
      <c r="B3808" s="110"/>
      <c r="C3808" s="110"/>
      <c r="D3808" s="111"/>
      <c r="E3808" s="111"/>
      <c r="F3808" s="161"/>
      <c r="G3808" s="114"/>
      <c r="H3808" s="115"/>
      <c r="I3808" s="115"/>
      <c r="J3808" s="116"/>
      <c r="K3808" s="116"/>
      <c r="L3808" s="8"/>
      <c r="M3808" s="117"/>
      <c r="N3808" s="117"/>
      <c r="O3808" s="110"/>
      <c r="P3808" s="110"/>
      <c r="Q3808" s="148"/>
      <c r="R3808" s="149"/>
      <c r="S3808" s="110"/>
      <c r="T3808" s="110"/>
      <c r="U3808" s="110"/>
      <c r="V3808" s="120"/>
      <c r="W3808" s="118"/>
      <c r="X3808" s="118"/>
      <c r="Y3808" s="117"/>
      <c r="Z3808" s="110"/>
      <c r="AA3808" s="110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109"/>
      <c r="B3809" s="110"/>
      <c r="C3809" s="110"/>
      <c r="D3809" s="111"/>
      <c r="E3809" s="111"/>
      <c r="F3809" s="161"/>
      <c r="G3809" s="114"/>
      <c r="H3809" s="115"/>
      <c r="I3809" s="115"/>
      <c r="J3809" s="116"/>
      <c r="K3809" s="116"/>
      <c r="L3809" s="8"/>
      <c r="M3809" s="117"/>
      <c r="N3809" s="117"/>
      <c r="O3809" s="110"/>
      <c r="P3809" s="110"/>
      <c r="Q3809" s="148"/>
      <c r="R3809" s="149"/>
      <c r="S3809" s="110"/>
      <c r="T3809" s="110"/>
      <c r="U3809" s="110"/>
      <c r="V3809" s="120"/>
      <c r="W3809" s="118"/>
      <c r="X3809" s="118"/>
      <c r="Y3809" s="117"/>
      <c r="Z3809" s="110"/>
      <c r="AA3809" s="110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109"/>
      <c r="B3810" s="110"/>
      <c r="C3810" s="110"/>
      <c r="D3810" s="111"/>
      <c r="E3810" s="111"/>
      <c r="F3810" s="161"/>
      <c r="G3810" s="114"/>
      <c r="H3810" s="115"/>
      <c r="I3810" s="115"/>
      <c r="J3810" s="116"/>
      <c r="K3810" s="116"/>
      <c r="L3810" s="8"/>
      <c r="M3810" s="117"/>
      <c r="N3810" s="117"/>
      <c r="O3810" s="110"/>
      <c r="P3810" s="110"/>
      <c r="Q3810" s="148"/>
      <c r="R3810" s="149"/>
      <c r="S3810" s="110"/>
      <c r="T3810" s="110"/>
      <c r="U3810" s="110"/>
      <c r="V3810" s="120"/>
      <c r="W3810" s="118"/>
      <c r="X3810" s="118"/>
      <c r="Y3810" s="117"/>
      <c r="Z3810" s="110"/>
      <c r="AA3810" s="110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109"/>
      <c r="B3811" s="110"/>
      <c r="C3811" s="110"/>
      <c r="D3811" s="111"/>
      <c r="E3811" s="111"/>
      <c r="F3811" s="161"/>
      <c r="G3811" s="114"/>
      <c r="H3811" s="115"/>
      <c r="I3811" s="115"/>
      <c r="J3811" s="116"/>
      <c r="K3811" s="116"/>
      <c r="L3811" s="8"/>
      <c r="M3811" s="117"/>
      <c r="N3811" s="117"/>
      <c r="O3811" s="110"/>
      <c r="P3811" s="110"/>
      <c r="Q3811" s="148"/>
      <c r="R3811" s="149"/>
      <c r="S3811" s="110"/>
      <c r="T3811" s="110"/>
      <c r="U3811" s="110"/>
      <c r="V3811" s="120"/>
      <c r="W3811" s="118"/>
      <c r="X3811" s="118"/>
      <c r="Y3811" s="117"/>
      <c r="Z3811" s="110"/>
      <c r="AA3811" s="110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109"/>
      <c r="B3812" s="110"/>
      <c r="C3812" s="110"/>
      <c r="D3812" s="111"/>
      <c r="E3812" s="111"/>
      <c r="F3812" s="161"/>
      <c r="G3812" s="114"/>
      <c r="H3812" s="115"/>
      <c r="I3812" s="115"/>
      <c r="J3812" s="116"/>
      <c r="K3812" s="116"/>
      <c r="L3812" s="8"/>
      <c r="M3812" s="117"/>
      <c r="N3812" s="117"/>
      <c r="O3812" s="110"/>
      <c r="P3812" s="110"/>
      <c r="Q3812" s="148"/>
      <c r="R3812" s="149"/>
      <c r="S3812" s="110"/>
      <c r="T3812" s="110"/>
      <c r="U3812" s="110"/>
      <c r="V3812" s="120"/>
      <c r="W3812" s="118"/>
      <c r="X3812" s="118"/>
      <c r="Y3812" s="117"/>
      <c r="Z3812" s="110"/>
      <c r="AA3812" s="110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109"/>
      <c r="B3813" s="110"/>
      <c r="C3813" s="110"/>
      <c r="D3813" s="111"/>
      <c r="E3813" s="111"/>
      <c r="F3813" s="161"/>
      <c r="G3813" s="114"/>
      <c r="H3813" s="115"/>
      <c r="I3813" s="115"/>
      <c r="J3813" s="116"/>
      <c r="K3813" s="116"/>
      <c r="L3813" s="8"/>
      <c r="M3813" s="117"/>
      <c r="N3813" s="117"/>
      <c r="O3813" s="110"/>
      <c r="P3813" s="110"/>
      <c r="Q3813" s="148"/>
      <c r="R3813" s="149"/>
      <c r="S3813" s="110"/>
      <c r="T3813" s="110"/>
      <c r="U3813" s="110"/>
      <c r="V3813" s="120"/>
      <c r="W3813" s="118"/>
      <c r="X3813" s="118"/>
      <c r="Y3813" s="117"/>
      <c r="Z3813" s="110"/>
      <c r="AA3813" s="110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109"/>
      <c r="B3814" s="110"/>
      <c r="C3814" s="110"/>
      <c r="D3814" s="111"/>
      <c r="E3814" s="111"/>
      <c r="F3814" s="161"/>
      <c r="G3814" s="114"/>
      <c r="H3814" s="115"/>
      <c r="I3814" s="115"/>
      <c r="J3814" s="116"/>
      <c r="K3814" s="116"/>
      <c r="L3814" s="8"/>
      <c r="M3814" s="117"/>
      <c r="N3814" s="117"/>
      <c r="O3814" s="110"/>
      <c r="P3814" s="110"/>
      <c r="Q3814" s="148"/>
      <c r="R3814" s="149"/>
      <c r="S3814" s="110"/>
      <c r="T3814" s="110"/>
      <c r="U3814" s="110"/>
      <c r="V3814" s="120"/>
      <c r="W3814" s="118"/>
      <c r="X3814" s="118"/>
      <c r="Y3814" s="117"/>
      <c r="Z3814" s="110"/>
      <c r="AA3814" s="110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109"/>
      <c r="B3815" s="110"/>
      <c r="C3815" s="110"/>
      <c r="D3815" s="111"/>
      <c r="E3815" s="111"/>
      <c r="F3815" s="161"/>
      <c r="G3815" s="114"/>
      <c r="H3815" s="115"/>
      <c r="I3815" s="115"/>
      <c r="J3815" s="116"/>
      <c r="K3815" s="116"/>
      <c r="L3815" s="8"/>
      <c r="M3815" s="117"/>
      <c r="N3815" s="117"/>
      <c r="O3815" s="110"/>
      <c r="P3815" s="110"/>
      <c r="Q3815" s="148"/>
      <c r="R3815" s="149"/>
      <c r="S3815" s="110"/>
      <c r="T3815" s="110"/>
      <c r="U3815" s="110"/>
      <c r="V3815" s="120"/>
      <c r="W3815" s="118"/>
      <c r="X3815" s="118"/>
      <c r="Y3815" s="117"/>
      <c r="Z3815" s="110"/>
      <c r="AA3815" s="110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109"/>
      <c r="B3816" s="110"/>
      <c r="C3816" s="110"/>
      <c r="D3816" s="111"/>
      <c r="E3816" s="111"/>
      <c r="F3816" s="161"/>
      <c r="G3816" s="114"/>
      <c r="H3816" s="115"/>
      <c r="I3816" s="115"/>
      <c r="J3816" s="116"/>
      <c r="K3816" s="116"/>
      <c r="L3816" s="8"/>
      <c r="M3816" s="117"/>
      <c r="N3816" s="117"/>
      <c r="O3816" s="110"/>
      <c r="P3816" s="110"/>
      <c r="Q3816" s="148"/>
      <c r="R3816" s="149"/>
      <c r="S3816" s="110"/>
      <c r="T3816" s="110"/>
      <c r="U3816" s="110"/>
      <c r="V3816" s="120"/>
      <c r="W3816" s="118"/>
      <c r="X3816" s="118"/>
      <c r="Y3816" s="117"/>
      <c r="Z3816" s="110"/>
      <c r="AA3816" s="110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109"/>
      <c r="B3817" s="110"/>
      <c r="C3817" s="110"/>
      <c r="D3817" s="111"/>
      <c r="E3817" s="111"/>
      <c r="F3817" s="161"/>
      <c r="G3817" s="114"/>
      <c r="H3817" s="115"/>
      <c r="I3817" s="115"/>
      <c r="J3817" s="116"/>
      <c r="K3817" s="116"/>
      <c r="L3817" s="8"/>
      <c r="M3817" s="117"/>
      <c r="N3817" s="117"/>
      <c r="O3817" s="110"/>
      <c r="P3817" s="110"/>
      <c r="Q3817" s="148"/>
      <c r="R3817" s="149"/>
      <c r="S3817" s="110"/>
      <c r="T3817" s="110"/>
      <c r="U3817" s="110"/>
      <c r="V3817" s="120"/>
      <c r="W3817" s="118"/>
      <c r="X3817" s="118"/>
      <c r="Y3817" s="117"/>
      <c r="Z3817" s="110"/>
      <c r="AA3817" s="110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109"/>
      <c r="B3818" s="110"/>
      <c r="C3818" s="110"/>
      <c r="D3818" s="111"/>
      <c r="E3818" s="111"/>
      <c r="F3818" s="161"/>
      <c r="G3818" s="114"/>
      <c r="H3818" s="115"/>
      <c r="I3818" s="115"/>
      <c r="J3818" s="116"/>
      <c r="K3818" s="116"/>
      <c r="L3818" s="8"/>
      <c r="M3818" s="117"/>
      <c r="N3818" s="117"/>
      <c r="O3818" s="110"/>
      <c r="P3818" s="110"/>
      <c r="Q3818" s="148"/>
      <c r="R3818" s="149"/>
      <c r="S3818" s="110"/>
      <c r="T3818" s="110"/>
      <c r="U3818" s="110"/>
      <c r="V3818" s="120"/>
      <c r="W3818" s="118"/>
      <c r="X3818" s="118"/>
      <c r="Y3818" s="117"/>
      <c r="Z3818" s="110"/>
      <c r="AA3818" s="110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109"/>
      <c r="B3819" s="110"/>
      <c r="C3819" s="110"/>
      <c r="D3819" s="111"/>
      <c r="E3819" s="111"/>
      <c r="F3819" s="161"/>
      <c r="G3819" s="114"/>
      <c r="H3819" s="115"/>
      <c r="I3819" s="115"/>
      <c r="J3819" s="116"/>
      <c r="K3819" s="116"/>
      <c r="L3819" s="8"/>
      <c r="M3819" s="117"/>
      <c r="N3819" s="117"/>
      <c r="O3819" s="110"/>
      <c r="P3819" s="110"/>
      <c r="Q3819" s="148"/>
      <c r="R3819" s="149"/>
      <c r="S3819" s="110"/>
      <c r="T3819" s="110"/>
      <c r="U3819" s="110"/>
      <c r="V3819" s="120"/>
      <c r="W3819" s="118"/>
      <c r="X3819" s="118"/>
      <c r="Y3819" s="117"/>
      <c r="Z3819" s="110"/>
      <c r="AA3819" s="110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109"/>
      <c r="B3820" s="110"/>
      <c r="C3820" s="110"/>
      <c r="D3820" s="111"/>
      <c r="E3820" s="111"/>
      <c r="F3820" s="161"/>
      <c r="G3820" s="114"/>
      <c r="H3820" s="115"/>
      <c r="I3820" s="115"/>
      <c r="J3820" s="116"/>
      <c r="K3820" s="116"/>
      <c r="L3820" s="8"/>
      <c r="M3820" s="117"/>
      <c r="N3820" s="117"/>
      <c r="O3820" s="110"/>
      <c r="P3820" s="110"/>
      <c r="Q3820" s="148"/>
      <c r="R3820" s="149"/>
      <c r="S3820" s="110"/>
      <c r="T3820" s="110"/>
      <c r="U3820" s="110"/>
      <c r="V3820" s="120"/>
      <c r="W3820" s="118"/>
      <c r="X3820" s="118"/>
      <c r="Y3820" s="117"/>
      <c r="Z3820" s="110"/>
      <c r="AA3820" s="110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109"/>
      <c r="B3821" s="110"/>
      <c r="C3821" s="110"/>
      <c r="D3821" s="111"/>
      <c r="E3821" s="111"/>
      <c r="F3821" s="161"/>
      <c r="G3821" s="114"/>
      <c r="H3821" s="115"/>
      <c r="I3821" s="115"/>
      <c r="J3821" s="116"/>
      <c r="K3821" s="116"/>
      <c r="L3821" s="8"/>
      <c r="M3821" s="117"/>
      <c r="N3821" s="117"/>
      <c r="O3821" s="110"/>
      <c r="P3821" s="110"/>
      <c r="Q3821" s="148"/>
      <c r="R3821" s="149"/>
      <c r="S3821" s="110"/>
      <c r="T3821" s="110"/>
      <c r="U3821" s="110"/>
      <c r="V3821" s="120"/>
      <c r="W3821" s="118"/>
      <c r="X3821" s="118"/>
      <c r="Y3821" s="117"/>
      <c r="Z3821" s="110"/>
      <c r="AA3821" s="110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109"/>
      <c r="B3822" s="110"/>
      <c r="C3822" s="110"/>
      <c r="D3822" s="111"/>
      <c r="E3822" s="111"/>
      <c r="F3822" s="161"/>
      <c r="G3822" s="114"/>
      <c r="H3822" s="115"/>
      <c r="I3822" s="115"/>
      <c r="J3822" s="116"/>
      <c r="K3822" s="116"/>
      <c r="L3822" s="8"/>
      <c r="M3822" s="117"/>
      <c r="N3822" s="117"/>
      <c r="O3822" s="110"/>
      <c r="P3822" s="110"/>
      <c r="Q3822" s="148"/>
      <c r="R3822" s="149"/>
      <c r="S3822" s="110"/>
      <c r="T3822" s="110"/>
      <c r="U3822" s="110"/>
      <c r="V3822" s="120"/>
      <c r="W3822" s="118"/>
      <c r="X3822" s="118"/>
      <c r="Y3822" s="117"/>
      <c r="Z3822" s="110"/>
      <c r="AA3822" s="110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109"/>
      <c r="B3823" s="110"/>
      <c r="C3823" s="110"/>
      <c r="D3823" s="111"/>
      <c r="E3823" s="111"/>
      <c r="F3823" s="161"/>
      <c r="G3823" s="114"/>
      <c r="H3823" s="115"/>
      <c r="I3823" s="115"/>
      <c r="J3823" s="116"/>
      <c r="K3823" s="116"/>
      <c r="L3823" s="8"/>
      <c r="M3823" s="117"/>
      <c r="N3823" s="117"/>
      <c r="O3823" s="110"/>
      <c r="P3823" s="110"/>
      <c r="Q3823" s="148"/>
      <c r="R3823" s="149"/>
      <c r="S3823" s="110"/>
      <c r="T3823" s="110"/>
      <c r="U3823" s="110"/>
      <c r="V3823" s="120"/>
      <c r="W3823" s="118"/>
      <c r="X3823" s="118"/>
      <c r="Y3823" s="117"/>
      <c r="Z3823" s="110"/>
      <c r="AA3823" s="110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109"/>
      <c r="B3824" s="110"/>
      <c r="C3824" s="110"/>
      <c r="D3824" s="111"/>
      <c r="E3824" s="111"/>
      <c r="F3824" s="161"/>
      <c r="G3824" s="114"/>
      <c r="H3824" s="115"/>
      <c r="I3824" s="115"/>
      <c r="J3824" s="116"/>
      <c r="K3824" s="116"/>
      <c r="L3824" s="8"/>
      <c r="M3824" s="117"/>
      <c r="N3824" s="117"/>
      <c r="O3824" s="110"/>
      <c r="P3824" s="110"/>
      <c r="Q3824" s="148"/>
      <c r="R3824" s="149"/>
      <c r="S3824" s="110"/>
      <c r="T3824" s="110"/>
      <c r="U3824" s="110"/>
      <c r="V3824" s="120"/>
      <c r="W3824" s="118"/>
      <c r="X3824" s="118"/>
      <c r="Y3824" s="117"/>
      <c r="Z3824" s="110"/>
      <c r="AA3824" s="110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109"/>
      <c r="B3825" s="110"/>
      <c r="C3825" s="110"/>
      <c r="D3825" s="111"/>
      <c r="E3825" s="111"/>
      <c r="F3825" s="161"/>
      <c r="G3825" s="114"/>
      <c r="H3825" s="115"/>
      <c r="I3825" s="115"/>
      <c r="J3825" s="116"/>
      <c r="K3825" s="116"/>
      <c r="L3825" s="8"/>
      <c r="M3825" s="117"/>
      <c r="N3825" s="117"/>
      <c r="O3825" s="110"/>
      <c r="P3825" s="110"/>
      <c r="Q3825" s="148"/>
      <c r="R3825" s="149"/>
      <c r="S3825" s="110"/>
      <c r="T3825" s="110"/>
      <c r="U3825" s="110"/>
      <c r="V3825" s="120"/>
      <c r="W3825" s="118"/>
      <c r="X3825" s="118"/>
      <c r="Y3825" s="117"/>
      <c r="Z3825" s="110"/>
      <c r="AA3825" s="110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109"/>
      <c r="B3826" s="110"/>
      <c r="C3826" s="110"/>
      <c r="D3826" s="111"/>
      <c r="E3826" s="111"/>
      <c r="F3826" s="161"/>
      <c r="G3826" s="114"/>
      <c r="H3826" s="115"/>
      <c r="I3826" s="115"/>
      <c r="J3826" s="116"/>
      <c r="K3826" s="116"/>
      <c r="L3826" s="8"/>
      <c r="M3826" s="117"/>
      <c r="N3826" s="117"/>
      <c r="O3826" s="110"/>
      <c r="P3826" s="110"/>
      <c r="Q3826" s="148"/>
      <c r="R3826" s="149"/>
      <c r="S3826" s="110"/>
      <c r="T3826" s="110"/>
      <c r="U3826" s="110"/>
      <c r="V3826" s="120"/>
      <c r="W3826" s="118"/>
      <c r="X3826" s="118"/>
      <c r="Y3826" s="117"/>
      <c r="Z3826" s="110"/>
      <c r="AA3826" s="110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109"/>
      <c r="B3827" s="110"/>
      <c r="C3827" s="110"/>
      <c r="D3827" s="111"/>
      <c r="E3827" s="111"/>
      <c r="F3827" s="161"/>
      <c r="G3827" s="114"/>
      <c r="H3827" s="115"/>
      <c r="I3827" s="115"/>
      <c r="J3827" s="116"/>
      <c r="K3827" s="116"/>
      <c r="L3827" s="8"/>
      <c r="M3827" s="117"/>
      <c r="N3827" s="117"/>
      <c r="O3827" s="110"/>
      <c r="P3827" s="110"/>
      <c r="Q3827" s="148"/>
      <c r="R3827" s="149"/>
      <c r="S3827" s="110"/>
      <c r="T3827" s="110"/>
      <c r="U3827" s="110"/>
      <c r="V3827" s="120"/>
      <c r="W3827" s="118"/>
      <c r="X3827" s="118"/>
      <c r="Y3827" s="117"/>
      <c r="Z3827" s="110"/>
      <c r="AA3827" s="110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109"/>
      <c r="B3828" s="110"/>
      <c r="C3828" s="110"/>
      <c r="D3828" s="111"/>
      <c r="E3828" s="111"/>
      <c r="F3828" s="161"/>
      <c r="G3828" s="114"/>
      <c r="H3828" s="115"/>
      <c r="I3828" s="115"/>
      <c r="J3828" s="116"/>
      <c r="K3828" s="116"/>
      <c r="L3828" s="8"/>
      <c r="M3828" s="117"/>
      <c r="N3828" s="117"/>
      <c r="O3828" s="110"/>
      <c r="P3828" s="110"/>
      <c r="Q3828" s="148"/>
      <c r="R3828" s="149"/>
      <c r="S3828" s="110"/>
      <c r="T3828" s="110"/>
      <c r="U3828" s="110"/>
      <c r="V3828" s="120"/>
      <c r="W3828" s="118"/>
      <c r="X3828" s="118"/>
      <c r="Y3828" s="117"/>
      <c r="Z3828" s="110"/>
      <c r="AA3828" s="110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109"/>
      <c r="B3829" s="110"/>
      <c r="C3829" s="110"/>
      <c r="D3829" s="111"/>
      <c r="E3829" s="111"/>
      <c r="F3829" s="161"/>
      <c r="G3829" s="114"/>
      <c r="H3829" s="115"/>
      <c r="I3829" s="115"/>
      <c r="J3829" s="116"/>
      <c r="K3829" s="116"/>
      <c r="L3829" s="8"/>
      <c r="M3829" s="117"/>
      <c r="N3829" s="117"/>
      <c r="O3829" s="110"/>
      <c r="P3829" s="110"/>
      <c r="Q3829" s="148"/>
      <c r="R3829" s="149"/>
      <c r="S3829" s="110"/>
      <c r="T3829" s="110"/>
      <c r="U3829" s="110"/>
      <c r="V3829" s="120"/>
      <c r="W3829" s="118"/>
      <c r="X3829" s="118"/>
      <c r="Y3829" s="117"/>
      <c r="Z3829" s="110"/>
      <c r="AA3829" s="110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109"/>
      <c r="B3830" s="110"/>
      <c r="C3830" s="110"/>
      <c r="D3830" s="111"/>
      <c r="E3830" s="111"/>
      <c r="F3830" s="161"/>
      <c r="G3830" s="114"/>
      <c r="H3830" s="115"/>
      <c r="I3830" s="115"/>
      <c r="J3830" s="116"/>
      <c r="K3830" s="116"/>
      <c r="L3830" s="8"/>
      <c r="M3830" s="117"/>
      <c r="N3830" s="117"/>
      <c r="O3830" s="110"/>
      <c r="P3830" s="110"/>
      <c r="Q3830" s="148"/>
      <c r="R3830" s="149"/>
      <c r="S3830" s="110"/>
      <c r="T3830" s="110"/>
      <c r="U3830" s="110"/>
      <c r="V3830" s="120"/>
      <c r="W3830" s="118"/>
      <c r="X3830" s="118"/>
      <c r="Y3830" s="117"/>
      <c r="Z3830" s="110"/>
      <c r="AA3830" s="110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109"/>
      <c r="B3831" s="110"/>
      <c r="C3831" s="110"/>
      <c r="D3831" s="111"/>
      <c r="E3831" s="111"/>
      <c r="F3831" s="161"/>
      <c r="G3831" s="114"/>
      <c r="H3831" s="115"/>
      <c r="I3831" s="115"/>
      <c r="J3831" s="116"/>
      <c r="K3831" s="116"/>
      <c r="L3831" s="8"/>
      <c r="M3831" s="117"/>
      <c r="N3831" s="117"/>
      <c r="O3831" s="110"/>
      <c r="P3831" s="110"/>
      <c r="Q3831" s="148"/>
      <c r="R3831" s="149"/>
      <c r="S3831" s="110"/>
      <c r="T3831" s="110"/>
      <c r="U3831" s="110"/>
      <c r="V3831" s="120"/>
      <c r="W3831" s="118"/>
      <c r="X3831" s="118"/>
      <c r="Y3831" s="117"/>
      <c r="Z3831" s="110"/>
      <c r="AA3831" s="110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109"/>
      <c r="B3832" s="110"/>
      <c r="C3832" s="110"/>
      <c r="D3832" s="111"/>
      <c r="E3832" s="111"/>
      <c r="F3832" s="161"/>
      <c r="G3832" s="114"/>
      <c r="H3832" s="115"/>
      <c r="I3832" s="115"/>
      <c r="J3832" s="116"/>
      <c r="K3832" s="116"/>
      <c r="L3832" s="8"/>
      <c r="M3832" s="117"/>
      <c r="N3832" s="117"/>
      <c r="O3832" s="110"/>
      <c r="P3832" s="110"/>
      <c r="Q3832" s="148"/>
      <c r="R3832" s="149"/>
      <c r="S3832" s="110"/>
      <c r="T3832" s="110"/>
      <c r="U3832" s="110"/>
      <c r="V3832" s="120"/>
      <c r="W3832" s="118"/>
      <c r="X3832" s="118"/>
      <c r="Y3832" s="117"/>
      <c r="Z3832" s="110"/>
      <c r="AA3832" s="110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109"/>
      <c r="B3833" s="110"/>
      <c r="C3833" s="110"/>
      <c r="D3833" s="111"/>
      <c r="E3833" s="111"/>
      <c r="F3833" s="161"/>
      <c r="G3833" s="114"/>
      <c r="H3833" s="115"/>
      <c r="I3833" s="115"/>
      <c r="J3833" s="116"/>
      <c r="K3833" s="116"/>
      <c r="L3833" s="8"/>
      <c r="M3833" s="117"/>
      <c r="N3833" s="117"/>
      <c r="O3833" s="110"/>
      <c r="P3833" s="110"/>
      <c r="Q3833" s="148"/>
      <c r="R3833" s="149"/>
      <c r="S3833" s="110"/>
      <c r="T3833" s="110"/>
      <c r="U3833" s="110"/>
      <c r="V3833" s="120"/>
      <c r="W3833" s="118"/>
      <c r="X3833" s="118"/>
      <c r="Y3833" s="117"/>
      <c r="Z3833" s="110"/>
      <c r="AA3833" s="110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109"/>
      <c r="B3834" s="110"/>
      <c r="C3834" s="110"/>
      <c r="D3834" s="111"/>
      <c r="E3834" s="111"/>
      <c r="F3834" s="161"/>
      <c r="G3834" s="114"/>
      <c r="H3834" s="115"/>
      <c r="I3834" s="115"/>
      <c r="J3834" s="116"/>
      <c r="K3834" s="116"/>
      <c r="L3834" s="8"/>
      <c r="M3834" s="117"/>
      <c r="N3834" s="117"/>
      <c r="O3834" s="110"/>
      <c r="P3834" s="110"/>
      <c r="Q3834" s="148"/>
      <c r="R3834" s="149"/>
      <c r="S3834" s="110"/>
      <c r="T3834" s="110"/>
      <c r="U3834" s="110"/>
      <c r="V3834" s="120"/>
      <c r="W3834" s="118"/>
      <c r="X3834" s="118"/>
      <c r="Y3834" s="117"/>
      <c r="Z3834" s="110"/>
      <c r="AA3834" s="110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109"/>
      <c r="B3835" s="110"/>
      <c r="C3835" s="110"/>
      <c r="D3835" s="111"/>
      <c r="E3835" s="111"/>
      <c r="F3835" s="161"/>
      <c r="G3835" s="114"/>
      <c r="H3835" s="115"/>
      <c r="I3835" s="115"/>
      <c r="J3835" s="116"/>
      <c r="K3835" s="116"/>
      <c r="L3835" s="8"/>
      <c r="M3835" s="117"/>
      <c r="N3835" s="117"/>
      <c r="O3835" s="110"/>
      <c r="P3835" s="110"/>
      <c r="Q3835" s="148"/>
      <c r="R3835" s="149"/>
      <c r="S3835" s="110"/>
      <c r="T3835" s="110"/>
      <c r="U3835" s="110"/>
      <c r="V3835" s="120"/>
      <c r="W3835" s="118"/>
      <c r="X3835" s="118"/>
      <c r="Y3835" s="117"/>
      <c r="Z3835" s="110"/>
      <c r="AA3835" s="110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109"/>
      <c r="B3836" s="110"/>
      <c r="C3836" s="110"/>
      <c r="D3836" s="111"/>
      <c r="E3836" s="111"/>
      <c r="F3836" s="161"/>
      <c r="G3836" s="114"/>
      <c r="H3836" s="115"/>
      <c r="I3836" s="115"/>
      <c r="J3836" s="116"/>
      <c r="K3836" s="116"/>
      <c r="L3836" s="8"/>
      <c r="M3836" s="117"/>
      <c r="N3836" s="117"/>
      <c r="O3836" s="110"/>
      <c r="P3836" s="110"/>
      <c r="Q3836" s="148"/>
      <c r="R3836" s="149"/>
      <c r="S3836" s="110"/>
      <c r="T3836" s="110"/>
      <c r="U3836" s="110"/>
      <c r="V3836" s="120"/>
      <c r="W3836" s="118"/>
      <c r="X3836" s="118"/>
      <c r="Y3836" s="117"/>
      <c r="Z3836" s="110"/>
      <c r="AA3836" s="110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109"/>
      <c r="B3837" s="110"/>
      <c r="C3837" s="110"/>
      <c r="D3837" s="111"/>
      <c r="E3837" s="111"/>
      <c r="F3837" s="161"/>
      <c r="G3837" s="114"/>
      <c r="H3837" s="115"/>
      <c r="I3837" s="115"/>
      <c r="J3837" s="116"/>
      <c r="K3837" s="116"/>
      <c r="L3837" s="8"/>
      <c r="M3837" s="117"/>
      <c r="N3837" s="117"/>
      <c r="O3837" s="110"/>
      <c r="P3837" s="110"/>
      <c r="Q3837" s="148"/>
      <c r="R3837" s="149"/>
      <c r="S3837" s="110"/>
      <c r="T3837" s="110"/>
      <c r="U3837" s="110"/>
      <c r="V3837" s="120"/>
      <c r="W3837" s="118"/>
      <c r="X3837" s="118"/>
      <c r="Y3837" s="117"/>
      <c r="Z3837" s="110"/>
      <c r="AA3837" s="110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109"/>
      <c r="B3838" s="110"/>
      <c r="C3838" s="110"/>
      <c r="D3838" s="111"/>
      <c r="E3838" s="111"/>
      <c r="F3838" s="161"/>
      <c r="G3838" s="114"/>
      <c r="H3838" s="115"/>
      <c r="I3838" s="115"/>
      <c r="J3838" s="116"/>
      <c r="K3838" s="116"/>
      <c r="L3838" s="8"/>
      <c r="M3838" s="117"/>
      <c r="N3838" s="117"/>
      <c r="O3838" s="110"/>
      <c r="P3838" s="110"/>
      <c r="Q3838" s="148"/>
      <c r="R3838" s="149"/>
      <c r="S3838" s="110"/>
      <c r="T3838" s="110"/>
      <c r="U3838" s="110"/>
      <c r="V3838" s="120"/>
      <c r="W3838" s="118"/>
      <c r="X3838" s="118"/>
      <c r="Y3838" s="117"/>
      <c r="Z3838" s="110"/>
      <c r="AA3838" s="110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109"/>
      <c r="B3839" s="110"/>
      <c r="C3839" s="110"/>
      <c r="D3839" s="111"/>
      <c r="E3839" s="111"/>
      <c r="F3839" s="161"/>
      <c r="G3839" s="114"/>
      <c r="H3839" s="115"/>
      <c r="I3839" s="115"/>
      <c r="J3839" s="116"/>
      <c r="K3839" s="116"/>
      <c r="L3839" s="8"/>
      <c r="M3839" s="117"/>
      <c r="N3839" s="117"/>
      <c r="O3839" s="110"/>
      <c r="P3839" s="110"/>
      <c r="Q3839" s="148"/>
      <c r="R3839" s="149"/>
      <c r="S3839" s="110"/>
      <c r="T3839" s="110"/>
      <c r="U3839" s="110"/>
      <c r="V3839" s="120"/>
      <c r="W3839" s="118"/>
      <c r="X3839" s="118"/>
      <c r="Y3839" s="117"/>
      <c r="Z3839" s="110"/>
      <c r="AA3839" s="110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109"/>
      <c r="B3840" s="110"/>
      <c r="C3840" s="110"/>
      <c r="D3840" s="111"/>
      <c r="E3840" s="111"/>
      <c r="F3840" s="161"/>
      <c r="G3840" s="114"/>
      <c r="H3840" s="115"/>
      <c r="I3840" s="115"/>
      <c r="J3840" s="116"/>
      <c r="K3840" s="116"/>
      <c r="L3840" s="8"/>
      <c r="M3840" s="117"/>
      <c r="N3840" s="117"/>
      <c r="O3840" s="110"/>
      <c r="P3840" s="110"/>
      <c r="Q3840" s="148"/>
      <c r="R3840" s="149"/>
      <c r="S3840" s="110"/>
      <c r="T3840" s="110"/>
      <c r="U3840" s="110"/>
      <c r="V3840" s="120"/>
      <c r="W3840" s="118"/>
      <c r="X3840" s="118"/>
      <c r="Y3840" s="117"/>
      <c r="Z3840" s="110"/>
      <c r="AA3840" s="110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109"/>
      <c r="B3841" s="110"/>
      <c r="C3841" s="110"/>
      <c r="D3841" s="111"/>
      <c r="E3841" s="111"/>
      <c r="F3841" s="161"/>
      <c r="G3841" s="114"/>
      <c r="H3841" s="115"/>
      <c r="I3841" s="115"/>
      <c r="J3841" s="116"/>
      <c r="K3841" s="116"/>
      <c r="L3841" s="8"/>
      <c r="M3841" s="117"/>
      <c r="N3841" s="117"/>
      <c r="O3841" s="110"/>
      <c r="P3841" s="110"/>
      <c r="Q3841" s="148"/>
      <c r="R3841" s="149"/>
      <c r="S3841" s="110"/>
      <c r="T3841" s="110"/>
      <c r="U3841" s="110"/>
      <c r="V3841" s="120"/>
      <c r="W3841" s="118"/>
      <c r="X3841" s="118"/>
      <c r="Y3841" s="117"/>
      <c r="Z3841" s="110"/>
      <c r="AA3841" s="110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109"/>
      <c r="B3842" s="110"/>
      <c r="C3842" s="110"/>
      <c r="D3842" s="111"/>
      <c r="E3842" s="111"/>
      <c r="F3842" s="161"/>
      <c r="G3842" s="114"/>
      <c r="H3842" s="115"/>
      <c r="I3842" s="115"/>
      <c r="J3842" s="116"/>
      <c r="K3842" s="116"/>
      <c r="L3842" s="8"/>
      <c r="M3842" s="117"/>
      <c r="N3842" s="117"/>
      <c r="O3842" s="110"/>
      <c r="P3842" s="110"/>
      <c r="Q3842" s="148"/>
      <c r="R3842" s="149"/>
      <c r="S3842" s="110"/>
      <c r="T3842" s="110"/>
      <c r="U3842" s="110"/>
      <c r="V3842" s="120"/>
      <c r="W3842" s="118"/>
      <c r="X3842" s="118"/>
      <c r="Y3842" s="117"/>
      <c r="Z3842" s="110"/>
      <c r="AA3842" s="110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109"/>
      <c r="B3843" s="110"/>
      <c r="C3843" s="110"/>
      <c r="D3843" s="111"/>
      <c r="E3843" s="111"/>
      <c r="F3843" s="161"/>
      <c r="G3843" s="114"/>
      <c r="H3843" s="115"/>
      <c r="I3843" s="115"/>
      <c r="J3843" s="116"/>
      <c r="K3843" s="116"/>
      <c r="L3843" s="8"/>
      <c r="M3843" s="117"/>
      <c r="N3843" s="117"/>
      <c r="O3843" s="110"/>
      <c r="P3843" s="110"/>
      <c r="Q3843" s="148"/>
      <c r="R3843" s="149"/>
      <c r="S3843" s="110"/>
      <c r="T3843" s="110"/>
      <c r="U3843" s="110"/>
      <c r="V3843" s="120"/>
      <c r="W3843" s="118"/>
      <c r="X3843" s="118"/>
      <c r="Y3843" s="117"/>
      <c r="Z3843" s="110"/>
      <c r="AA3843" s="110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109"/>
      <c r="B3844" s="110"/>
      <c r="C3844" s="110"/>
      <c r="D3844" s="111"/>
      <c r="E3844" s="111"/>
      <c r="F3844" s="161"/>
      <c r="G3844" s="114"/>
      <c r="H3844" s="115"/>
      <c r="I3844" s="115"/>
      <c r="J3844" s="116"/>
      <c r="K3844" s="116"/>
      <c r="L3844" s="8"/>
      <c r="M3844" s="117"/>
      <c r="N3844" s="117"/>
      <c r="O3844" s="110"/>
      <c r="P3844" s="110"/>
      <c r="Q3844" s="148"/>
      <c r="R3844" s="149"/>
      <c r="S3844" s="110"/>
      <c r="T3844" s="110"/>
      <c r="U3844" s="110"/>
      <c r="V3844" s="120"/>
      <c r="W3844" s="118"/>
      <c r="X3844" s="118"/>
      <c r="Y3844" s="117"/>
      <c r="Z3844" s="110"/>
      <c r="AA3844" s="110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109"/>
      <c r="B3845" s="110"/>
      <c r="C3845" s="110"/>
      <c r="D3845" s="111"/>
      <c r="E3845" s="111"/>
      <c r="F3845" s="161"/>
      <c r="G3845" s="114"/>
      <c r="H3845" s="115"/>
      <c r="I3845" s="115"/>
      <c r="J3845" s="116"/>
      <c r="K3845" s="116"/>
      <c r="L3845" s="8"/>
      <c r="M3845" s="117"/>
      <c r="N3845" s="117"/>
      <c r="O3845" s="110"/>
      <c r="P3845" s="110"/>
      <c r="Q3845" s="148"/>
      <c r="R3845" s="149"/>
      <c r="S3845" s="110"/>
      <c r="T3845" s="110"/>
      <c r="U3845" s="110"/>
      <c r="V3845" s="120"/>
      <c r="W3845" s="118"/>
      <c r="X3845" s="118"/>
      <c r="Y3845" s="117"/>
      <c r="Z3845" s="110"/>
      <c r="AA3845" s="110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109"/>
      <c r="B3846" s="110"/>
      <c r="C3846" s="110"/>
      <c r="D3846" s="111"/>
      <c r="E3846" s="111"/>
      <c r="F3846" s="161"/>
      <c r="G3846" s="114"/>
      <c r="H3846" s="115"/>
      <c r="I3846" s="115"/>
      <c r="J3846" s="116"/>
      <c r="K3846" s="116"/>
      <c r="L3846" s="8"/>
      <c r="M3846" s="117"/>
      <c r="N3846" s="117"/>
      <c r="O3846" s="110"/>
      <c r="P3846" s="110"/>
      <c r="Q3846" s="148"/>
      <c r="R3846" s="149"/>
      <c r="S3846" s="110"/>
      <c r="T3846" s="110"/>
      <c r="U3846" s="110"/>
      <c r="V3846" s="120"/>
      <c r="W3846" s="118"/>
      <c r="X3846" s="118"/>
      <c r="Y3846" s="117"/>
      <c r="Z3846" s="110"/>
      <c r="AA3846" s="110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109"/>
      <c r="B3847" s="110"/>
      <c r="C3847" s="110"/>
      <c r="D3847" s="111"/>
      <c r="E3847" s="111"/>
      <c r="F3847" s="161"/>
      <c r="G3847" s="114"/>
      <c r="H3847" s="115"/>
      <c r="I3847" s="115"/>
      <c r="J3847" s="116"/>
      <c r="K3847" s="116"/>
      <c r="L3847" s="8"/>
      <c r="M3847" s="117"/>
      <c r="N3847" s="117"/>
      <c r="O3847" s="110"/>
      <c r="P3847" s="110"/>
      <c r="Q3847" s="148"/>
      <c r="R3847" s="149"/>
      <c r="S3847" s="110"/>
      <c r="T3847" s="110"/>
      <c r="U3847" s="110"/>
      <c r="V3847" s="120"/>
      <c r="W3847" s="118"/>
      <c r="X3847" s="118"/>
      <c r="Y3847" s="117"/>
      <c r="Z3847" s="110"/>
      <c r="AA3847" s="110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109"/>
      <c r="B3848" s="110"/>
      <c r="C3848" s="110"/>
      <c r="D3848" s="111"/>
      <c r="E3848" s="111"/>
      <c r="F3848" s="161"/>
      <c r="G3848" s="114"/>
      <c r="H3848" s="115"/>
      <c r="I3848" s="115"/>
      <c r="J3848" s="116"/>
      <c r="K3848" s="116"/>
      <c r="L3848" s="8"/>
      <c r="M3848" s="117"/>
      <c r="N3848" s="117"/>
      <c r="O3848" s="110"/>
      <c r="P3848" s="110"/>
      <c r="Q3848" s="148"/>
      <c r="R3848" s="149"/>
      <c r="S3848" s="110"/>
      <c r="T3848" s="110"/>
      <c r="U3848" s="110"/>
      <c r="V3848" s="120"/>
      <c r="W3848" s="118"/>
      <c r="X3848" s="118"/>
      <c r="Y3848" s="117"/>
      <c r="Z3848" s="110"/>
      <c r="AA3848" s="110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109"/>
      <c r="B3849" s="110"/>
      <c r="C3849" s="110"/>
      <c r="D3849" s="111"/>
      <c r="E3849" s="111"/>
      <c r="F3849" s="161"/>
      <c r="G3849" s="114"/>
      <c r="H3849" s="115"/>
      <c r="I3849" s="115"/>
      <c r="J3849" s="116"/>
      <c r="K3849" s="116"/>
      <c r="L3849" s="8"/>
      <c r="M3849" s="117"/>
      <c r="N3849" s="117"/>
      <c r="O3849" s="110"/>
      <c r="P3849" s="110"/>
      <c r="Q3849" s="148"/>
      <c r="R3849" s="149"/>
      <c r="S3849" s="110"/>
      <c r="T3849" s="110"/>
      <c r="U3849" s="110"/>
      <c r="V3849" s="120"/>
      <c r="W3849" s="118"/>
      <c r="X3849" s="118"/>
      <c r="Y3849" s="117"/>
      <c r="Z3849" s="110"/>
      <c r="AA3849" s="110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109"/>
      <c r="B3850" s="110"/>
      <c r="C3850" s="110"/>
      <c r="D3850" s="111"/>
      <c r="E3850" s="111"/>
      <c r="F3850" s="161"/>
      <c r="G3850" s="114"/>
      <c r="H3850" s="115"/>
      <c r="I3850" s="115"/>
      <c r="J3850" s="116"/>
      <c r="K3850" s="116"/>
      <c r="L3850" s="8"/>
      <c r="M3850" s="117"/>
      <c r="N3850" s="117"/>
      <c r="O3850" s="110"/>
      <c r="P3850" s="110"/>
      <c r="Q3850" s="148"/>
      <c r="R3850" s="149"/>
      <c r="S3850" s="110"/>
      <c r="T3850" s="110"/>
      <c r="U3850" s="110"/>
      <c r="V3850" s="120"/>
      <c r="W3850" s="118"/>
      <c r="X3850" s="118"/>
      <c r="Y3850" s="117"/>
      <c r="Z3850" s="110"/>
      <c r="AA3850" s="110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109"/>
      <c r="B3851" s="110"/>
      <c r="C3851" s="110"/>
      <c r="D3851" s="111"/>
      <c r="E3851" s="111"/>
      <c r="F3851" s="161"/>
      <c r="G3851" s="114"/>
      <c r="H3851" s="115"/>
      <c r="I3851" s="115"/>
      <c r="J3851" s="116"/>
      <c r="K3851" s="116"/>
      <c r="L3851" s="8"/>
      <c r="M3851" s="117"/>
      <c r="N3851" s="117"/>
      <c r="O3851" s="110"/>
      <c r="P3851" s="110"/>
      <c r="Q3851" s="148"/>
      <c r="R3851" s="149"/>
      <c r="S3851" s="110"/>
      <c r="T3851" s="110"/>
      <c r="U3851" s="110"/>
      <c r="V3851" s="120"/>
      <c r="W3851" s="118"/>
      <c r="X3851" s="118"/>
      <c r="Y3851" s="117"/>
      <c r="Z3851" s="110"/>
      <c r="AA3851" s="110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109"/>
      <c r="B3852" s="110"/>
      <c r="C3852" s="110"/>
      <c r="D3852" s="111"/>
      <c r="E3852" s="111"/>
      <c r="F3852" s="161"/>
      <c r="G3852" s="114"/>
      <c r="H3852" s="115"/>
      <c r="I3852" s="115"/>
      <c r="J3852" s="116"/>
      <c r="K3852" s="116"/>
      <c r="L3852" s="8"/>
      <c r="M3852" s="117"/>
      <c r="N3852" s="117"/>
      <c r="O3852" s="110"/>
      <c r="P3852" s="110"/>
      <c r="Q3852" s="148"/>
      <c r="R3852" s="149"/>
      <c r="S3852" s="110"/>
      <c r="T3852" s="110"/>
      <c r="U3852" s="110"/>
      <c r="V3852" s="120"/>
      <c r="W3852" s="118"/>
      <c r="X3852" s="118"/>
      <c r="Y3852" s="117"/>
      <c r="Z3852" s="110"/>
      <c r="AA3852" s="110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109"/>
      <c r="B3853" s="110"/>
      <c r="C3853" s="110"/>
      <c r="D3853" s="111"/>
      <c r="E3853" s="111"/>
      <c r="F3853" s="161"/>
      <c r="G3853" s="114"/>
      <c r="H3853" s="115"/>
      <c r="I3853" s="115"/>
      <c r="J3853" s="116"/>
      <c r="K3853" s="116"/>
      <c r="L3853" s="8"/>
      <c r="M3853" s="117"/>
      <c r="N3853" s="117"/>
      <c r="O3853" s="110"/>
      <c r="P3853" s="110"/>
      <c r="Q3853" s="148"/>
      <c r="R3853" s="149"/>
      <c r="S3853" s="110"/>
      <c r="T3853" s="110"/>
      <c r="U3853" s="110"/>
      <c r="V3853" s="120"/>
      <c r="W3853" s="118"/>
      <c r="X3853" s="118"/>
      <c r="Y3853" s="117"/>
      <c r="Z3853" s="110"/>
      <c r="AA3853" s="110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109"/>
      <c r="B3854" s="110"/>
      <c r="C3854" s="110"/>
      <c r="D3854" s="111"/>
      <c r="E3854" s="111"/>
      <c r="F3854" s="161"/>
      <c r="G3854" s="114"/>
      <c r="H3854" s="115"/>
      <c r="I3854" s="115"/>
      <c r="J3854" s="116"/>
      <c r="K3854" s="116"/>
      <c r="L3854" s="8"/>
      <c r="M3854" s="117"/>
      <c r="N3854" s="117"/>
      <c r="O3854" s="110"/>
      <c r="P3854" s="110"/>
      <c r="Q3854" s="148"/>
      <c r="R3854" s="149"/>
      <c r="S3854" s="110"/>
      <c r="T3854" s="110"/>
      <c r="U3854" s="110"/>
      <c r="V3854" s="120"/>
      <c r="W3854" s="118"/>
      <c r="X3854" s="118"/>
      <c r="Y3854" s="117"/>
      <c r="Z3854" s="110"/>
      <c r="AA3854" s="110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109"/>
      <c r="B3855" s="110"/>
      <c r="C3855" s="110"/>
      <c r="D3855" s="111"/>
      <c r="E3855" s="111"/>
      <c r="F3855" s="161"/>
      <c r="G3855" s="114"/>
      <c r="H3855" s="115"/>
      <c r="I3855" s="115"/>
      <c r="J3855" s="116"/>
      <c r="K3855" s="116"/>
      <c r="L3855" s="8"/>
      <c r="M3855" s="117"/>
      <c r="N3855" s="117"/>
      <c r="O3855" s="110"/>
      <c r="P3855" s="110"/>
      <c r="Q3855" s="148"/>
      <c r="R3855" s="149"/>
      <c r="S3855" s="110"/>
      <c r="T3855" s="110"/>
      <c r="U3855" s="110"/>
      <c r="V3855" s="120"/>
      <c r="W3855" s="118"/>
      <c r="X3855" s="118"/>
      <c r="Y3855" s="117"/>
      <c r="Z3855" s="110"/>
      <c r="AA3855" s="110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109"/>
      <c r="B3856" s="110"/>
      <c r="C3856" s="110"/>
      <c r="D3856" s="111"/>
      <c r="E3856" s="111"/>
      <c r="F3856" s="161"/>
      <c r="G3856" s="114"/>
      <c r="H3856" s="115"/>
      <c r="I3856" s="115"/>
      <c r="J3856" s="116"/>
      <c r="K3856" s="116"/>
      <c r="L3856" s="8"/>
      <c r="M3856" s="117"/>
      <c r="N3856" s="117"/>
      <c r="O3856" s="110"/>
      <c r="P3856" s="110"/>
      <c r="Q3856" s="148"/>
      <c r="R3856" s="149"/>
      <c r="S3856" s="110"/>
      <c r="T3856" s="110"/>
      <c r="U3856" s="110"/>
      <c r="V3856" s="120"/>
      <c r="W3856" s="118"/>
      <c r="X3856" s="118"/>
      <c r="Y3856" s="117"/>
      <c r="Z3856" s="110"/>
      <c r="AA3856" s="110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109"/>
      <c r="B3857" s="110"/>
      <c r="C3857" s="110"/>
      <c r="D3857" s="111"/>
      <c r="E3857" s="111"/>
      <c r="F3857" s="161"/>
      <c r="G3857" s="114"/>
      <c r="H3857" s="115"/>
      <c r="I3857" s="115"/>
      <c r="J3857" s="116"/>
      <c r="K3857" s="116"/>
      <c r="L3857" s="8"/>
      <c r="M3857" s="117"/>
      <c r="N3857" s="117"/>
      <c r="O3857" s="110"/>
      <c r="P3857" s="110"/>
      <c r="Q3857" s="148"/>
      <c r="R3857" s="149"/>
      <c r="S3857" s="110"/>
      <c r="T3857" s="110"/>
      <c r="U3857" s="110"/>
      <c r="V3857" s="120"/>
      <c r="W3857" s="118"/>
      <c r="X3857" s="118"/>
      <c r="Y3857" s="117"/>
      <c r="Z3857" s="110"/>
      <c r="AA3857" s="110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109"/>
      <c r="B3858" s="110"/>
      <c r="C3858" s="110"/>
      <c r="D3858" s="111"/>
      <c r="E3858" s="111"/>
      <c r="F3858" s="161"/>
      <c r="G3858" s="114"/>
      <c r="H3858" s="115"/>
      <c r="I3858" s="115"/>
      <c r="J3858" s="116"/>
      <c r="K3858" s="116"/>
      <c r="L3858" s="8"/>
      <c r="M3858" s="117"/>
      <c r="N3858" s="117"/>
      <c r="O3858" s="110"/>
      <c r="P3858" s="110"/>
      <c r="Q3858" s="148"/>
      <c r="R3858" s="149"/>
      <c r="S3858" s="110"/>
      <c r="T3858" s="110"/>
      <c r="U3858" s="110"/>
      <c r="V3858" s="120"/>
      <c r="W3858" s="118"/>
      <c r="X3858" s="118"/>
      <c r="Y3858" s="117"/>
      <c r="Z3858" s="110"/>
      <c r="AA3858" s="110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109"/>
      <c r="B3859" s="110"/>
      <c r="C3859" s="110"/>
      <c r="D3859" s="111"/>
      <c r="E3859" s="111"/>
      <c r="F3859" s="161"/>
      <c r="G3859" s="114"/>
      <c r="H3859" s="115"/>
      <c r="I3859" s="115"/>
      <c r="J3859" s="116"/>
      <c r="K3859" s="116"/>
      <c r="L3859" s="8"/>
      <c r="M3859" s="117"/>
      <c r="N3859" s="117"/>
      <c r="O3859" s="110"/>
      <c r="P3859" s="110"/>
      <c r="Q3859" s="148"/>
      <c r="R3859" s="149"/>
      <c r="S3859" s="110"/>
      <c r="T3859" s="110"/>
      <c r="U3859" s="110"/>
      <c r="V3859" s="120"/>
      <c r="W3859" s="118"/>
      <c r="X3859" s="118"/>
      <c r="Y3859" s="117"/>
      <c r="Z3859" s="110"/>
      <c r="AA3859" s="110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109"/>
      <c r="B3860" s="110"/>
      <c r="C3860" s="110"/>
      <c r="D3860" s="111"/>
      <c r="E3860" s="111"/>
      <c r="F3860" s="161"/>
      <c r="G3860" s="114"/>
      <c r="H3860" s="115"/>
      <c r="I3860" s="115"/>
      <c r="J3860" s="116"/>
      <c r="K3860" s="116"/>
      <c r="L3860" s="8"/>
      <c r="M3860" s="117"/>
      <c r="N3860" s="117"/>
      <c r="O3860" s="110"/>
      <c r="P3860" s="110"/>
      <c r="Q3860" s="148"/>
      <c r="R3860" s="149"/>
      <c r="S3860" s="110"/>
      <c r="T3860" s="110"/>
      <c r="U3860" s="110"/>
      <c r="V3860" s="120"/>
      <c r="W3860" s="118"/>
      <c r="X3860" s="118"/>
      <c r="Y3860" s="117"/>
      <c r="Z3860" s="110"/>
      <c r="AA3860" s="110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109"/>
      <c r="B3861" s="110"/>
      <c r="C3861" s="110"/>
      <c r="D3861" s="111"/>
      <c r="E3861" s="111"/>
      <c r="F3861" s="161"/>
      <c r="G3861" s="114"/>
      <c r="H3861" s="115"/>
      <c r="I3861" s="115"/>
      <c r="J3861" s="116"/>
      <c r="K3861" s="116"/>
      <c r="L3861" s="8"/>
      <c r="M3861" s="117"/>
      <c r="N3861" s="117"/>
      <c r="O3861" s="110"/>
      <c r="P3861" s="110"/>
      <c r="Q3861" s="148"/>
      <c r="R3861" s="149"/>
      <c r="S3861" s="110"/>
      <c r="T3861" s="110"/>
      <c r="U3861" s="110"/>
      <c r="V3861" s="120"/>
      <c r="W3861" s="118"/>
      <c r="X3861" s="118"/>
      <c r="Y3861" s="117"/>
      <c r="Z3861" s="110"/>
      <c r="AA3861" s="110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109"/>
      <c r="B3862" s="110"/>
      <c r="C3862" s="110"/>
      <c r="D3862" s="111"/>
      <c r="E3862" s="111"/>
      <c r="F3862" s="161"/>
      <c r="G3862" s="114"/>
      <c r="H3862" s="115"/>
      <c r="I3862" s="115"/>
      <c r="J3862" s="116"/>
      <c r="K3862" s="116"/>
      <c r="L3862" s="8"/>
      <c r="M3862" s="117"/>
      <c r="N3862" s="117"/>
      <c r="O3862" s="110"/>
      <c r="P3862" s="110"/>
      <c r="Q3862" s="148"/>
      <c r="R3862" s="149"/>
      <c r="S3862" s="110"/>
      <c r="T3862" s="110"/>
      <c r="U3862" s="110"/>
      <c r="V3862" s="120"/>
      <c r="W3862" s="118"/>
      <c r="X3862" s="118"/>
      <c r="Y3862" s="117"/>
      <c r="Z3862" s="110"/>
      <c r="AA3862" s="110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109"/>
      <c r="B3863" s="110"/>
      <c r="C3863" s="110"/>
      <c r="D3863" s="111"/>
      <c r="E3863" s="111"/>
      <c r="F3863" s="161"/>
      <c r="G3863" s="114"/>
      <c r="H3863" s="115"/>
      <c r="I3863" s="115"/>
      <c r="J3863" s="116"/>
      <c r="K3863" s="116"/>
      <c r="L3863" s="8"/>
      <c r="M3863" s="117"/>
      <c r="N3863" s="117"/>
      <c r="O3863" s="110"/>
      <c r="P3863" s="110"/>
      <c r="Q3863" s="148"/>
      <c r="R3863" s="149"/>
      <c r="S3863" s="110"/>
      <c r="T3863" s="110"/>
      <c r="U3863" s="110"/>
      <c r="V3863" s="120"/>
      <c r="W3863" s="118"/>
      <c r="X3863" s="118"/>
      <c r="Y3863" s="117"/>
      <c r="Z3863" s="110"/>
      <c r="AA3863" s="110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109"/>
      <c r="B3864" s="110"/>
      <c r="C3864" s="110"/>
      <c r="D3864" s="111"/>
      <c r="E3864" s="111"/>
      <c r="F3864" s="161"/>
      <c r="G3864" s="114"/>
      <c r="H3864" s="115"/>
      <c r="I3864" s="115"/>
      <c r="J3864" s="116"/>
      <c r="K3864" s="116"/>
      <c r="L3864" s="8"/>
      <c r="M3864" s="117"/>
      <c r="N3864" s="117"/>
      <c r="O3864" s="110"/>
      <c r="P3864" s="110"/>
      <c r="Q3864" s="148"/>
      <c r="R3864" s="149"/>
      <c r="S3864" s="110"/>
      <c r="T3864" s="110"/>
      <c r="U3864" s="110"/>
      <c r="V3864" s="120"/>
      <c r="W3864" s="118"/>
      <c r="X3864" s="118"/>
      <c r="Y3864" s="117"/>
      <c r="Z3864" s="110"/>
      <c r="AA3864" s="110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109"/>
      <c r="B3865" s="110"/>
      <c r="C3865" s="110"/>
      <c r="D3865" s="111"/>
      <c r="E3865" s="111"/>
      <c r="F3865" s="161"/>
      <c r="G3865" s="114"/>
      <c r="H3865" s="115"/>
      <c r="I3865" s="115"/>
      <c r="J3865" s="116"/>
      <c r="K3865" s="116"/>
      <c r="L3865" s="8"/>
      <c r="M3865" s="117"/>
      <c r="N3865" s="117"/>
      <c r="O3865" s="110"/>
      <c r="P3865" s="110"/>
      <c r="Q3865" s="148"/>
      <c r="R3865" s="149"/>
      <c r="S3865" s="110"/>
      <c r="T3865" s="110"/>
      <c r="U3865" s="110"/>
      <c r="V3865" s="120"/>
      <c r="W3865" s="118"/>
      <c r="X3865" s="118"/>
      <c r="Y3865" s="117"/>
      <c r="Z3865" s="110"/>
      <c r="AA3865" s="110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109"/>
      <c r="B3866" s="110"/>
      <c r="C3866" s="110"/>
      <c r="D3866" s="111"/>
      <c r="E3866" s="111"/>
      <c r="F3866" s="161"/>
      <c r="G3866" s="114"/>
      <c r="H3866" s="115"/>
      <c r="I3866" s="115"/>
      <c r="J3866" s="116"/>
      <c r="K3866" s="116"/>
      <c r="L3866" s="8"/>
      <c r="M3866" s="117"/>
      <c r="N3866" s="117"/>
      <c r="O3866" s="110"/>
      <c r="P3866" s="110"/>
      <c r="Q3866" s="148"/>
      <c r="R3866" s="149"/>
      <c r="S3866" s="110"/>
      <c r="T3866" s="110"/>
      <c r="U3866" s="110"/>
      <c r="V3866" s="120"/>
      <c r="W3866" s="118"/>
      <c r="X3866" s="118"/>
      <c r="Y3866" s="117"/>
      <c r="Z3866" s="110"/>
      <c r="AA3866" s="110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109"/>
      <c r="B3867" s="110"/>
      <c r="C3867" s="110"/>
      <c r="D3867" s="111"/>
      <c r="E3867" s="111"/>
      <c r="F3867" s="161"/>
      <c r="G3867" s="114"/>
      <c r="H3867" s="115"/>
      <c r="I3867" s="115"/>
      <c r="J3867" s="116"/>
      <c r="K3867" s="116"/>
      <c r="L3867" s="8"/>
      <c r="M3867" s="117"/>
      <c r="N3867" s="117"/>
      <c r="O3867" s="110"/>
      <c r="P3867" s="110"/>
      <c r="Q3867" s="148"/>
      <c r="R3867" s="149"/>
      <c r="S3867" s="110"/>
      <c r="T3867" s="110"/>
      <c r="U3867" s="110"/>
      <c r="V3867" s="120"/>
      <c r="W3867" s="118"/>
      <c r="X3867" s="118"/>
      <c r="Y3867" s="117"/>
      <c r="Z3867" s="110"/>
      <c r="AA3867" s="110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109"/>
      <c r="B3868" s="110"/>
      <c r="C3868" s="110"/>
      <c r="D3868" s="111"/>
      <c r="E3868" s="111"/>
      <c r="F3868" s="161"/>
      <c r="G3868" s="114"/>
      <c r="H3868" s="115"/>
      <c r="I3868" s="115"/>
      <c r="J3868" s="116"/>
      <c r="K3868" s="116"/>
      <c r="L3868" s="8"/>
      <c r="M3868" s="117"/>
      <c r="N3868" s="117"/>
      <c r="O3868" s="110"/>
      <c r="P3868" s="110"/>
      <c r="Q3868" s="148"/>
      <c r="R3868" s="149"/>
      <c r="S3868" s="110"/>
      <c r="T3868" s="110"/>
      <c r="U3868" s="110"/>
      <c r="V3868" s="120"/>
      <c r="W3868" s="118"/>
      <c r="X3868" s="118"/>
      <c r="Y3868" s="117"/>
      <c r="Z3868" s="110"/>
      <c r="AA3868" s="110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109"/>
      <c r="B3869" s="110"/>
      <c r="C3869" s="110"/>
      <c r="D3869" s="111"/>
      <c r="E3869" s="111"/>
      <c r="F3869" s="161"/>
      <c r="G3869" s="114"/>
      <c r="H3869" s="115"/>
      <c r="I3869" s="115"/>
      <c r="J3869" s="116"/>
      <c r="K3869" s="116"/>
      <c r="L3869" s="8"/>
      <c r="M3869" s="117"/>
      <c r="N3869" s="117"/>
      <c r="O3869" s="110"/>
      <c r="P3869" s="110"/>
      <c r="Q3869" s="148"/>
      <c r="R3869" s="149"/>
      <c r="S3869" s="110"/>
      <c r="T3869" s="110"/>
      <c r="U3869" s="110"/>
      <c r="V3869" s="120"/>
      <c r="W3869" s="118"/>
      <c r="X3869" s="118"/>
      <c r="Y3869" s="117"/>
      <c r="Z3869" s="110"/>
      <c r="AA3869" s="110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109"/>
      <c r="B3870" s="110"/>
      <c r="C3870" s="110"/>
      <c r="D3870" s="111"/>
      <c r="E3870" s="111"/>
      <c r="F3870" s="161"/>
      <c r="G3870" s="114"/>
      <c r="H3870" s="115"/>
      <c r="I3870" s="115"/>
      <c r="J3870" s="116"/>
      <c r="K3870" s="116"/>
      <c r="L3870" s="8"/>
      <c r="M3870" s="117"/>
      <c r="N3870" s="117"/>
      <c r="O3870" s="110"/>
      <c r="P3870" s="110"/>
      <c r="Q3870" s="148"/>
      <c r="R3870" s="149"/>
      <c r="S3870" s="110"/>
      <c r="T3870" s="110"/>
      <c r="U3870" s="110"/>
      <c r="V3870" s="120"/>
      <c r="W3870" s="118"/>
      <c r="X3870" s="118"/>
      <c r="Y3870" s="117"/>
      <c r="Z3870" s="110"/>
      <c r="AA3870" s="110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109"/>
      <c r="B3871" s="110"/>
      <c r="C3871" s="110"/>
      <c r="D3871" s="111"/>
      <c r="E3871" s="111"/>
      <c r="F3871" s="161"/>
      <c r="G3871" s="114"/>
      <c r="H3871" s="115"/>
      <c r="I3871" s="115"/>
      <c r="J3871" s="116"/>
      <c r="K3871" s="116"/>
      <c r="L3871" s="8"/>
      <c r="M3871" s="117"/>
      <c r="N3871" s="117"/>
      <c r="O3871" s="110"/>
      <c r="P3871" s="110"/>
      <c r="Q3871" s="148"/>
      <c r="R3871" s="149"/>
      <c r="S3871" s="110"/>
      <c r="T3871" s="110"/>
      <c r="U3871" s="110"/>
      <c r="V3871" s="120"/>
      <c r="W3871" s="118"/>
      <c r="X3871" s="118"/>
      <c r="Y3871" s="117"/>
      <c r="Z3871" s="110"/>
      <c r="AA3871" s="110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109"/>
      <c r="B3872" s="110"/>
      <c r="C3872" s="110"/>
      <c r="D3872" s="111"/>
      <c r="E3872" s="111"/>
      <c r="F3872" s="161"/>
      <c r="G3872" s="114"/>
      <c r="H3872" s="115"/>
      <c r="I3872" s="115"/>
      <c r="J3872" s="116"/>
      <c r="K3872" s="116"/>
      <c r="L3872" s="8"/>
      <c r="M3872" s="117"/>
      <c r="N3872" s="117"/>
      <c r="O3872" s="110"/>
      <c r="P3872" s="110"/>
      <c r="Q3872" s="148"/>
      <c r="R3872" s="149"/>
      <c r="S3872" s="110"/>
      <c r="T3872" s="110"/>
      <c r="U3872" s="110"/>
      <c r="V3872" s="120"/>
      <c r="W3872" s="118"/>
      <c r="X3872" s="118"/>
      <c r="Y3872" s="117"/>
      <c r="Z3872" s="110"/>
      <c r="AA3872" s="110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109"/>
      <c r="B3873" s="110"/>
      <c r="C3873" s="110"/>
      <c r="D3873" s="111"/>
      <c r="E3873" s="111"/>
      <c r="F3873" s="161"/>
      <c r="G3873" s="114"/>
      <c r="H3873" s="115"/>
      <c r="I3873" s="115"/>
      <c r="J3873" s="116"/>
      <c r="K3873" s="116"/>
      <c r="L3873" s="8"/>
      <c r="M3873" s="117"/>
      <c r="N3873" s="117"/>
      <c r="O3873" s="110"/>
      <c r="P3873" s="110"/>
      <c r="Q3873" s="148"/>
      <c r="R3873" s="149"/>
      <c r="S3873" s="110"/>
      <c r="T3873" s="110"/>
      <c r="U3873" s="110"/>
      <c r="V3873" s="120"/>
      <c r="W3873" s="118"/>
      <c r="X3873" s="118"/>
      <c r="Y3873" s="117"/>
      <c r="Z3873" s="110"/>
      <c r="AA3873" s="110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109"/>
      <c r="B3874" s="110"/>
      <c r="C3874" s="110"/>
      <c r="D3874" s="111"/>
      <c r="E3874" s="111"/>
      <c r="F3874" s="161"/>
      <c r="G3874" s="114"/>
      <c r="H3874" s="115"/>
      <c r="I3874" s="115"/>
      <c r="J3874" s="116"/>
      <c r="K3874" s="116"/>
      <c r="L3874" s="8"/>
      <c r="M3874" s="117"/>
      <c r="N3874" s="117"/>
      <c r="O3874" s="110"/>
      <c r="P3874" s="110"/>
      <c r="Q3874" s="148"/>
      <c r="R3874" s="149"/>
      <c r="S3874" s="110"/>
      <c r="T3874" s="110"/>
      <c r="U3874" s="110"/>
      <c r="V3874" s="120"/>
      <c r="W3874" s="118"/>
      <c r="X3874" s="118"/>
      <c r="Y3874" s="117"/>
      <c r="Z3874" s="110"/>
      <c r="AA3874" s="110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109"/>
      <c r="B3875" s="110"/>
      <c r="C3875" s="110"/>
      <c r="D3875" s="111"/>
      <c r="E3875" s="111"/>
      <c r="F3875" s="161"/>
      <c r="G3875" s="114"/>
      <c r="H3875" s="115"/>
      <c r="I3875" s="115"/>
      <c r="J3875" s="116"/>
      <c r="K3875" s="116"/>
      <c r="L3875" s="8"/>
      <c r="M3875" s="117"/>
      <c r="N3875" s="117"/>
      <c r="O3875" s="110"/>
      <c r="P3875" s="110"/>
      <c r="Q3875" s="148"/>
      <c r="R3875" s="149"/>
      <c r="S3875" s="110"/>
      <c r="T3875" s="110"/>
      <c r="U3875" s="110"/>
      <c r="V3875" s="120"/>
      <c r="W3875" s="118"/>
      <c r="X3875" s="118"/>
      <c r="Y3875" s="117"/>
      <c r="Z3875" s="110"/>
      <c r="AA3875" s="110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109"/>
      <c r="B3876" s="110"/>
      <c r="C3876" s="110"/>
      <c r="D3876" s="111"/>
      <c r="E3876" s="111"/>
      <c r="F3876" s="161"/>
      <c r="G3876" s="114"/>
      <c r="H3876" s="115"/>
      <c r="I3876" s="115"/>
      <c r="J3876" s="116"/>
      <c r="K3876" s="116"/>
      <c r="L3876" s="8"/>
      <c r="M3876" s="117"/>
      <c r="N3876" s="117"/>
      <c r="O3876" s="110"/>
      <c r="P3876" s="110"/>
      <c r="Q3876" s="148"/>
      <c r="R3876" s="149"/>
      <c r="S3876" s="110"/>
      <c r="T3876" s="110"/>
      <c r="U3876" s="110"/>
      <c r="V3876" s="120"/>
      <c r="W3876" s="118"/>
      <c r="X3876" s="118"/>
      <c r="Y3876" s="117"/>
      <c r="Z3876" s="110"/>
      <c r="AA3876" s="110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109"/>
      <c r="B3877" s="110"/>
      <c r="C3877" s="110"/>
      <c r="D3877" s="111"/>
      <c r="E3877" s="111"/>
      <c r="F3877" s="161"/>
      <c r="G3877" s="114"/>
      <c r="H3877" s="115"/>
      <c r="I3877" s="115"/>
      <c r="J3877" s="116"/>
      <c r="K3877" s="116"/>
      <c r="L3877" s="8"/>
      <c r="M3877" s="117"/>
      <c r="N3877" s="117"/>
      <c r="O3877" s="110"/>
      <c r="P3877" s="110"/>
      <c r="Q3877" s="148"/>
      <c r="R3877" s="149"/>
      <c r="S3877" s="110"/>
      <c r="T3877" s="110"/>
      <c r="U3877" s="110"/>
      <c r="V3877" s="120"/>
      <c r="W3877" s="118"/>
      <c r="X3877" s="118"/>
      <c r="Y3877" s="117"/>
      <c r="Z3877" s="110"/>
      <c r="AA3877" s="110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109"/>
      <c r="B3878" s="110"/>
      <c r="C3878" s="110"/>
      <c r="D3878" s="111"/>
      <c r="E3878" s="111"/>
      <c r="F3878" s="161"/>
      <c r="G3878" s="114"/>
      <c r="H3878" s="115"/>
      <c r="I3878" s="115"/>
      <c r="J3878" s="116"/>
      <c r="K3878" s="116"/>
      <c r="L3878" s="8"/>
      <c r="M3878" s="117"/>
      <c r="N3878" s="117"/>
      <c r="O3878" s="110"/>
      <c r="P3878" s="110"/>
      <c r="Q3878" s="148"/>
      <c r="R3878" s="149"/>
      <c r="S3878" s="110"/>
      <c r="T3878" s="110"/>
      <c r="U3878" s="110"/>
      <c r="V3878" s="120"/>
      <c r="W3878" s="118"/>
      <c r="X3878" s="118"/>
      <c r="Y3878" s="117"/>
      <c r="Z3878" s="110"/>
      <c r="AA3878" s="110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109"/>
      <c r="B3879" s="110"/>
      <c r="C3879" s="110"/>
      <c r="D3879" s="111"/>
      <c r="E3879" s="111"/>
      <c r="F3879" s="161"/>
      <c r="G3879" s="114"/>
      <c r="H3879" s="115"/>
      <c r="I3879" s="115"/>
      <c r="J3879" s="116"/>
      <c r="K3879" s="116"/>
      <c r="L3879" s="8"/>
      <c r="M3879" s="117"/>
      <c r="N3879" s="117"/>
      <c r="O3879" s="110"/>
      <c r="P3879" s="110"/>
      <c r="Q3879" s="148"/>
      <c r="R3879" s="149"/>
      <c r="S3879" s="110"/>
      <c r="T3879" s="110"/>
      <c r="U3879" s="110"/>
      <c r="V3879" s="120"/>
      <c r="W3879" s="118"/>
      <c r="X3879" s="118"/>
      <c r="Y3879" s="117"/>
      <c r="Z3879" s="110"/>
      <c r="AA3879" s="110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109"/>
      <c r="B3880" s="110"/>
      <c r="C3880" s="110"/>
      <c r="D3880" s="111"/>
      <c r="E3880" s="111"/>
      <c r="F3880" s="161"/>
      <c r="G3880" s="114"/>
      <c r="H3880" s="115"/>
      <c r="I3880" s="115"/>
      <c r="J3880" s="116"/>
      <c r="K3880" s="116"/>
      <c r="L3880" s="8"/>
      <c r="M3880" s="117"/>
      <c r="N3880" s="117"/>
      <c r="O3880" s="110"/>
      <c r="P3880" s="110"/>
      <c r="Q3880" s="148"/>
      <c r="R3880" s="149"/>
      <c r="S3880" s="110"/>
      <c r="T3880" s="110"/>
      <c r="U3880" s="110"/>
      <c r="V3880" s="120"/>
      <c r="W3880" s="118"/>
      <c r="X3880" s="118"/>
      <c r="Y3880" s="117"/>
      <c r="Z3880" s="110"/>
      <c r="AA3880" s="110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109"/>
      <c r="B3881" s="110"/>
      <c r="C3881" s="110"/>
      <c r="D3881" s="111"/>
      <c r="E3881" s="111"/>
      <c r="F3881" s="161"/>
      <c r="G3881" s="114"/>
      <c r="H3881" s="115"/>
      <c r="I3881" s="115"/>
      <c r="J3881" s="116"/>
      <c r="K3881" s="116"/>
      <c r="L3881" s="8"/>
      <c r="M3881" s="117"/>
      <c r="N3881" s="117"/>
      <c r="O3881" s="110"/>
      <c r="P3881" s="110"/>
      <c r="Q3881" s="148"/>
      <c r="R3881" s="149"/>
      <c r="S3881" s="110"/>
      <c r="T3881" s="110"/>
      <c r="U3881" s="110"/>
      <c r="V3881" s="120"/>
      <c r="W3881" s="118"/>
      <c r="X3881" s="118"/>
      <c r="Y3881" s="117"/>
      <c r="Z3881" s="110"/>
      <c r="AA3881" s="110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109"/>
      <c r="B3882" s="110"/>
      <c r="C3882" s="110"/>
      <c r="D3882" s="111"/>
      <c r="E3882" s="111"/>
      <c r="F3882" s="161"/>
      <c r="G3882" s="114"/>
      <c r="H3882" s="115"/>
      <c r="I3882" s="115"/>
      <c r="J3882" s="116"/>
      <c r="K3882" s="116"/>
      <c r="L3882" s="8"/>
      <c r="M3882" s="117"/>
      <c r="N3882" s="117"/>
      <c r="O3882" s="110"/>
      <c r="P3882" s="110"/>
      <c r="Q3882" s="148"/>
      <c r="R3882" s="149"/>
      <c r="S3882" s="110"/>
      <c r="T3882" s="110"/>
      <c r="U3882" s="110"/>
      <c r="V3882" s="120"/>
      <c r="W3882" s="118"/>
      <c r="X3882" s="118"/>
      <c r="Y3882" s="117"/>
      <c r="Z3882" s="110"/>
      <c r="AA3882" s="110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109"/>
      <c r="B3883" s="110"/>
      <c r="C3883" s="110"/>
      <c r="D3883" s="111"/>
      <c r="E3883" s="111"/>
      <c r="F3883" s="161"/>
      <c r="G3883" s="114"/>
      <c r="H3883" s="115"/>
      <c r="I3883" s="115"/>
      <c r="J3883" s="116"/>
      <c r="K3883" s="116"/>
      <c r="L3883" s="8"/>
      <c r="M3883" s="117"/>
      <c r="N3883" s="117"/>
      <c r="O3883" s="110"/>
      <c r="P3883" s="110"/>
      <c r="Q3883" s="148"/>
      <c r="R3883" s="149"/>
      <c r="S3883" s="110"/>
      <c r="T3883" s="110"/>
      <c r="U3883" s="110"/>
      <c r="V3883" s="120"/>
      <c r="W3883" s="118"/>
      <c r="X3883" s="118"/>
      <c r="Y3883" s="117"/>
      <c r="Z3883" s="110"/>
      <c r="AA3883" s="110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109"/>
      <c r="B3884" s="110"/>
      <c r="C3884" s="110"/>
      <c r="D3884" s="111"/>
      <c r="E3884" s="111"/>
      <c r="F3884" s="161"/>
      <c r="G3884" s="114"/>
      <c r="H3884" s="115"/>
      <c r="I3884" s="115"/>
      <c r="J3884" s="116"/>
      <c r="K3884" s="116"/>
      <c r="L3884" s="8"/>
      <c r="M3884" s="117"/>
      <c r="N3884" s="117"/>
      <c r="O3884" s="110"/>
      <c r="P3884" s="110"/>
      <c r="Q3884" s="148"/>
      <c r="R3884" s="149"/>
      <c r="S3884" s="110"/>
      <c r="T3884" s="110"/>
      <c r="U3884" s="110"/>
      <c r="V3884" s="120"/>
      <c r="W3884" s="118"/>
      <c r="X3884" s="118"/>
      <c r="Y3884" s="117"/>
      <c r="Z3884" s="110"/>
      <c r="AA3884" s="110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109"/>
      <c r="B3885" s="110"/>
      <c r="C3885" s="110"/>
      <c r="D3885" s="111"/>
      <c r="E3885" s="111"/>
      <c r="F3885" s="161"/>
      <c r="G3885" s="114"/>
      <c r="H3885" s="115"/>
      <c r="I3885" s="115"/>
      <c r="J3885" s="116"/>
      <c r="K3885" s="116"/>
      <c r="L3885" s="8"/>
      <c r="M3885" s="117"/>
      <c r="N3885" s="117"/>
      <c r="O3885" s="110"/>
      <c r="P3885" s="110"/>
      <c r="Q3885" s="148"/>
      <c r="R3885" s="149"/>
      <c r="S3885" s="110"/>
      <c r="T3885" s="110"/>
      <c r="U3885" s="110"/>
      <c r="V3885" s="120"/>
      <c r="W3885" s="118"/>
      <c r="X3885" s="118"/>
      <c r="Y3885" s="117"/>
      <c r="Z3885" s="110"/>
      <c r="AA3885" s="110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109"/>
      <c r="B3886" s="110"/>
      <c r="C3886" s="110"/>
      <c r="D3886" s="111"/>
      <c r="E3886" s="111"/>
      <c r="F3886" s="161"/>
      <c r="G3886" s="114"/>
      <c r="H3886" s="115"/>
      <c r="I3886" s="115"/>
      <c r="J3886" s="116"/>
      <c r="K3886" s="116"/>
      <c r="L3886" s="8"/>
      <c r="M3886" s="117"/>
      <c r="N3886" s="117"/>
      <c r="O3886" s="110"/>
      <c r="P3886" s="110"/>
      <c r="Q3886" s="148"/>
      <c r="R3886" s="149"/>
      <c r="S3886" s="110"/>
      <c r="T3886" s="110"/>
      <c r="U3886" s="110"/>
      <c r="V3886" s="120"/>
      <c r="W3886" s="118"/>
      <c r="X3886" s="118"/>
      <c r="Y3886" s="117"/>
      <c r="Z3886" s="110"/>
      <c r="AA3886" s="110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109"/>
      <c r="B3887" s="110"/>
      <c r="C3887" s="110"/>
      <c r="D3887" s="111"/>
      <c r="E3887" s="111"/>
      <c r="F3887" s="161"/>
      <c r="G3887" s="114"/>
      <c r="H3887" s="115"/>
      <c r="I3887" s="115"/>
      <c r="J3887" s="116"/>
      <c r="K3887" s="116"/>
      <c r="L3887" s="8"/>
      <c r="M3887" s="117"/>
      <c r="N3887" s="117"/>
      <c r="O3887" s="110"/>
      <c r="P3887" s="110"/>
      <c r="Q3887" s="148"/>
      <c r="R3887" s="149"/>
      <c r="S3887" s="110"/>
      <c r="T3887" s="110"/>
      <c r="U3887" s="110"/>
      <c r="V3887" s="120"/>
      <c r="W3887" s="118"/>
      <c r="X3887" s="118"/>
      <c r="Y3887" s="117"/>
      <c r="Z3887" s="110"/>
      <c r="AA3887" s="110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109"/>
      <c r="B3888" s="110"/>
      <c r="C3888" s="110"/>
      <c r="D3888" s="111"/>
      <c r="E3888" s="111"/>
      <c r="F3888" s="161"/>
      <c r="G3888" s="114"/>
      <c r="H3888" s="115"/>
      <c r="I3888" s="115"/>
      <c r="J3888" s="116"/>
      <c r="K3888" s="116"/>
      <c r="L3888" s="8"/>
      <c r="M3888" s="117"/>
      <c r="N3888" s="117"/>
      <c r="O3888" s="110"/>
      <c r="P3888" s="110"/>
      <c r="Q3888" s="148"/>
      <c r="R3888" s="149"/>
      <c r="S3888" s="110"/>
      <c r="T3888" s="110"/>
      <c r="U3888" s="110"/>
      <c r="V3888" s="120"/>
      <c r="W3888" s="118"/>
      <c r="X3888" s="118"/>
      <c r="Y3888" s="117"/>
      <c r="Z3888" s="110"/>
      <c r="AA3888" s="110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109"/>
      <c r="B3889" s="110"/>
      <c r="C3889" s="110"/>
      <c r="D3889" s="111"/>
      <c r="E3889" s="111"/>
      <c r="F3889" s="161"/>
      <c r="G3889" s="114"/>
      <c r="H3889" s="115"/>
      <c r="I3889" s="115"/>
      <c r="J3889" s="116"/>
      <c r="K3889" s="116"/>
      <c r="L3889" s="8"/>
      <c r="M3889" s="117"/>
      <c r="N3889" s="117"/>
      <c r="O3889" s="110"/>
      <c r="P3889" s="110"/>
      <c r="Q3889" s="148"/>
      <c r="R3889" s="149"/>
      <c r="S3889" s="110"/>
      <c r="T3889" s="110"/>
      <c r="U3889" s="110"/>
      <c r="V3889" s="120"/>
      <c r="W3889" s="118"/>
      <c r="X3889" s="118"/>
      <c r="Y3889" s="117"/>
      <c r="Z3889" s="110"/>
      <c r="AA3889" s="110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109"/>
      <c r="B3890" s="110"/>
      <c r="C3890" s="110"/>
      <c r="D3890" s="111"/>
      <c r="E3890" s="111"/>
      <c r="F3890" s="161"/>
      <c r="G3890" s="114"/>
      <c r="H3890" s="115"/>
      <c r="I3890" s="115"/>
      <c r="J3890" s="116"/>
      <c r="K3890" s="116"/>
      <c r="L3890" s="8"/>
      <c r="M3890" s="117"/>
      <c r="N3890" s="117"/>
      <c r="O3890" s="110"/>
      <c r="P3890" s="110"/>
      <c r="Q3890" s="148"/>
      <c r="R3890" s="149"/>
      <c r="S3890" s="110"/>
      <c r="T3890" s="110"/>
      <c r="U3890" s="110"/>
      <c r="V3890" s="120"/>
      <c r="W3890" s="118"/>
      <c r="X3890" s="118"/>
      <c r="Y3890" s="117"/>
      <c r="Z3890" s="110"/>
      <c r="AA3890" s="110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109"/>
      <c r="B3891" s="110"/>
      <c r="C3891" s="110"/>
      <c r="D3891" s="111"/>
      <c r="E3891" s="111"/>
      <c r="F3891" s="161"/>
      <c r="G3891" s="114"/>
      <c r="H3891" s="115"/>
      <c r="I3891" s="115"/>
      <c r="J3891" s="116"/>
      <c r="K3891" s="116"/>
      <c r="L3891" s="8"/>
      <c r="M3891" s="117"/>
      <c r="N3891" s="117"/>
      <c r="O3891" s="110"/>
      <c r="P3891" s="110"/>
      <c r="Q3891" s="148"/>
      <c r="R3891" s="149"/>
      <c r="S3891" s="110"/>
      <c r="T3891" s="110"/>
      <c r="U3891" s="110"/>
      <c r="V3891" s="120"/>
      <c r="W3891" s="118"/>
      <c r="X3891" s="118"/>
      <c r="Y3891" s="117"/>
      <c r="Z3891" s="110"/>
      <c r="AA3891" s="110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109"/>
      <c r="B3892" s="110"/>
      <c r="C3892" s="110"/>
      <c r="D3892" s="111"/>
      <c r="E3892" s="111"/>
      <c r="F3892" s="161"/>
      <c r="G3892" s="114"/>
      <c r="H3892" s="115"/>
      <c r="I3892" s="115"/>
      <c r="J3892" s="116"/>
      <c r="K3892" s="116"/>
      <c r="L3892" s="8"/>
      <c r="M3892" s="117"/>
      <c r="N3892" s="117"/>
      <c r="O3892" s="110"/>
      <c r="P3892" s="110"/>
      <c r="Q3892" s="148"/>
      <c r="R3892" s="149"/>
      <c r="S3892" s="110"/>
      <c r="T3892" s="110"/>
      <c r="U3892" s="110"/>
      <c r="V3892" s="120"/>
      <c r="W3892" s="118"/>
      <c r="X3892" s="118"/>
      <c r="Y3892" s="117"/>
      <c r="Z3892" s="110"/>
      <c r="AA3892" s="110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109"/>
      <c r="B3893" s="110"/>
      <c r="C3893" s="110"/>
      <c r="D3893" s="111"/>
      <c r="E3893" s="111"/>
      <c r="F3893" s="161"/>
      <c r="G3893" s="114"/>
      <c r="H3893" s="115"/>
      <c r="I3893" s="115"/>
      <c r="J3893" s="116"/>
      <c r="K3893" s="116"/>
      <c r="L3893" s="8"/>
      <c r="M3893" s="117"/>
      <c r="N3893" s="117"/>
      <c r="O3893" s="110"/>
      <c r="P3893" s="110"/>
      <c r="Q3893" s="148"/>
      <c r="R3893" s="149"/>
      <c r="S3893" s="110"/>
      <c r="T3893" s="110"/>
      <c r="U3893" s="110"/>
      <c r="V3893" s="120"/>
      <c r="W3893" s="118"/>
      <c r="X3893" s="118"/>
      <c r="Y3893" s="117"/>
      <c r="Z3893" s="110"/>
      <c r="AA3893" s="110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109"/>
      <c r="B3894" s="110"/>
      <c r="C3894" s="110"/>
      <c r="D3894" s="111"/>
      <c r="E3894" s="111"/>
      <c r="F3894" s="161"/>
      <c r="G3894" s="114"/>
      <c r="H3894" s="115"/>
      <c r="I3894" s="115"/>
      <c r="J3894" s="116"/>
      <c r="K3894" s="116"/>
      <c r="L3894" s="8"/>
      <c r="M3894" s="117"/>
      <c r="N3894" s="117"/>
      <c r="O3894" s="110"/>
      <c r="P3894" s="110"/>
      <c r="Q3894" s="148"/>
      <c r="R3894" s="149"/>
      <c r="S3894" s="110"/>
      <c r="T3894" s="110"/>
      <c r="U3894" s="110"/>
      <c r="V3894" s="120"/>
      <c r="W3894" s="118"/>
      <c r="X3894" s="118"/>
      <c r="Y3894" s="117"/>
      <c r="Z3894" s="110"/>
      <c r="AA3894" s="110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109"/>
      <c r="B3895" s="110"/>
      <c r="C3895" s="110"/>
      <c r="D3895" s="111"/>
      <c r="E3895" s="111"/>
      <c r="F3895" s="161"/>
      <c r="G3895" s="114"/>
      <c r="H3895" s="115"/>
      <c r="I3895" s="115"/>
      <c r="J3895" s="116"/>
      <c r="K3895" s="116"/>
      <c r="L3895" s="8"/>
      <c r="M3895" s="117"/>
      <c r="N3895" s="117"/>
      <c r="O3895" s="110"/>
      <c r="P3895" s="110"/>
      <c r="Q3895" s="148"/>
      <c r="R3895" s="149"/>
      <c r="S3895" s="110"/>
      <c r="T3895" s="110"/>
      <c r="U3895" s="110"/>
      <c r="V3895" s="120"/>
      <c r="W3895" s="118"/>
      <c r="X3895" s="118"/>
      <c r="Y3895" s="117"/>
      <c r="Z3895" s="110"/>
      <c r="AA3895" s="110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109"/>
      <c r="B3896" s="110"/>
      <c r="C3896" s="110"/>
      <c r="D3896" s="111"/>
      <c r="E3896" s="111"/>
      <c r="F3896" s="161"/>
      <c r="G3896" s="114"/>
      <c r="H3896" s="115"/>
      <c r="I3896" s="115"/>
      <c r="J3896" s="116"/>
      <c r="K3896" s="116"/>
      <c r="L3896" s="8"/>
      <c r="M3896" s="117"/>
      <c r="N3896" s="117"/>
      <c r="O3896" s="110"/>
      <c r="P3896" s="110"/>
      <c r="Q3896" s="148"/>
      <c r="R3896" s="149"/>
      <c r="S3896" s="110"/>
      <c r="T3896" s="110"/>
      <c r="U3896" s="110"/>
      <c r="V3896" s="120"/>
      <c r="W3896" s="118"/>
      <c r="X3896" s="118"/>
      <c r="Y3896" s="117"/>
      <c r="Z3896" s="110"/>
      <c r="AA3896" s="110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109"/>
      <c r="B3897" s="110"/>
      <c r="C3897" s="110"/>
      <c r="D3897" s="111"/>
      <c r="E3897" s="111"/>
      <c r="F3897" s="161"/>
      <c r="G3897" s="114"/>
      <c r="H3897" s="115"/>
      <c r="I3897" s="115"/>
      <c r="J3897" s="116"/>
      <c r="K3897" s="116"/>
      <c r="L3897" s="8"/>
      <c r="M3897" s="117"/>
      <c r="N3897" s="117"/>
      <c r="O3897" s="110"/>
      <c r="P3897" s="110"/>
      <c r="Q3897" s="148"/>
      <c r="R3897" s="149"/>
      <c r="S3897" s="110"/>
      <c r="T3897" s="110"/>
      <c r="U3897" s="110"/>
      <c r="V3897" s="120"/>
      <c r="W3897" s="118"/>
      <c r="X3897" s="118"/>
      <c r="Y3897" s="117"/>
      <c r="Z3897" s="110"/>
      <c r="AA3897" s="110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109"/>
      <c r="B3898" s="110"/>
      <c r="C3898" s="110"/>
      <c r="D3898" s="111"/>
      <c r="E3898" s="111"/>
      <c r="F3898" s="161"/>
      <c r="G3898" s="114"/>
      <c r="H3898" s="115"/>
      <c r="I3898" s="115"/>
      <c r="J3898" s="116"/>
      <c r="K3898" s="116"/>
      <c r="L3898" s="8"/>
      <c r="M3898" s="117"/>
      <c r="N3898" s="117"/>
      <c r="O3898" s="110"/>
      <c r="P3898" s="110"/>
      <c r="Q3898" s="148"/>
      <c r="R3898" s="149"/>
      <c r="S3898" s="110"/>
      <c r="T3898" s="110"/>
      <c r="U3898" s="110"/>
      <c r="V3898" s="120"/>
      <c r="W3898" s="118"/>
      <c r="X3898" s="118"/>
      <c r="Y3898" s="117"/>
      <c r="Z3898" s="110"/>
      <c r="AA3898" s="110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109"/>
      <c r="B3899" s="110"/>
      <c r="C3899" s="110"/>
      <c r="D3899" s="111"/>
      <c r="E3899" s="111"/>
      <c r="F3899" s="161"/>
      <c r="G3899" s="114"/>
      <c r="H3899" s="115"/>
      <c r="I3899" s="115"/>
      <c r="J3899" s="116"/>
      <c r="K3899" s="116"/>
      <c r="L3899" s="8"/>
      <c r="M3899" s="117"/>
      <c r="N3899" s="117"/>
      <c r="O3899" s="110"/>
      <c r="P3899" s="110"/>
      <c r="Q3899" s="148"/>
      <c r="R3899" s="149"/>
      <c r="S3899" s="110"/>
      <c r="T3899" s="110"/>
      <c r="U3899" s="110"/>
      <c r="V3899" s="120"/>
      <c r="W3899" s="118"/>
      <c r="X3899" s="118"/>
      <c r="Y3899" s="117"/>
      <c r="Z3899" s="110"/>
      <c r="AA3899" s="110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109"/>
      <c r="B3900" s="110"/>
      <c r="C3900" s="110"/>
      <c r="D3900" s="111"/>
      <c r="E3900" s="111"/>
      <c r="F3900" s="161"/>
      <c r="G3900" s="114"/>
      <c r="H3900" s="115"/>
      <c r="I3900" s="115"/>
      <c r="J3900" s="116"/>
      <c r="K3900" s="116"/>
      <c r="L3900" s="8"/>
      <c r="M3900" s="117"/>
      <c r="N3900" s="117"/>
      <c r="O3900" s="110"/>
      <c r="P3900" s="110"/>
      <c r="Q3900" s="148"/>
      <c r="R3900" s="149"/>
      <c r="S3900" s="110"/>
      <c r="T3900" s="110"/>
      <c r="U3900" s="110"/>
      <c r="V3900" s="120"/>
      <c r="W3900" s="118"/>
      <c r="X3900" s="118"/>
      <c r="Y3900" s="117"/>
      <c r="Z3900" s="110"/>
      <c r="AA3900" s="110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109"/>
      <c r="B3901" s="110"/>
      <c r="C3901" s="110"/>
      <c r="D3901" s="111"/>
      <c r="E3901" s="111"/>
      <c r="F3901" s="161"/>
      <c r="G3901" s="114"/>
      <c r="H3901" s="115"/>
      <c r="I3901" s="115"/>
      <c r="J3901" s="116"/>
      <c r="K3901" s="116"/>
      <c r="L3901" s="8"/>
      <c r="M3901" s="117"/>
      <c r="N3901" s="117"/>
      <c r="O3901" s="110"/>
      <c r="P3901" s="110"/>
      <c r="Q3901" s="148"/>
      <c r="R3901" s="149"/>
      <c r="S3901" s="110"/>
      <c r="T3901" s="110"/>
      <c r="U3901" s="110"/>
      <c r="V3901" s="120"/>
      <c r="W3901" s="118"/>
      <c r="X3901" s="118"/>
      <c r="Y3901" s="117"/>
      <c r="Z3901" s="110"/>
      <c r="AA3901" s="110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109"/>
      <c r="B3902" s="110"/>
      <c r="C3902" s="110"/>
      <c r="D3902" s="111"/>
      <c r="E3902" s="111"/>
      <c r="F3902" s="161"/>
      <c r="G3902" s="114"/>
      <c r="H3902" s="115"/>
      <c r="I3902" s="115"/>
      <c r="J3902" s="116"/>
      <c r="K3902" s="116"/>
      <c r="L3902" s="8"/>
      <c r="M3902" s="117"/>
      <c r="N3902" s="117"/>
      <c r="O3902" s="110"/>
      <c r="P3902" s="110"/>
      <c r="Q3902" s="148"/>
      <c r="R3902" s="149"/>
      <c r="S3902" s="110"/>
      <c r="T3902" s="110"/>
      <c r="U3902" s="110"/>
      <c r="V3902" s="120"/>
      <c r="W3902" s="118"/>
      <c r="X3902" s="118"/>
      <c r="Y3902" s="117"/>
      <c r="Z3902" s="110"/>
      <c r="AA3902" s="110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109"/>
      <c r="B3903" s="110"/>
      <c r="C3903" s="110"/>
      <c r="D3903" s="111"/>
      <c r="E3903" s="111"/>
      <c r="F3903" s="161"/>
      <c r="G3903" s="114"/>
      <c r="H3903" s="115"/>
      <c r="I3903" s="115"/>
      <c r="J3903" s="116"/>
      <c r="K3903" s="116"/>
      <c r="L3903" s="8"/>
      <c r="M3903" s="117"/>
      <c r="N3903" s="117"/>
      <c r="O3903" s="110"/>
      <c r="P3903" s="110"/>
      <c r="Q3903" s="148"/>
      <c r="R3903" s="149"/>
      <c r="S3903" s="110"/>
      <c r="T3903" s="110"/>
      <c r="U3903" s="110"/>
      <c r="V3903" s="120"/>
      <c r="W3903" s="118"/>
      <c r="X3903" s="118"/>
      <c r="Y3903" s="117"/>
      <c r="Z3903" s="110"/>
      <c r="AA3903" s="110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109"/>
      <c r="B3904" s="110"/>
      <c r="C3904" s="110"/>
      <c r="D3904" s="111"/>
      <c r="E3904" s="111"/>
      <c r="F3904" s="161"/>
      <c r="G3904" s="114"/>
      <c r="H3904" s="115"/>
      <c r="I3904" s="115"/>
      <c r="J3904" s="116"/>
      <c r="K3904" s="116"/>
      <c r="L3904" s="8"/>
      <c r="M3904" s="117"/>
      <c r="N3904" s="117"/>
      <c r="O3904" s="110"/>
      <c r="P3904" s="110"/>
      <c r="Q3904" s="148"/>
      <c r="R3904" s="149"/>
      <c r="S3904" s="110"/>
      <c r="T3904" s="110"/>
      <c r="U3904" s="110"/>
      <c r="V3904" s="120"/>
      <c r="W3904" s="118"/>
      <c r="X3904" s="118"/>
      <c r="Y3904" s="117"/>
      <c r="Z3904" s="110"/>
      <c r="AA3904" s="110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109"/>
      <c r="B3905" s="110"/>
      <c r="C3905" s="110"/>
      <c r="D3905" s="111"/>
      <c r="E3905" s="111"/>
      <c r="F3905" s="161"/>
      <c r="G3905" s="114"/>
      <c r="H3905" s="115"/>
      <c r="I3905" s="115"/>
      <c r="J3905" s="116"/>
      <c r="K3905" s="116"/>
      <c r="L3905" s="8"/>
      <c r="M3905" s="117"/>
      <c r="N3905" s="117"/>
      <c r="O3905" s="110"/>
      <c r="P3905" s="110"/>
      <c r="Q3905" s="148"/>
      <c r="R3905" s="149"/>
      <c r="S3905" s="110"/>
      <c r="T3905" s="110"/>
      <c r="U3905" s="110"/>
      <c r="V3905" s="120"/>
      <c r="W3905" s="118"/>
      <c r="X3905" s="118"/>
      <c r="Y3905" s="117"/>
      <c r="Z3905" s="110"/>
      <c r="AA3905" s="110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109"/>
      <c r="B3906" s="110"/>
      <c r="C3906" s="110"/>
      <c r="D3906" s="111"/>
      <c r="E3906" s="111"/>
      <c r="F3906" s="161"/>
      <c r="G3906" s="114"/>
      <c r="H3906" s="115"/>
      <c r="I3906" s="115"/>
      <c r="J3906" s="116"/>
      <c r="K3906" s="116"/>
      <c r="L3906" s="8"/>
      <c r="M3906" s="117"/>
      <c r="N3906" s="117"/>
      <c r="O3906" s="110"/>
      <c r="P3906" s="110"/>
      <c r="Q3906" s="148"/>
      <c r="R3906" s="149"/>
      <c r="S3906" s="110"/>
      <c r="T3906" s="110"/>
      <c r="U3906" s="110"/>
      <c r="V3906" s="120"/>
      <c r="W3906" s="118"/>
      <c r="X3906" s="118"/>
      <c r="Y3906" s="117"/>
      <c r="Z3906" s="110"/>
      <c r="AA3906" s="110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109"/>
      <c r="B3907" s="110"/>
      <c r="C3907" s="110"/>
      <c r="D3907" s="111"/>
      <c r="E3907" s="111"/>
      <c r="F3907" s="161"/>
      <c r="G3907" s="114"/>
      <c r="H3907" s="115"/>
      <c r="I3907" s="115"/>
      <c r="J3907" s="116"/>
      <c r="K3907" s="116"/>
      <c r="L3907" s="8"/>
      <c r="M3907" s="117"/>
      <c r="N3907" s="117"/>
      <c r="O3907" s="110"/>
      <c r="P3907" s="110"/>
      <c r="Q3907" s="148"/>
      <c r="R3907" s="149"/>
      <c r="S3907" s="110"/>
      <c r="T3907" s="110"/>
      <c r="U3907" s="110"/>
      <c r="V3907" s="120"/>
      <c r="W3907" s="118"/>
      <c r="X3907" s="118"/>
      <c r="Y3907" s="117"/>
      <c r="Z3907" s="110"/>
      <c r="AA3907" s="110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109"/>
      <c r="B3908" s="110"/>
      <c r="C3908" s="110"/>
      <c r="D3908" s="111"/>
      <c r="E3908" s="111"/>
      <c r="F3908" s="161"/>
      <c r="G3908" s="114"/>
      <c r="H3908" s="115"/>
      <c r="I3908" s="115"/>
      <c r="J3908" s="116"/>
      <c r="K3908" s="116"/>
      <c r="L3908" s="8"/>
      <c r="M3908" s="117"/>
      <c r="N3908" s="117"/>
      <c r="O3908" s="110"/>
      <c r="P3908" s="110"/>
      <c r="Q3908" s="148"/>
      <c r="R3908" s="149"/>
      <c r="S3908" s="110"/>
      <c r="T3908" s="110"/>
      <c r="U3908" s="110"/>
      <c r="V3908" s="120"/>
      <c r="W3908" s="118"/>
      <c r="X3908" s="118"/>
      <c r="Y3908" s="117"/>
      <c r="Z3908" s="110"/>
      <c r="AA3908" s="110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109"/>
      <c r="B3909" s="110"/>
      <c r="C3909" s="110"/>
      <c r="D3909" s="111"/>
      <c r="E3909" s="111"/>
      <c r="F3909" s="161"/>
      <c r="G3909" s="114"/>
      <c r="H3909" s="115"/>
      <c r="I3909" s="115"/>
      <c r="J3909" s="116"/>
      <c r="K3909" s="116"/>
      <c r="L3909" s="8"/>
      <c r="M3909" s="117"/>
      <c r="N3909" s="117"/>
      <c r="O3909" s="110"/>
      <c r="P3909" s="110"/>
      <c r="Q3909" s="148"/>
      <c r="R3909" s="149"/>
      <c r="S3909" s="110"/>
      <c r="T3909" s="110"/>
      <c r="U3909" s="110"/>
      <c r="V3909" s="120"/>
      <c r="W3909" s="118"/>
      <c r="X3909" s="118"/>
      <c r="Y3909" s="117"/>
      <c r="Z3909" s="110"/>
      <c r="AA3909" s="110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109"/>
      <c r="B3910" s="110"/>
      <c r="C3910" s="110"/>
      <c r="D3910" s="111"/>
      <c r="E3910" s="111"/>
      <c r="F3910" s="161"/>
      <c r="G3910" s="114"/>
      <c r="H3910" s="115"/>
      <c r="I3910" s="115"/>
      <c r="J3910" s="116"/>
      <c r="K3910" s="116"/>
      <c r="L3910" s="8"/>
      <c r="M3910" s="117"/>
      <c r="N3910" s="117"/>
      <c r="O3910" s="110"/>
      <c r="P3910" s="110"/>
      <c r="Q3910" s="148"/>
      <c r="R3910" s="149"/>
      <c r="S3910" s="110"/>
      <c r="T3910" s="110"/>
      <c r="U3910" s="110"/>
      <c r="V3910" s="120"/>
      <c r="W3910" s="118"/>
      <c r="X3910" s="118"/>
      <c r="Y3910" s="117"/>
      <c r="Z3910" s="110"/>
      <c r="AA3910" s="110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109"/>
      <c r="B3911" s="110"/>
      <c r="C3911" s="110"/>
      <c r="D3911" s="111"/>
      <c r="E3911" s="111"/>
      <c r="F3911" s="161"/>
      <c r="G3911" s="114"/>
      <c r="H3911" s="115"/>
      <c r="I3911" s="115"/>
      <c r="J3911" s="116"/>
      <c r="K3911" s="116"/>
      <c r="L3911" s="8"/>
      <c r="M3911" s="117"/>
      <c r="N3911" s="117"/>
      <c r="O3911" s="110"/>
      <c r="P3911" s="110"/>
      <c r="Q3911" s="148"/>
      <c r="R3911" s="149"/>
      <c r="S3911" s="110"/>
      <c r="T3911" s="110"/>
      <c r="U3911" s="110"/>
      <c r="V3911" s="120"/>
      <c r="W3911" s="118"/>
      <c r="X3911" s="118"/>
      <c r="Y3911" s="117"/>
      <c r="Z3911" s="110"/>
      <c r="AA3911" s="110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109"/>
      <c r="B3912" s="110"/>
      <c r="C3912" s="110"/>
      <c r="D3912" s="111"/>
      <c r="E3912" s="111"/>
      <c r="F3912" s="161"/>
      <c r="G3912" s="114"/>
      <c r="H3912" s="115"/>
      <c r="I3912" s="115"/>
      <c r="J3912" s="116"/>
      <c r="K3912" s="116"/>
      <c r="L3912" s="8"/>
      <c r="M3912" s="117"/>
      <c r="N3912" s="117"/>
      <c r="O3912" s="110"/>
      <c r="P3912" s="110"/>
      <c r="Q3912" s="148"/>
      <c r="R3912" s="149"/>
      <c r="S3912" s="110"/>
      <c r="T3912" s="110"/>
      <c r="U3912" s="110"/>
      <c r="V3912" s="120"/>
      <c r="W3912" s="118"/>
      <c r="X3912" s="118"/>
      <c r="Y3912" s="117"/>
      <c r="Z3912" s="110"/>
      <c r="AA3912" s="110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109"/>
      <c r="B3913" s="110"/>
      <c r="C3913" s="110"/>
      <c r="D3913" s="111"/>
      <c r="E3913" s="111"/>
      <c r="F3913" s="161"/>
      <c r="G3913" s="114"/>
      <c r="H3913" s="115"/>
      <c r="I3913" s="115"/>
      <c r="J3913" s="116"/>
      <c r="K3913" s="116"/>
      <c r="L3913" s="8"/>
      <c r="M3913" s="117"/>
      <c r="N3913" s="117"/>
      <c r="O3913" s="110"/>
      <c r="P3913" s="110"/>
      <c r="Q3913" s="148"/>
      <c r="R3913" s="149"/>
      <c r="S3913" s="110"/>
      <c r="T3913" s="110"/>
      <c r="U3913" s="110"/>
      <c r="V3913" s="120"/>
      <c r="W3913" s="118"/>
      <c r="X3913" s="118"/>
      <c r="Y3913" s="117"/>
      <c r="Z3913" s="110"/>
      <c r="AA3913" s="110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109"/>
      <c r="B3914" s="110"/>
      <c r="C3914" s="110"/>
      <c r="D3914" s="111"/>
      <c r="E3914" s="111"/>
      <c r="F3914" s="161"/>
      <c r="G3914" s="114"/>
      <c r="H3914" s="115"/>
      <c r="I3914" s="115"/>
      <c r="J3914" s="116"/>
      <c r="K3914" s="116"/>
      <c r="L3914" s="8"/>
      <c r="M3914" s="117"/>
      <c r="N3914" s="117"/>
      <c r="O3914" s="110"/>
      <c r="P3914" s="110"/>
      <c r="Q3914" s="148"/>
      <c r="R3914" s="149"/>
      <c r="S3914" s="110"/>
      <c r="T3914" s="110"/>
      <c r="U3914" s="110"/>
      <c r="V3914" s="120"/>
      <c r="W3914" s="118"/>
      <c r="X3914" s="118"/>
      <c r="Y3914" s="117"/>
      <c r="Z3914" s="110"/>
      <c r="AA3914" s="110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109"/>
      <c r="B3915" s="110"/>
      <c r="C3915" s="110"/>
      <c r="D3915" s="111"/>
      <c r="E3915" s="111"/>
      <c r="F3915" s="161"/>
      <c r="G3915" s="114"/>
      <c r="H3915" s="115"/>
      <c r="I3915" s="115"/>
      <c r="J3915" s="116"/>
      <c r="K3915" s="116"/>
      <c r="L3915" s="8"/>
      <c r="M3915" s="117"/>
      <c r="N3915" s="117"/>
      <c r="O3915" s="110"/>
      <c r="P3915" s="110"/>
      <c r="Q3915" s="148"/>
      <c r="R3915" s="149"/>
      <c r="S3915" s="110"/>
      <c r="T3915" s="110"/>
      <c r="U3915" s="110"/>
      <c r="V3915" s="120"/>
      <c r="W3915" s="118"/>
      <c r="X3915" s="118"/>
      <c r="Y3915" s="117"/>
      <c r="Z3915" s="110"/>
      <c r="AA3915" s="110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109"/>
      <c r="B3916" s="110"/>
      <c r="C3916" s="110"/>
      <c r="D3916" s="111"/>
      <c r="E3916" s="111"/>
      <c r="F3916" s="161"/>
      <c r="G3916" s="114"/>
      <c r="H3916" s="115"/>
      <c r="I3916" s="115"/>
      <c r="J3916" s="116"/>
      <c r="K3916" s="116"/>
      <c r="L3916" s="8"/>
      <c r="M3916" s="117"/>
      <c r="N3916" s="117"/>
      <c r="O3916" s="110"/>
      <c r="P3916" s="110"/>
      <c r="Q3916" s="148"/>
      <c r="R3916" s="149"/>
      <c r="S3916" s="110"/>
      <c r="T3916" s="110"/>
      <c r="U3916" s="110"/>
      <c r="V3916" s="120"/>
      <c r="W3916" s="118"/>
      <c r="X3916" s="118"/>
      <c r="Y3916" s="117"/>
      <c r="Z3916" s="110"/>
      <c r="AA3916" s="110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109"/>
      <c r="B3917" s="110"/>
      <c r="C3917" s="110"/>
      <c r="D3917" s="111"/>
      <c r="E3917" s="111"/>
      <c r="F3917" s="161"/>
      <c r="G3917" s="114"/>
      <c r="H3917" s="115"/>
      <c r="I3917" s="115"/>
      <c r="J3917" s="116"/>
      <c r="K3917" s="116"/>
      <c r="L3917" s="8"/>
      <c r="M3917" s="117"/>
      <c r="N3917" s="117"/>
      <c r="O3917" s="110"/>
      <c r="P3917" s="110"/>
      <c r="Q3917" s="148"/>
      <c r="R3917" s="149"/>
      <c r="S3917" s="110"/>
      <c r="T3917" s="110"/>
      <c r="U3917" s="110"/>
      <c r="V3917" s="120"/>
      <c r="W3917" s="118"/>
      <c r="X3917" s="118"/>
      <c r="Y3917" s="117"/>
      <c r="Z3917" s="110"/>
      <c r="AA3917" s="110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109"/>
      <c r="B3918" s="110"/>
      <c r="C3918" s="110"/>
      <c r="D3918" s="111"/>
      <c r="E3918" s="111"/>
      <c r="F3918" s="161"/>
      <c r="G3918" s="114"/>
      <c r="H3918" s="115"/>
      <c r="I3918" s="115"/>
      <c r="J3918" s="116"/>
      <c r="K3918" s="116"/>
      <c r="L3918" s="8"/>
      <c r="M3918" s="117"/>
      <c r="N3918" s="117"/>
      <c r="O3918" s="110"/>
      <c r="P3918" s="110"/>
      <c r="Q3918" s="148"/>
      <c r="R3918" s="149"/>
      <c r="S3918" s="110"/>
      <c r="T3918" s="110"/>
      <c r="U3918" s="110"/>
      <c r="V3918" s="120"/>
      <c r="W3918" s="118"/>
      <c r="X3918" s="118"/>
      <c r="Y3918" s="117"/>
      <c r="Z3918" s="110"/>
      <c r="AA3918" s="110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109"/>
      <c r="B3919" s="110"/>
      <c r="C3919" s="110"/>
      <c r="D3919" s="111"/>
      <c r="E3919" s="112"/>
      <c r="F3919" s="113"/>
      <c r="G3919" s="114"/>
      <c r="H3919" s="115"/>
      <c r="I3919" s="115"/>
      <c r="J3919" s="116"/>
      <c r="K3919" s="116"/>
      <c r="L3919" s="110"/>
      <c r="M3919" s="117"/>
      <c r="N3919" s="117"/>
      <c r="O3919" s="110"/>
      <c r="P3919" s="110"/>
      <c r="Q3919" s="118"/>
      <c r="R3919" s="119"/>
      <c r="S3919" s="110"/>
      <c r="T3919" s="110"/>
      <c r="U3919" s="110"/>
      <c r="V3919" s="120"/>
      <c r="W3919" s="118"/>
      <c r="X3919" s="118"/>
      <c r="Y3919" s="117"/>
      <c r="Z3919" s="110"/>
      <c r="AA3919" s="112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109"/>
      <c r="B3920" s="110"/>
      <c r="C3920" s="110"/>
      <c r="D3920" s="111"/>
      <c r="E3920" s="112"/>
      <c r="F3920" s="113"/>
      <c r="G3920" s="114"/>
      <c r="H3920" s="115"/>
      <c r="I3920" s="115"/>
      <c r="J3920" s="116"/>
      <c r="K3920" s="116"/>
      <c r="L3920" s="110"/>
      <c r="M3920" s="117"/>
      <c r="N3920" s="117"/>
      <c r="O3920" s="110"/>
      <c r="P3920" s="110"/>
      <c r="Q3920" s="118"/>
      <c r="R3920" s="119"/>
      <c r="S3920" s="110"/>
      <c r="T3920" s="110"/>
      <c r="U3920" s="110"/>
      <c r="V3920" s="120"/>
      <c r="W3920" s="118"/>
      <c r="X3920" s="118"/>
      <c r="Y3920" s="117"/>
      <c r="Z3920" s="110"/>
      <c r="AA3920" s="112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109"/>
      <c r="B3921" s="110"/>
      <c r="C3921" s="110"/>
      <c r="D3921" s="111"/>
      <c r="E3921" s="112"/>
      <c r="F3921" s="113"/>
      <c r="G3921" s="114"/>
      <c r="H3921" s="115"/>
      <c r="I3921" s="115"/>
      <c r="J3921" s="116"/>
      <c r="K3921" s="116"/>
      <c r="L3921" s="110"/>
      <c r="M3921" s="117"/>
      <c r="N3921" s="117"/>
      <c r="O3921" s="110"/>
      <c r="P3921" s="110"/>
      <c r="Q3921" s="118"/>
      <c r="R3921" s="119"/>
      <c r="S3921" s="110"/>
      <c r="T3921" s="110"/>
      <c r="U3921" s="110"/>
      <c r="V3921" s="120"/>
      <c r="W3921" s="118"/>
      <c r="X3921" s="118"/>
      <c r="Y3921" s="117"/>
      <c r="Z3921" s="110"/>
      <c r="AA3921" s="112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109"/>
      <c r="B3922" s="110"/>
      <c r="C3922" s="110"/>
      <c r="D3922" s="111"/>
      <c r="E3922" s="112"/>
      <c r="F3922" s="113"/>
      <c r="G3922" s="114"/>
      <c r="H3922" s="115"/>
      <c r="I3922" s="115"/>
      <c r="J3922" s="116"/>
      <c r="K3922" s="116"/>
      <c r="L3922" s="110"/>
      <c r="M3922" s="117"/>
      <c r="N3922" s="117"/>
      <c r="O3922" s="110"/>
      <c r="P3922" s="110"/>
      <c r="Q3922" s="118"/>
      <c r="R3922" s="119"/>
      <c r="S3922" s="110"/>
      <c r="T3922" s="110"/>
      <c r="U3922" s="110"/>
      <c r="V3922" s="120"/>
      <c r="W3922" s="118"/>
      <c r="X3922" s="118"/>
      <c r="Y3922" s="117"/>
      <c r="Z3922" s="110"/>
      <c r="AA3922" s="112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109"/>
      <c r="B3923" s="110"/>
      <c r="C3923" s="110"/>
      <c r="D3923" s="111"/>
      <c r="E3923" s="112"/>
      <c r="F3923" s="113"/>
      <c r="G3923" s="114"/>
      <c r="H3923" s="115"/>
      <c r="I3923" s="115"/>
      <c r="J3923" s="116"/>
      <c r="K3923" s="116"/>
      <c r="L3923" s="110"/>
      <c r="M3923" s="117"/>
      <c r="N3923" s="117"/>
      <c r="O3923" s="110"/>
      <c r="P3923" s="110"/>
      <c r="Q3923" s="118"/>
      <c r="R3923" s="119"/>
      <c r="S3923" s="110"/>
      <c r="T3923" s="110"/>
      <c r="U3923" s="110"/>
      <c r="V3923" s="120"/>
      <c r="W3923" s="118"/>
      <c r="X3923" s="118"/>
      <c r="Y3923" s="117"/>
      <c r="Z3923" s="110"/>
      <c r="AA3923" s="112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  <c r="AD4401" s="4"/>
      <c r="AE4401" s="1"/>
      <c r="AF4401" s="9"/>
      <c r="AG4401" s="2"/>
      <c r="AH4401" s="1"/>
      <c r="AI4401" s="1"/>
      <c r="AJ4401" s="1"/>
      <c r="AK4401" s="7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  <c r="AD4402" s="4"/>
      <c r="AE4402" s="1"/>
      <c r="AF4402" s="9"/>
      <c r="AG4402" s="2"/>
      <c r="AH4402" s="1"/>
      <c r="AI4402" s="1"/>
      <c r="AJ4402" s="1"/>
      <c r="AK4402" s="7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  <c r="AD4403" s="4"/>
      <c r="AE4403" s="1"/>
      <c r="AF4403" s="9"/>
      <c r="AG4403" s="2"/>
      <c r="AH4403" s="1"/>
      <c r="AI4403" s="1"/>
      <c r="AJ4403" s="1"/>
      <c r="AK4403" s="7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  <c r="AD4404" s="4"/>
      <c r="AE4404" s="1"/>
      <c r="AF4404" s="9"/>
      <c r="AG4404" s="2"/>
      <c r="AH4404" s="1"/>
      <c r="AI4404" s="1"/>
      <c r="AJ4404" s="1"/>
      <c r="AK4404" s="7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  <c r="AD4405" s="4"/>
      <c r="AE4405" s="1"/>
      <c r="AF4405" s="9"/>
      <c r="AG4405" s="2"/>
      <c r="AH4405" s="1"/>
      <c r="AI4405" s="1"/>
      <c r="AJ4405" s="1"/>
      <c r="AK4405" s="7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  <c r="AD4406" s="4"/>
      <c r="AE4406" s="1"/>
      <c r="AF4406" s="9"/>
      <c r="AG4406" s="2"/>
      <c r="AH4406" s="1"/>
      <c r="AI4406" s="1"/>
      <c r="AJ4406" s="1"/>
      <c r="AK4406" s="7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  <c r="AD4407" s="4"/>
      <c r="AE4407" s="1"/>
      <c r="AF4407" s="9"/>
      <c r="AG4407" s="2"/>
      <c r="AH4407" s="1"/>
      <c r="AI4407" s="1"/>
      <c r="AJ4407" s="1"/>
      <c r="AK4407" s="7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  <c r="AD4408" s="4"/>
      <c r="AE4408" s="1"/>
      <c r="AF4408" s="9"/>
      <c r="AG4408" s="2"/>
      <c r="AH4408" s="1"/>
      <c r="AI4408" s="1"/>
      <c r="AJ4408" s="1"/>
      <c r="AK4408" s="7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  <c r="AD4409" s="4"/>
      <c r="AE4409" s="1"/>
      <c r="AF4409" s="9"/>
      <c r="AG4409" s="2"/>
      <c r="AH4409" s="1"/>
      <c r="AI4409" s="1"/>
      <c r="AJ4409" s="1"/>
      <c r="AK4409" s="7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  <c r="AD4410" s="4"/>
      <c r="AE4410" s="1"/>
      <c r="AF4410" s="9"/>
      <c r="AG4410" s="2"/>
      <c r="AH4410" s="1"/>
      <c r="AI4410" s="1"/>
      <c r="AJ4410" s="1"/>
      <c r="AK4410" s="7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  <c r="AD4411" s="4"/>
      <c r="AE4411" s="1"/>
      <c r="AF4411" s="9"/>
      <c r="AG4411" s="2"/>
      <c r="AH4411" s="1"/>
      <c r="AI4411" s="1"/>
      <c r="AJ4411" s="1"/>
      <c r="AK4411" s="7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  <c r="AD4412" s="4"/>
      <c r="AE4412" s="1"/>
      <c r="AF4412" s="9"/>
      <c r="AG4412" s="2"/>
      <c r="AH4412" s="1"/>
      <c r="AI4412" s="1"/>
      <c r="AJ4412" s="1"/>
      <c r="AK4412" s="7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  <c r="AD4413" s="4"/>
      <c r="AE4413" s="1"/>
      <c r="AF4413" s="9"/>
      <c r="AG4413" s="2"/>
      <c r="AH4413" s="1"/>
      <c r="AI4413" s="1"/>
      <c r="AJ4413" s="1"/>
      <c r="AK4413" s="7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  <c r="AD4414" s="4"/>
      <c r="AE4414" s="1"/>
      <c r="AF4414" s="9"/>
      <c r="AG4414" s="2"/>
      <c r="AH4414" s="1"/>
      <c r="AI4414" s="1"/>
      <c r="AJ4414" s="1"/>
      <c r="AK4414" s="7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  <c r="AD4415" s="4"/>
      <c r="AE4415" s="1"/>
      <c r="AF4415" s="9"/>
      <c r="AG4415" s="2"/>
      <c r="AH4415" s="1"/>
      <c r="AI4415" s="1"/>
      <c r="AJ4415" s="1"/>
      <c r="AK4415" s="7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  <c r="AD4416" s="4"/>
      <c r="AE4416" s="1"/>
      <c r="AF4416" s="9"/>
      <c r="AG4416" s="2"/>
      <c r="AH4416" s="1"/>
      <c r="AI4416" s="1"/>
      <c r="AJ4416" s="1"/>
      <c r="AK4416" s="7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  <c r="AD4417" s="4"/>
      <c r="AE4417" s="1"/>
      <c r="AF4417" s="9"/>
      <c r="AG4417" s="2"/>
      <c r="AH4417" s="1"/>
      <c r="AI4417" s="1"/>
      <c r="AJ4417" s="1"/>
      <c r="AK4417" s="7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  <c r="AD4418" s="4"/>
      <c r="AE4418" s="1"/>
      <c r="AF4418" s="9"/>
      <c r="AG4418" s="2"/>
      <c r="AH4418" s="1"/>
      <c r="AI4418" s="1"/>
      <c r="AJ4418" s="1"/>
      <c r="AK4418" s="7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  <c r="AD4419" s="4"/>
      <c r="AE4419" s="1"/>
      <c r="AF4419" s="9"/>
      <c r="AG4419" s="2"/>
      <c r="AH4419" s="1"/>
      <c r="AI4419" s="1"/>
      <c r="AJ4419" s="1"/>
      <c r="AK4419" s="7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  <c r="AD4420" s="4"/>
      <c r="AE4420" s="1"/>
      <c r="AF4420" s="9"/>
      <c r="AG4420" s="2"/>
      <c r="AH4420" s="1"/>
      <c r="AI4420" s="1"/>
      <c r="AJ4420" s="1"/>
      <c r="AK4420" s="7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  <c r="AD4421" s="4"/>
      <c r="AE4421" s="1"/>
      <c r="AF4421" s="9"/>
      <c r="AG4421" s="2"/>
      <c r="AH4421" s="1"/>
      <c r="AI4421" s="1"/>
      <c r="AJ4421" s="1"/>
      <c r="AK4421" s="7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  <c r="AD4422" s="4"/>
      <c r="AE4422" s="1"/>
      <c r="AF4422" s="9"/>
      <c r="AG4422" s="2"/>
      <c r="AH4422" s="1"/>
      <c r="AI4422" s="1"/>
      <c r="AJ4422" s="1"/>
      <c r="AK4422" s="7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  <c r="AD4423" s="4"/>
      <c r="AE4423" s="1"/>
      <c r="AF4423" s="9"/>
      <c r="AG4423" s="2"/>
      <c r="AH4423" s="1"/>
      <c r="AI4423" s="1"/>
      <c r="AJ4423" s="1"/>
      <c r="AK4423" s="7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  <c r="AD4424" s="4"/>
      <c r="AE4424" s="1"/>
      <c r="AF4424" s="9"/>
      <c r="AG4424" s="2"/>
      <c r="AH4424" s="1"/>
      <c r="AI4424" s="1"/>
      <c r="AJ4424" s="1"/>
      <c r="AK4424" s="7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  <c r="AD4425" s="4"/>
      <c r="AE4425" s="1"/>
      <c r="AF4425" s="9"/>
      <c r="AG4425" s="2"/>
      <c r="AH4425" s="1"/>
      <c r="AI4425" s="1"/>
      <c r="AJ4425" s="1"/>
      <c r="AK4425" s="7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  <c r="AD4426" s="4"/>
      <c r="AE4426" s="1"/>
      <c r="AF4426" s="9"/>
      <c r="AG4426" s="2"/>
      <c r="AH4426" s="1"/>
      <c r="AI4426" s="1"/>
      <c r="AJ4426" s="1"/>
      <c r="AK4426" s="7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  <c r="AD4427" s="4"/>
      <c r="AE4427" s="1"/>
      <c r="AF4427" s="9"/>
      <c r="AG4427" s="2"/>
      <c r="AH4427" s="1"/>
      <c r="AI4427" s="1"/>
      <c r="AJ4427" s="1"/>
      <c r="AK4427" s="7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  <c r="AD4428" s="4"/>
      <c r="AE4428" s="1"/>
      <c r="AF4428" s="9"/>
      <c r="AG4428" s="2"/>
      <c r="AH4428" s="1"/>
      <c r="AI4428" s="1"/>
      <c r="AJ4428" s="1"/>
      <c r="AK4428" s="7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  <c r="AD4429" s="4"/>
      <c r="AE4429" s="1"/>
      <c r="AF4429" s="9"/>
      <c r="AG4429" s="2"/>
      <c r="AH4429" s="1"/>
      <c r="AI4429" s="1"/>
      <c r="AJ4429" s="1"/>
      <c r="AK4429" s="7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  <c r="AD4430" s="4"/>
      <c r="AE4430" s="1"/>
      <c r="AF4430" s="9"/>
      <c r="AG4430" s="2"/>
      <c r="AH4430" s="1"/>
      <c r="AI4430" s="1"/>
      <c r="AJ4430" s="1"/>
      <c r="AK4430" s="7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  <c r="AD4431" s="4"/>
      <c r="AE4431" s="1"/>
      <c r="AF4431" s="9"/>
      <c r="AG4431" s="2"/>
      <c r="AH4431" s="1"/>
      <c r="AI4431" s="1"/>
      <c r="AJ4431" s="1"/>
      <c r="AK4431" s="7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  <c r="AD4432" s="4"/>
      <c r="AE4432" s="1"/>
      <c r="AF4432" s="9"/>
      <c r="AG4432" s="2"/>
      <c r="AH4432" s="1"/>
      <c r="AI4432" s="1"/>
      <c r="AJ4432" s="1"/>
      <c r="AK4432" s="7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  <c r="AD4433" s="4"/>
      <c r="AE4433" s="1"/>
      <c r="AF4433" s="9"/>
      <c r="AG4433" s="2"/>
      <c r="AH4433" s="1"/>
      <c r="AI4433" s="1"/>
      <c r="AJ4433" s="1"/>
      <c r="AK4433" s="7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  <c r="AD4434" s="4"/>
      <c r="AE4434" s="1"/>
      <c r="AF4434" s="9"/>
      <c r="AG4434" s="2"/>
      <c r="AH4434" s="1"/>
      <c r="AI4434" s="1"/>
      <c r="AJ4434" s="1"/>
      <c r="AK4434" s="7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  <c r="AD4435" s="4"/>
      <c r="AE4435" s="1"/>
      <c r="AF4435" s="9"/>
      <c r="AG4435" s="2"/>
      <c r="AH4435" s="1"/>
      <c r="AI4435" s="1"/>
      <c r="AJ4435" s="1"/>
      <c r="AK4435" s="7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  <c r="AD4436" s="4"/>
      <c r="AE4436" s="1"/>
      <c r="AF4436" s="9"/>
      <c r="AG4436" s="2"/>
      <c r="AH4436" s="1"/>
      <c r="AI4436" s="1"/>
      <c r="AJ4436" s="1"/>
      <c r="AK4436" s="7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  <c r="AD4437" s="4"/>
      <c r="AE4437" s="1"/>
      <c r="AF4437" s="9"/>
      <c r="AG4437" s="2"/>
      <c r="AH4437" s="1"/>
      <c r="AI4437" s="1"/>
      <c r="AJ4437" s="1"/>
      <c r="AK4437" s="7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  <c r="AD4438" s="4"/>
      <c r="AE4438" s="1"/>
      <c r="AF4438" s="9"/>
      <c r="AG4438" s="2"/>
      <c r="AH4438" s="1"/>
      <c r="AI4438" s="1"/>
      <c r="AJ4438" s="1"/>
      <c r="AK4438" s="7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  <c r="AD4439" s="4"/>
      <c r="AE4439" s="1"/>
      <c r="AF4439" s="9"/>
      <c r="AG4439" s="2"/>
      <c r="AH4439" s="1"/>
      <c r="AI4439" s="1"/>
      <c r="AJ4439" s="1"/>
      <c r="AK4439" s="7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  <c r="AD4440" s="4"/>
      <c r="AE4440" s="1"/>
      <c r="AF4440" s="9"/>
      <c r="AG4440" s="2"/>
      <c r="AH4440" s="1"/>
      <c r="AI4440" s="1"/>
      <c r="AJ4440" s="1"/>
      <c r="AK4440" s="7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  <c r="AD4441" s="4"/>
      <c r="AE4441" s="1"/>
      <c r="AF4441" s="9"/>
      <c r="AG4441" s="2"/>
      <c r="AH4441" s="1"/>
      <c r="AI4441" s="1"/>
      <c r="AJ4441" s="1"/>
      <c r="AK4441" s="7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  <c r="AD4442" s="4"/>
      <c r="AE4442" s="1"/>
      <c r="AF4442" s="9"/>
      <c r="AG4442" s="2"/>
      <c r="AH4442" s="1"/>
      <c r="AI4442" s="1"/>
      <c r="AJ4442" s="1"/>
      <c r="AK4442" s="7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  <c r="AD4443" s="4"/>
      <c r="AE4443" s="1"/>
      <c r="AF4443" s="9"/>
      <c r="AG4443" s="2"/>
      <c r="AH4443" s="1"/>
      <c r="AI4443" s="1"/>
      <c r="AJ4443" s="1"/>
      <c r="AK4443" s="7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  <c r="AD4444" s="4"/>
      <c r="AE4444" s="1"/>
      <c r="AF4444" s="9"/>
      <c r="AG4444" s="2"/>
      <c r="AH4444" s="1"/>
      <c r="AI4444" s="1"/>
      <c r="AJ4444" s="1"/>
      <c r="AK4444" s="7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  <c r="AD4445" s="4"/>
      <c r="AE4445" s="1"/>
      <c r="AF4445" s="9"/>
      <c r="AG4445" s="2"/>
      <c r="AH4445" s="1"/>
      <c r="AI4445" s="1"/>
      <c r="AJ4445" s="1"/>
      <c r="AK4445" s="7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  <c r="AD4446" s="4"/>
      <c r="AE4446" s="1"/>
      <c r="AF4446" s="9"/>
      <c r="AG4446" s="2"/>
      <c r="AH4446" s="1"/>
      <c r="AI4446" s="1"/>
      <c r="AJ4446" s="1"/>
      <c r="AK4446" s="7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  <c r="AD4447" s="4"/>
      <c r="AE4447" s="1"/>
      <c r="AF4447" s="9"/>
      <c r="AG4447" s="2"/>
      <c r="AH4447" s="1"/>
      <c r="AI4447" s="1"/>
      <c r="AJ4447" s="1"/>
      <c r="AK4447" s="7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  <c r="AD4448" s="4"/>
      <c r="AE4448" s="1"/>
      <c r="AF4448" s="9"/>
      <c r="AG4448" s="2"/>
      <c r="AH4448" s="1"/>
      <c r="AI4448" s="1"/>
      <c r="AJ4448" s="1"/>
      <c r="AK4448" s="7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  <c r="AD4449" s="4"/>
      <c r="AE4449" s="1"/>
      <c r="AF4449" s="9"/>
      <c r="AG4449" s="2"/>
      <c r="AH4449" s="1"/>
      <c r="AI4449" s="1"/>
      <c r="AJ4449" s="1"/>
      <c r="AK4449" s="7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  <c r="AD4450" s="4"/>
      <c r="AE4450" s="1"/>
      <c r="AF4450" s="9"/>
      <c r="AG4450" s="2"/>
      <c r="AH4450" s="1"/>
      <c r="AI4450" s="1"/>
      <c r="AJ4450" s="1"/>
      <c r="AK4450" s="7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  <c r="AD4451" s="4"/>
      <c r="AE4451" s="1"/>
      <c r="AF4451" s="9"/>
      <c r="AG4451" s="2"/>
      <c r="AH4451" s="1"/>
      <c r="AI4451" s="1"/>
      <c r="AJ4451" s="1"/>
      <c r="AK4451" s="7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  <c r="AD4452" s="4"/>
      <c r="AE4452" s="1"/>
      <c r="AF4452" s="9"/>
      <c r="AG4452" s="2"/>
      <c r="AH4452" s="1"/>
      <c r="AI4452" s="1"/>
      <c r="AJ4452" s="1"/>
      <c r="AK4452" s="7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  <c r="AD4453" s="4"/>
      <c r="AE4453" s="1"/>
      <c r="AF4453" s="9"/>
      <c r="AG4453" s="2"/>
      <c r="AH4453" s="1"/>
      <c r="AI4453" s="1"/>
      <c r="AJ4453" s="1"/>
      <c r="AK4453" s="7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  <c r="AD4454" s="4"/>
      <c r="AE4454" s="1"/>
      <c r="AF4454" s="9"/>
      <c r="AG4454" s="2"/>
      <c r="AH4454" s="1"/>
      <c r="AI4454" s="1"/>
      <c r="AJ4454" s="1"/>
      <c r="AK4454" s="7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  <c r="AD4455" s="4"/>
      <c r="AE4455" s="1"/>
      <c r="AF4455" s="9"/>
      <c r="AG4455" s="2"/>
      <c r="AH4455" s="1"/>
      <c r="AI4455" s="1"/>
      <c r="AJ4455" s="1"/>
      <c r="AK4455" s="7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  <c r="AD4456" s="4"/>
      <c r="AE4456" s="1"/>
      <c r="AF4456" s="9"/>
      <c r="AG4456" s="2"/>
      <c r="AH4456" s="1"/>
      <c r="AI4456" s="1"/>
      <c r="AJ4456" s="1"/>
      <c r="AK4456" s="7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  <c r="AD4457" s="4"/>
      <c r="AE4457" s="1"/>
      <c r="AF4457" s="9"/>
      <c r="AG4457" s="2"/>
      <c r="AH4457" s="1"/>
      <c r="AI4457" s="1"/>
      <c r="AJ4457" s="1"/>
      <c r="AK4457" s="7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  <c r="AD4458" s="4"/>
      <c r="AE4458" s="1"/>
      <c r="AF4458" s="9"/>
      <c r="AG4458" s="2"/>
      <c r="AH4458" s="1"/>
      <c r="AI4458" s="1"/>
      <c r="AJ4458" s="1"/>
      <c r="AK4458" s="7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  <c r="AD4459" s="4"/>
      <c r="AE4459" s="1"/>
      <c r="AF4459" s="9"/>
      <c r="AG4459" s="2"/>
      <c r="AH4459" s="1"/>
      <c r="AI4459" s="1"/>
      <c r="AJ4459" s="1"/>
      <c r="AK4459" s="7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  <c r="AD4460" s="4"/>
      <c r="AE4460" s="1"/>
      <c r="AF4460" s="9"/>
      <c r="AG4460" s="2"/>
      <c r="AH4460" s="1"/>
      <c r="AI4460" s="1"/>
      <c r="AJ4460" s="1"/>
      <c r="AK4460" s="7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  <c r="AD4461" s="4"/>
      <c r="AE4461" s="1"/>
      <c r="AF4461" s="9"/>
      <c r="AG4461" s="2"/>
      <c r="AH4461" s="1"/>
      <c r="AI4461" s="1"/>
      <c r="AJ4461" s="1"/>
      <c r="AK4461" s="7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  <c r="AD4462" s="4"/>
      <c r="AE4462" s="1"/>
      <c r="AF4462" s="9"/>
      <c r="AG4462" s="2"/>
      <c r="AH4462" s="1"/>
      <c r="AI4462" s="1"/>
      <c r="AJ4462" s="1"/>
      <c r="AK4462" s="7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  <c r="AD4463" s="4"/>
      <c r="AE4463" s="1"/>
      <c r="AF4463" s="9"/>
      <c r="AG4463" s="2"/>
      <c r="AH4463" s="1"/>
      <c r="AI4463" s="1"/>
      <c r="AJ4463" s="1"/>
      <c r="AK4463" s="7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  <c r="AD4464" s="4"/>
      <c r="AE4464" s="1"/>
      <c r="AF4464" s="9"/>
      <c r="AG4464" s="2"/>
      <c r="AH4464" s="1"/>
      <c r="AI4464" s="1"/>
      <c r="AJ4464" s="1"/>
      <c r="AK4464" s="7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  <c r="AD4465" s="4"/>
      <c r="AE4465" s="1"/>
      <c r="AF4465" s="9"/>
      <c r="AG4465" s="2"/>
      <c r="AH4465" s="1"/>
      <c r="AI4465" s="1"/>
      <c r="AJ4465" s="1"/>
      <c r="AK4465" s="7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  <c r="AD4466" s="4"/>
      <c r="AE4466" s="1"/>
      <c r="AF4466" s="9"/>
      <c r="AG4466" s="2"/>
      <c r="AH4466" s="1"/>
      <c r="AI4466" s="1"/>
      <c r="AJ4466" s="1"/>
      <c r="AK4466" s="7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  <c r="AD4467" s="4"/>
      <c r="AE4467" s="1"/>
      <c r="AF4467" s="9"/>
      <c r="AG4467" s="2"/>
      <c r="AH4467" s="1"/>
      <c r="AI4467" s="1"/>
      <c r="AJ4467" s="1"/>
      <c r="AK4467" s="7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  <c r="AD4468" s="4"/>
      <c r="AE4468" s="1"/>
      <c r="AF4468" s="9"/>
      <c r="AG4468" s="2"/>
      <c r="AH4468" s="1"/>
      <c r="AI4468" s="1"/>
      <c r="AJ4468" s="1"/>
      <c r="AK4468" s="7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  <c r="AD4469" s="4"/>
      <c r="AE4469" s="1"/>
      <c r="AF4469" s="9"/>
      <c r="AG4469" s="2"/>
      <c r="AH4469" s="1"/>
      <c r="AI4469" s="1"/>
      <c r="AJ4469" s="1"/>
      <c r="AK4469" s="7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  <c r="AD4470" s="4"/>
      <c r="AE4470" s="1"/>
      <c r="AF4470" s="9"/>
      <c r="AG4470" s="2"/>
      <c r="AH4470" s="1"/>
      <c r="AI4470" s="1"/>
      <c r="AJ4470" s="1"/>
      <c r="AK4470" s="7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  <c r="AD4471" s="4"/>
      <c r="AE4471" s="1"/>
      <c r="AF4471" s="9"/>
      <c r="AG4471" s="2"/>
      <c r="AH4471" s="1"/>
      <c r="AI4471" s="1"/>
      <c r="AJ4471" s="1"/>
      <c r="AK4471" s="7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  <c r="AD4472" s="4"/>
      <c r="AE4472" s="1"/>
      <c r="AF4472" s="9"/>
      <c r="AG4472" s="2"/>
      <c r="AH4472" s="1"/>
      <c r="AI4472" s="1"/>
      <c r="AJ4472" s="1"/>
      <c r="AK4472" s="7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  <c r="AD4473" s="4"/>
      <c r="AE4473" s="1"/>
      <c r="AF4473" s="9"/>
      <c r="AG4473" s="2"/>
      <c r="AH4473" s="1"/>
      <c r="AI4473" s="1"/>
      <c r="AJ4473" s="1"/>
      <c r="AK4473" s="7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109"/>
      <c r="B4474" s="110"/>
      <c r="C4474" s="110"/>
      <c r="D4474" s="111"/>
      <c r="E4474" s="112"/>
      <c r="F4474" s="113"/>
      <c r="G4474" s="114"/>
      <c r="H4474" s="115"/>
      <c r="I4474" s="115"/>
      <c r="J4474" s="116"/>
      <c r="K4474" s="116"/>
      <c r="L4474" s="110"/>
      <c r="M4474" s="117"/>
      <c r="N4474" s="117"/>
      <c r="O4474" s="110"/>
      <c r="P4474" s="110"/>
      <c r="Q4474" s="118"/>
      <c r="R4474" s="119"/>
      <c r="S4474" s="110"/>
      <c r="T4474" s="110"/>
      <c r="U4474" s="110"/>
      <c r="V4474" s="120"/>
      <c r="W4474" s="118"/>
      <c r="X4474" s="118"/>
      <c r="Y4474" s="117"/>
      <c r="Z4474" s="110"/>
      <c r="AA4474" s="112"/>
      <c r="AB4474" s="121"/>
      <c r="AC4474" s="115"/>
      <c r="AD4474" s="4"/>
      <c r="AE4474" s="1"/>
      <c r="AF4474" s="9"/>
      <c r="AG4474" s="2"/>
      <c r="AH4474" s="1"/>
      <c r="AI4474" s="1"/>
      <c r="AJ4474" s="1"/>
      <c r="AK4474" s="7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109"/>
      <c r="B4475" s="110"/>
      <c r="C4475" s="110"/>
      <c r="D4475" s="111"/>
      <c r="E4475" s="112"/>
      <c r="F4475" s="113"/>
      <c r="G4475" s="114"/>
      <c r="H4475" s="115"/>
      <c r="I4475" s="115"/>
      <c r="J4475" s="116"/>
      <c r="K4475" s="116"/>
      <c r="L4475" s="110"/>
      <c r="M4475" s="117"/>
      <c r="N4475" s="117"/>
      <c r="O4475" s="110"/>
      <c r="P4475" s="110"/>
      <c r="Q4475" s="118"/>
      <c r="R4475" s="119"/>
      <c r="S4475" s="110"/>
      <c r="T4475" s="110"/>
      <c r="U4475" s="110"/>
      <c r="V4475" s="120"/>
      <c r="W4475" s="118"/>
      <c r="X4475" s="118"/>
      <c r="Y4475" s="117"/>
      <c r="Z4475" s="110"/>
      <c r="AA4475" s="112"/>
      <c r="AB4475" s="121"/>
      <c r="AC4475" s="115"/>
      <c r="AD4475" s="4"/>
      <c r="AE4475" s="1"/>
      <c r="AF4475" s="9"/>
      <c r="AG4475" s="2"/>
      <c r="AH4475" s="1"/>
      <c r="AI4475" s="1"/>
      <c r="AJ4475" s="1"/>
      <c r="AK4475" s="7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109"/>
      <c r="B4476" s="110"/>
      <c r="C4476" s="110"/>
      <c r="D4476" s="111"/>
      <c r="E4476" s="112"/>
      <c r="F4476" s="113"/>
      <c r="G4476" s="114"/>
      <c r="H4476" s="115"/>
      <c r="I4476" s="115"/>
      <c r="J4476" s="116"/>
      <c r="K4476" s="116"/>
      <c r="L4476" s="110"/>
      <c r="M4476" s="117"/>
      <c r="N4476" s="117"/>
      <c r="O4476" s="110"/>
      <c r="P4476" s="110"/>
      <c r="Q4476" s="118"/>
      <c r="R4476" s="119"/>
      <c r="S4476" s="110"/>
      <c r="T4476" s="110"/>
      <c r="U4476" s="110"/>
      <c r="V4476" s="120"/>
      <c r="W4476" s="118"/>
      <c r="X4476" s="118"/>
      <c r="Y4476" s="117"/>
      <c r="Z4476" s="110"/>
      <c r="AA4476" s="112"/>
      <c r="AB4476" s="121"/>
      <c r="AC4476" s="115"/>
      <c r="AD4476" s="4"/>
      <c r="AE4476" s="1"/>
      <c r="AF4476" s="9"/>
      <c r="AG4476" s="2"/>
      <c r="AH4476" s="1"/>
      <c r="AI4476" s="1"/>
      <c r="AJ4476" s="1"/>
      <c r="AK4476" s="7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109"/>
      <c r="B4477" s="110"/>
      <c r="C4477" s="110"/>
      <c r="D4477" s="111"/>
      <c r="E4477" s="112"/>
      <c r="F4477" s="113"/>
      <c r="G4477" s="114"/>
      <c r="H4477" s="115"/>
      <c r="I4477" s="115"/>
      <c r="J4477" s="116"/>
      <c r="K4477" s="116"/>
      <c r="L4477" s="110"/>
      <c r="M4477" s="117"/>
      <c r="N4477" s="117"/>
      <c r="O4477" s="110"/>
      <c r="P4477" s="110"/>
      <c r="Q4477" s="118"/>
      <c r="R4477" s="119"/>
      <c r="S4477" s="110"/>
      <c r="T4477" s="110"/>
      <c r="U4477" s="110"/>
      <c r="V4477" s="120"/>
      <c r="W4477" s="118"/>
      <c r="X4477" s="118"/>
      <c r="Y4477" s="117"/>
      <c r="Z4477" s="110"/>
      <c r="AA4477" s="112"/>
      <c r="AB4477" s="121"/>
      <c r="AC4477" s="115"/>
      <c r="AD4477" s="4"/>
      <c r="AE4477" s="1"/>
      <c r="AF4477" s="9"/>
      <c r="AG4477" s="2"/>
      <c r="AH4477" s="1"/>
      <c r="AI4477" s="1"/>
      <c r="AJ4477" s="1"/>
      <c r="AK4477" s="7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109"/>
      <c r="B4478" s="110"/>
      <c r="C4478" s="110"/>
      <c r="D4478" s="111"/>
      <c r="E4478" s="112"/>
      <c r="F4478" s="113"/>
      <c r="G4478" s="114"/>
      <c r="H4478" s="115"/>
      <c r="I4478" s="115"/>
      <c r="J4478" s="116"/>
      <c r="K4478" s="116"/>
      <c r="L4478" s="110"/>
      <c r="M4478" s="117"/>
      <c r="N4478" s="117"/>
      <c r="O4478" s="110"/>
      <c r="P4478" s="110"/>
      <c r="Q4478" s="118"/>
      <c r="R4478" s="119"/>
      <c r="S4478" s="110"/>
      <c r="T4478" s="110"/>
      <c r="U4478" s="110"/>
      <c r="V4478" s="120"/>
      <c r="W4478" s="118"/>
      <c r="X4478" s="118"/>
      <c r="Y4478" s="117"/>
      <c r="Z4478" s="110"/>
      <c r="AA4478" s="112"/>
      <c r="AB4478" s="121"/>
      <c r="AC4478" s="115"/>
      <c r="AD4478" s="4"/>
      <c r="AE4478" s="1"/>
      <c r="AF4478" s="9"/>
      <c r="AG4478" s="2"/>
      <c r="AH4478" s="1"/>
      <c r="AI4478" s="1"/>
      <c r="AJ4478" s="1"/>
      <c r="AK4478" s="7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109"/>
      <c r="B4479" s="110"/>
      <c r="C4479" s="110"/>
      <c r="D4479" s="111"/>
      <c r="E4479" s="112"/>
      <c r="F4479" s="113"/>
      <c r="G4479" s="114"/>
      <c r="H4479" s="115"/>
      <c r="I4479" s="115"/>
      <c r="J4479" s="116"/>
      <c r="K4479" s="116"/>
      <c r="L4479" s="110"/>
      <c r="M4479" s="117"/>
      <c r="N4479" s="117"/>
      <c r="O4479" s="110"/>
      <c r="P4479" s="110"/>
      <c r="Q4479" s="118"/>
      <c r="R4479" s="119"/>
      <c r="S4479" s="110"/>
      <c r="T4479" s="110"/>
      <c r="U4479" s="110"/>
      <c r="V4479" s="120"/>
      <c r="W4479" s="118"/>
      <c r="X4479" s="118"/>
      <c r="Y4479" s="117"/>
      <c r="Z4479" s="110"/>
      <c r="AA4479" s="112"/>
      <c r="AB4479" s="121"/>
      <c r="AC4479" s="115"/>
      <c r="AD4479" s="4"/>
      <c r="AE4479" s="1"/>
      <c r="AF4479" s="9"/>
      <c r="AG4479" s="2"/>
      <c r="AH4479" s="1"/>
      <c r="AI4479" s="1"/>
      <c r="AJ4479" s="1"/>
      <c r="AK4479" s="7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109"/>
      <c r="B4480" s="110"/>
      <c r="C4480" s="110"/>
      <c r="D4480" s="111"/>
      <c r="E4480" s="112"/>
      <c r="F4480" s="113"/>
      <c r="G4480" s="114"/>
      <c r="H4480" s="115"/>
      <c r="I4480" s="115"/>
      <c r="J4480" s="116"/>
      <c r="K4480" s="116"/>
      <c r="L4480" s="110"/>
      <c r="M4480" s="117"/>
      <c r="N4480" s="117"/>
      <c r="O4480" s="110"/>
      <c r="P4480" s="110"/>
      <c r="Q4480" s="118"/>
      <c r="R4480" s="119"/>
      <c r="S4480" s="110"/>
      <c r="T4480" s="110"/>
      <c r="U4480" s="110"/>
      <c r="V4480" s="120"/>
      <c r="W4480" s="118"/>
      <c r="X4480" s="118"/>
      <c r="Y4480" s="117"/>
      <c r="Z4480" s="110"/>
      <c r="AA4480" s="112"/>
      <c r="AB4480" s="121"/>
      <c r="AC4480" s="115"/>
      <c r="AD4480" s="4"/>
      <c r="AE4480" s="1"/>
      <c r="AF4480" s="9"/>
      <c r="AG4480" s="2"/>
      <c r="AH4480" s="1"/>
      <c r="AI4480" s="1"/>
      <c r="AJ4480" s="1"/>
      <c r="AK4480" s="7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109"/>
      <c r="B4481" s="110"/>
      <c r="C4481" s="110"/>
      <c r="D4481" s="111"/>
      <c r="E4481" s="112"/>
      <c r="F4481" s="113"/>
      <c r="G4481" s="114"/>
      <c r="H4481" s="115"/>
      <c r="I4481" s="115"/>
      <c r="J4481" s="116"/>
      <c r="K4481" s="116"/>
      <c r="L4481" s="110"/>
      <c r="M4481" s="117"/>
      <c r="N4481" s="117"/>
      <c r="O4481" s="110"/>
      <c r="P4481" s="110"/>
      <c r="Q4481" s="118"/>
      <c r="R4481" s="119"/>
      <c r="S4481" s="110"/>
      <c r="T4481" s="110"/>
      <c r="U4481" s="110"/>
      <c r="V4481" s="120"/>
      <c r="W4481" s="118"/>
      <c r="X4481" s="118"/>
      <c r="Y4481" s="117"/>
      <c r="Z4481" s="110"/>
      <c r="AA4481" s="112"/>
      <c r="AB4481" s="121"/>
      <c r="AC4481" s="115"/>
      <c r="AD4481" s="4"/>
      <c r="AE4481" s="1"/>
      <c r="AF4481" s="9"/>
      <c r="AG4481" s="2"/>
      <c r="AH4481" s="1"/>
      <c r="AI4481" s="1"/>
      <c r="AJ4481" s="1"/>
      <c r="AK4481" s="7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109"/>
      <c r="B4482" s="110"/>
      <c r="C4482" s="110"/>
      <c r="D4482" s="111"/>
      <c r="E4482" s="112"/>
      <c r="F4482" s="113"/>
      <c r="G4482" s="114"/>
      <c r="H4482" s="115"/>
      <c r="I4482" s="115"/>
      <c r="J4482" s="116"/>
      <c r="K4482" s="116"/>
      <c r="L4482" s="110"/>
      <c r="M4482" s="117"/>
      <c r="N4482" s="117"/>
      <c r="O4482" s="110"/>
      <c r="P4482" s="110"/>
      <c r="Q4482" s="118"/>
      <c r="R4482" s="119"/>
      <c r="S4482" s="110"/>
      <c r="T4482" s="110"/>
      <c r="U4482" s="110"/>
      <c r="V4482" s="120"/>
      <c r="W4482" s="118"/>
      <c r="X4482" s="118"/>
      <c r="Y4482" s="117"/>
      <c r="Z4482" s="110"/>
      <c r="AA4482" s="112"/>
      <c r="AB4482" s="121"/>
      <c r="AC4482" s="115"/>
      <c r="AD4482" s="4"/>
      <c r="AE4482" s="1"/>
      <c r="AF4482" s="9"/>
      <c r="AG4482" s="2"/>
      <c r="AH4482" s="1"/>
      <c r="AI4482" s="1"/>
      <c r="AJ4482" s="1"/>
      <c r="AK4482" s="7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109"/>
      <c r="B4483" s="110"/>
      <c r="C4483" s="110"/>
      <c r="D4483" s="111"/>
      <c r="E4483" s="112"/>
      <c r="F4483" s="113"/>
      <c r="G4483" s="114"/>
      <c r="H4483" s="115"/>
      <c r="I4483" s="115"/>
      <c r="J4483" s="116"/>
      <c r="K4483" s="116"/>
      <c r="L4483" s="110"/>
      <c r="M4483" s="117"/>
      <c r="N4483" s="117"/>
      <c r="O4483" s="110"/>
      <c r="P4483" s="110"/>
      <c r="Q4483" s="118"/>
      <c r="R4483" s="119"/>
      <c r="S4483" s="110"/>
      <c r="T4483" s="110"/>
      <c r="U4483" s="110"/>
      <c r="V4483" s="120"/>
      <c r="W4483" s="118"/>
      <c r="X4483" s="118"/>
      <c r="Y4483" s="117"/>
      <c r="Z4483" s="110"/>
      <c r="AA4483" s="112"/>
      <c r="AB4483" s="121"/>
      <c r="AC4483" s="115"/>
      <c r="AD4483" s="4"/>
      <c r="AE4483" s="1"/>
      <c r="AF4483" s="9"/>
      <c r="AG4483" s="2"/>
      <c r="AH4483" s="1"/>
      <c r="AI4483" s="1"/>
      <c r="AJ4483" s="1"/>
      <c r="AK4483" s="7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109"/>
      <c r="B4484" s="110"/>
      <c r="C4484" s="110"/>
      <c r="D4484" s="111"/>
      <c r="E4484" s="112"/>
      <c r="F4484" s="113"/>
      <c r="G4484" s="114"/>
      <c r="H4484" s="115"/>
      <c r="I4484" s="115"/>
      <c r="J4484" s="116"/>
      <c r="K4484" s="116"/>
      <c r="L4484" s="110"/>
      <c r="M4484" s="117"/>
      <c r="N4484" s="117"/>
      <c r="O4484" s="110"/>
      <c r="P4484" s="110"/>
      <c r="Q4484" s="118"/>
      <c r="R4484" s="119"/>
      <c r="S4484" s="110"/>
      <c r="T4484" s="110"/>
      <c r="U4484" s="110"/>
      <c r="V4484" s="120"/>
      <c r="W4484" s="118"/>
      <c r="X4484" s="118"/>
      <c r="Y4484" s="117"/>
      <c r="Z4484" s="110"/>
      <c r="AA4484" s="112"/>
      <c r="AB4484" s="121"/>
      <c r="AC4484" s="115"/>
      <c r="AD4484" s="4"/>
      <c r="AE4484" s="1"/>
      <c r="AF4484" s="9"/>
      <c r="AG4484" s="2"/>
      <c r="AH4484" s="1"/>
      <c r="AI4484" s="1"/>
      <c r="AJ4484" s="1"/>
      <c r="AK4484" s="7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109"/>
      <c r="B4485" s="110"/>
      <c r="C4485" s="110"/>
      <c r="D4485" s="111"/>
      <c r="E4485" s="112"/>
      <c r="F4485" s="113"/>
      <c r="G4485" s="114"/>
      <c r="H4485" s="115"/>
      <c r="I4485" s="115"/>
      <c r="J4485" s="116"/>
      <c r="K4485" s="116"/>
      <c r="L4485" s="110"/>
      <c r="M4485" s="117"/>
      <c r="N4485" s="117"/>
      <c r="O4485" s="110"/>
      <c r="P4485" s="110"/>
      <c r="Q4485" s="118"/>
      <c r="R4485" s="119"/>
      <c r="S4485" s="110"/>
      <c r="T4485" s="110"/>
      <c r="U4485" s="110"/>
      <c r="V4485" s="120"/>
      <c r="W4485" s="118"/>
      <c r="X4485" s="118"/>
      <c r="Y4485" s="117"/>
      <c r="Z4485" s="110"/>
      <c r="AA4485" s="112"/>
      <c r="AB4485" s="121"/>
      <c r="AC4485" s="115"/>
      <c r="AD4485" s="4"/>
      <c r="AE4485" s="1"/>
      <c r="AF4485" s="9"/>
      <c r="AG4485" s="2"/>
      <c r="AH4485" s="1"/>
      <c r="AI4485" s="1"/>
      <c r="AJ4485" s="1"/>
      <c r="AK4485" s="7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109"/>
      <c r="B4486" s="110"/>
      <c r="C4486" s="110"/>
      <c r="D4486" s="111"/>
      <c r="E4486" s="112"/>
      <c r="F4486" s="113"/>
      <c r="G4486" s="114"/>
      <c r="H4486" s="115"/>
      <c r="I4486" s="115"/>
      <c r="J4486" s="116"/>
      <c r="K4486" s="116"/>
      <c r="L4486" s="110"/>
      <c r="M4486" s="117"/>
      <c r="N4486" s="117"/>
      <c r="O4486" s="110"/>
      <c r="P4486" s="110"/>
      <c r="Q4486" s="118"/>
      <c r="R4486" s="119"/>
      <c r="S4486" s="110"/>
      <c r="T4486" s="110"/>
      <c r="U4486" s="110"/>
      <c r="V4486" s="120"/>
      <c r="W4486" s="118"/>
      <c r="X4486" s="118"/>
      <c r="Y4486" s="117"/>
      <c r="Z4486" s="110"/>
      <c r="AA4486" s="112"/>
      <c r="AB4486" s="121"/>
      <c r="AC4486" s="115"/>
      <c r="AD4486" s="4"/>
      <c r="AE4486" s="1"/>
      <c r="AF4486" s="9"/>
      <c r="AG4486" s="2"/>
      <c r="AH4486" s="1"/>
      <c r="AI4486" s="1"/>
      <c r="AJ4486" s="1"/>
      <c r="AK4486" s="7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109"/>
      <c r="B4487" s="110"/>
      <c r="C4487" s="110"/>
      <c r="D4487" s="111"/>
      <c r="E4487" s="112"/>
      <c r="F4487" s="113"/>
      <c r="G4487" s="114"/>
      <c r="H4487" s="115"/>
      <c r="I4487" s="115"/>
      <c r="J4487" s="116"/>
      <c r="K4487" s="116"/>
      <c r="L4487" s="110"/>
      <c r="M4487" s="117"/>
      <c r="N4487" s="117"/>
      <c r="O4487" s="110"/>
      <c r="P4487" s="110"/>
      <c r="Q4487" s="118"/>
      <c r="R4487" s="119"/>
      <c r="S4487" s="110"/>
      <c r="T4487" s="110"/>
      <c r="U4487" s="110"/>
      <c r="V4487" s="120"/>
      <c r="W4487" s="118"/>
      <c r="X4487" s="118"/>
      <c r="Y4487" s="117"/>
      <c r="Z4487" s="110"/>
      <c r="AA4487" s="112"/>
      <c r="AB4487" s="121"/>
      <c r="AC4487" s="115"/>
      <c r="AD4487" s="4"/>
      <c r="AE4487" s="1"/>
      <c r="AF4487" s="9"/>
      <c r="AG4487" s="2"/>
      <c r="AH4487" s="1"/>
      <c r="AI4487" s="1"/>
      <c r="AJ4487" s="1"/>
      <c r="AK4487" s="7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109"/>
      <c r="B4488" s="110"/>
      <c r="C4488" s="110"/>
      <c r="D4488" s="111"/>
      <c r="E4488" s="112"/>
      <c r="F4488" s="113"/>
      <c r="G4488" s="114"/>
      <c r="H4488" s="115"/>
      <c r="I4488" s="115"/>
      <c r="J4488" s="116"/>
      <c r="K4488" s="116"/>
      <c r="L4488" s="110"/>
      <c r="M4488" s="117"/>
      <c r="N4488" s="117"/>
      <c r="O4488" s="110"/>
      <c r="P4488" s="110"/>
      <c r="Q4488" s="118"/>
      <c r="R4488" s="119"/>
      <c r="S4488" s="110"/>
      <c r="T4488" s="110"/>
      <c r="U4488" s="110"/>
      <c r="V4488" s="120"/>
      <c r="W4488" s="118"/>
      <c r="X4488" s="118"/>
      <c r="Y4488" s="117"/>
      <c r="Z4488" s="110"/>
      <c r="AA4488" s="112"/>
      <c r="AB4488" s="121"/>
      <c r="AC4488" s="115"/>
      <c r="AD4488" s="4"/>
      <c r="AE4488" s="1"/>
      <c r="AF4488" s="9"/>
      <c r="AG4488" s="2"/>
      <c r="AH4488" s="1"/>
      <c r="AI4488" s="1"/>
      <c r="AJ4488" s="1"/>
      <c r="AK4488" s="7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109"/>
      <c r="B4489" s="110"/>
      <c r="C4489" s="110"/>
      <c r="D4489" s="111"/>
      <c r="E4489" s="112"/>
      <c r="F4489" s="113"/>
      <c r="G4489" s="114"/>
      <c r="H4489" s="115"/>
      <c r="I4489" s="115"/>
      <c r="J4489" s="116"/>
      <c r="K4489" s="116"/>
      <c r="L4489" s="110"/>
      <c r="M4489" s="117"/>
      <c r="N4489" s="117"/>
      <c r="O4489" s="110"/>
      <c r="P4489" s="110"/>
      <c r="Q4489" s="118"/>
      <c r="R4489" s="119"/>
      <c r="S4489" s="110"/>
      <c r="T4489" s="110"/>
      <c r="U4489" s="110"/>
      <c r="V4489" s="120"/>
      <c r="W4489" s="118"/>
      <c r="X4489" s="118"/>
      <c r="Y4489" s="117"/>
      <c r="Z4489" s="110"/>
      <c r="AA4489" s="112"/>
      <c r="AB4489" s="121"/>
      <c r="AC4489" s="115"/>
      <c r="AD4489" s="4"/>
      <c r="AE4489" s="1"/>
      <c r="AF4489" s="9"/>
      <c r="AG4489" s="2"/>
      <c r="AH4489" s="1"/>
      <c r="AI4489" s="1"/>
      <c r="AJ4489" s="1"/>
      <c r="AK4489" s="7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109"/>
      <c r="B4490" s="110"/>
      <c r="C4490" s="110"/>
      <c r="D4490" s="111"/>
      <c r="E4490" s="112"/>
      <c r="F4490" s="113"/>
      <c r="G4490" s="114"/>
      <c r="H4490" s="115"/>
      <c r="I4490" s="115"/>
      <c r="J4490" s="116"/>
      <c r="K4490" s="116"/>
      <c r="L4490" s="110"/>
      <c r="M4490" s="117"/>
      <c r="N4490" s="117"/>
      <c r="O4490" s="110"/>
      <c r="P4490" s="110"/>
      <c r="Q4490" s="118"/>
      <c r="R4490" s="119"/>
      <c r="S4490" s="110"/>
      <c r="T4490" s="110"/>
      <c r="U4490" s="110"/>
      <c r="V4490" s="120"/>
      <c r="W4490" s="118"/>
      <c r="X4490" s="118"/>
      <c r="Y4490" s="117"/>
      <c r="Z4490" s="110"/>
      <c r="AA4490" s="112"/>
      <c r="AB4490" s="121"/>
      <c r="AC4490" s="115"/>
      <c r="AD4490" s="4"/>
      <c r="AE4490" s="1"/>
      <c r="AF4490" s="9"/>
      <c r="AG4490" s="2"/>
      <c r="AH4490" s="1"/>
      <c r="AI4490" s="1"/>
      <c r="AJ4490" s="1"/>
      <c r="AK4490" s="7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109"/>
      <c r="B4491" s="110"/>
      <c r="C4491" s="110"/>
      <c r="D4491" s="111"/>
      <c r="E4491" s="112"/>
      <c r="F4491" s="113"/>
      <c r="G4491" s="114"/>
      <c r="H4491" s="115"/>
      <c r="I4491" s="115"/>
      <c r="J4491" s="116"/>
      <c r="K4491" s="116"/>
      <c r="L4491" s="110"/>
      <c r="M4491" s="117"/>
      <c r="N4491" s="117"/>
      <c r="O4491" s="110"/>
      <c r="P4491" s="110"/>
      <c r="Q4491" s="118"/>
      <c r="R4491" s="119"/>
      <c r="S4491" s="110"/>
      <c r="T4491" s="110"/>
      <c r="U4491" s="110"/>
      <c r="V4491" s="120"/>
      <c r="W4491" s="118"/>
      <c r="X4491" s="118"/>
      <c r="Y4491" s="117"/>
      <c r="Z4491" s="110"/>
      <c r="AA4491" s="112"/>
      <c r="AB4491" s="121"/>
      <c r="AC4491" s="115"/>
      <c r="AD4491" s="4"/>
      <c r="AE4491" s="1"/>
      <c r="AF4491" s="9"/>
      <c r="AG4491" s="2"/>
      <c r="AH4491" s="1"/>
      <c r="AI4491" s="1"/>
      <c r="AJ4491" s="1"/>
      <c r="AK4491" s="7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109"/>
      <c r="B4492" s="110"/>
      <c r="C4492" s="110"/>
      <c r="D4492" s="111"/>
      <c r="E4492" s="112"/>
      <c r="F4492" s="113"/>
      <c r="G4492" s="114"/>
      <c r="H4492" s="115"/>
      <c r="I4492" s="115"/>
      <c r="J4492" s="116"/>
      <c r="K4492" s="116"/>
      <c r="L4492" s="110"/>
      <c r="M4492" s="117"/>
      <c r="N4492" s="117"/>
      <c r="O4492" s="110"/>
      <c r="P4492" s="110"/>
      <c r="Q4492" s="118"/>
      <c r="R4492" s="119"/>
      <c r="S4492" s="110"/>
      <c r="T4492" s="110"/>
      <c r="U4492" s="110"/>
      <c r="V4492" s="120"/>
      <c r="W4492" s="118"/>
      <c r="X4492" s="118"/>
      <c r="Y4492" s="117"/>
      <c r="Z4492" s="110"/>
      <c r="AA4492" s="112"/>
      <c r="AB4492" s="121"/>
      <c r="AC4492" s="115"/>
      <c r="AD4492" s="4"/>
      <c r="AE4492" s="1"/>
      <c r="AF4492" s="9"/>
      <c r="AG4492" s="2"/>
      <c r="AH4492" s="1"/>
      <c r="AI4492" s="1"/>
      <c r="AJ4492" s="1"/>
      <c r="AK4492" s="7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109"/>
      <c r="B4493" s="110"/>
      <c r="C4493" s="110"/>
      <c r="D4493" s="111"/>
      <c r="E4493" s="112"/>
      <c r="F4493" s="113"/>
      <c r="G4493" s="114"/>
      <c r="H4493" s="115"/>
      <c r="I4493" s="115"/>
      <c r="J4493" s="116"/>
      <c r="K4493" s="116"/>
      <c r="L4493" s="110"/>
      <c r="M4493" s="117"/>
      <c r="N4493" s="117"/>
      <c r="O4493" s="110"/>
      <c r="P4493" s="110"/>
      <c r="Q4493" s="118"/>
      <c r="R4493" s="119"/>
      <c r="S4493" s="110"/>
      <c r="T4493" s="110"/>
      <c r="U4493" s="110"/>
      <c r="V4493" s="120"/>
      <c r="W4493" s="118"/>
      <c r="X4493" s="118"/>
      <c r="Y4493" s="117"/>
      <c r="Z4493" s="110"/>
      <c r="AA4493" s="112"/>
      <c r="AB4493" s="121"/>
      <c r="AC4493" s="115"/>
      <c r="AD4493" s="4"/>
      <c r="AE4493" s="1"/>
      <c r="AF4493" s="9"/>
      <c r="AG4493" s="2"/>
      <c r="AH4493" s="1"/>
      <c r="AI4493" s="1"/>
      <c r="AJ4493" s="1"/>
      <c r="AK4493" s="7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109"/>
      <c r="B4494" s="110"/>
      <c r="C4494" s="110"/>
      <c r="D4494" s="111"/>
      <c r="E4494" s="112"/>
      <c r="F4494" s="113"/>
      <c r="G4494" s="114"/>
      <c r="H4494" s="115"/>
      <c r="I4494" s="115"/>
      <c r="J4494" s="116"/>
      <c r="K4494" s="116"/>
      <c r="L4494" s="110"/>
      <c r="M4494" s="117"/>
      <c r="N4494" s="117"/>
      <c r="O4494" s="110"/>
      <c r="P4494" s="110"/>
      <c r="Q4494" s="118"/>
      <c r="R4494" s="119"/>
      <c r="S4494" s="110"/>
      <c r="T4494" s="110"/>
      <c r="U4494" s="110"/>
      <c r="V4494" s="120"/>
      <c r="W4494" s="118"/>
      <c r="X4494" s="118"/>
      <c r="Y4494" s="117"/>
      <c r="Z4494" s="110"/>
      <c r="AA4494" s="112"/>
      <c r="AB4494" s="121"/>
      <c r="AC4494" s="115"/>
      <c r="AD4494" s="4"/>
      <c r="AE4494" s="1"/>
      <c r="AF4494" s="9"/>
      <c r="AG4494" s="2"/>
      <c r="AH4494" s="1"/>
      <c r="AI4494" s="1"/>
      <c r="AJ4494" s="1"/>
      <c r="AK4494" s="7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109"/>
      <c r="B4495" s="110"/>
      <c r="C4495" s="110"/>
      <c r="D4495" s="111"/>
      <c r="E4495" s="112"/>
      <c r="F4495" s="113"/>
      <c r="G4495" s="114"/>
      <c r="H4495" s="115"/>
      <c r="I4495" s="115"/>
      <c r="J4495" s="116"/>
      <c r="K4495" s="116"/>
      <c r="L4495" s="110"/>
      <c r="M4495" s="117"/>
      <c r="N4495" s="117"/>
      <c r="O4495" s="110"/>
      <c r="P4495" s="110"/>
      <c r="Q4495" s="118"/>
      <c r="R4495" s="119"/>
      <c r="S4495" s="110"/>
      <c r="T4495" s="110"/>
      <c r="U4495" s="110"/>
      <c r="V4495" s="120"/>
      <c r="W4495" s="118"/>
      <c r="X4495" s="118"/>
      <c r="Y4495" s="117"/>
      <c r="Z4495" s="110"/>
      <c r="AA4495" s="112"/>
      <c r="AB4495" s="121"/>
      <c r="AC4495" s="115"/>
      <c r="AD4495" s="4"/>
      <c r="AE4495" s="1"/>
      <c r="AF4495" s="9"/>
      <c r="AG4495" s="2"/>
      <c r="AH4495" s="1"/>
      <c r="AI4495" s="1"/>
      <c r="AJ4495" s="1"/>
      <c r="AK4495" s="7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109"/>
      <c r="B4496" s="110"/>
      <c r="C4496" s="110"/>
      <c r="D4496" s="111"/>
      <c r="E4496" s="112"/>
      <c r="F4496" s="113"/>
      <c r="G4496" s="114"/>
      <c r="H4496" s="115"/>
      <c r="I4496" s="115"/>
      <c r="J4496" s="116"/>
      <c r="K4496" s="116"/>
      <c r="L4496" s="110"/>
      <c r="M4496" s="117"/>
      <c r="N4496" s="117"/>
      <c r="O4496" s="110"/>
      <c r="P4496" s="110"/>
      <c r="Q4496" s="118"/>
      <c r="R4496" s="119"/>
      <c r="S4496" s="110"/>
      <c r="T4496" s="110"/>
      <c r="U4496" s="110"/>
      <c r="V4496" s="120"/>
      <c r="W4496" s="118"/>
      <c r="X4496" s="118"/>
      <c r="Y4496" s="117"/>
      <c r="Z4496" s="110"/>
      <c r="AA4496" s="112"/>
      <c r="AB4496" s="121"/>
      <c r="AC4496" s="115"/>
      <c r="AD4496" s="4"/>
      <c r="AE4496" s="1"/>
      <c r="AF4496" s="9"/>
      <c r="AG4496" s="2"/>
      <c r="AH4496" s="1"/>
      <c r="AI4496" s="1"/>
      <c r="AJ4496" s="1"/>
      <c r="AK4496" s="7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109"/>
      <c r="B4497" s="110"/>
      <c r="C4497" s="110"/>
      <c r="D4497" s="111"/>
      <c r="E4497" s="112"/>
      <c r="F4497" s="113"/>
      <c r="G4497" s="114"/>
      <c r="H4497" s="115"/>
      <c r="I4497" s="115"/>
      <c r="J4497" s="116"/>
      <c r="K4497" s="116"/>
      <c r="L4497" s="110"/>
      <c r="M4497" s="117"/>
      <c r="N4497" s="117"/>
      <c r="O4497" s="110"/>
      <c r="P4497" s="110"/>
      <c r="Q4497" s="118"/>
      <c r="R4497" s="119"/>
      <c r="S4497" s="110"/>
      <c r="T4497" s="110"/>
      <c r="U4497" s="110"/>
      <c r="V4497" s="120"/>
      <c r="W4497" s="118"/>
      <c r="X4497" s="118"/>
      <c r="Y4497" s="117"/>
      <c r="Z4497" s="110"/>
      <c r="AA4497" s="112"/>
      <c r="AB4497" s="121"/>
      <c r="AC4497" s="115"/>
      <c r="AD4497" s="4"/>
      <c r="AE4497" s="1"/>
      <c r="AF4497" s="9"/>
      <c r="AG4497" s="2"/>
      <c r="AH4497" s="1"/>
      <c r="AI4497" s="1"/>
      <c r="AJ4497" s="1"/>
      <c r="AK4497" s="7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109"/>
      <c r="B4498" s="110"/>
      <c r="C4498" s="110"/>
      <c r="D4498" s="111"/>
      <c r="E4498" s="112"/>
      <c r="F4498" s="113"/>
      <c r="G4498" s="114"/>
      <c r="H4498" s="115"/>
      <c r="I4498" s="115"/>
      <c r="J4498" s="116"/>
      <c r="K4498" s="116"/>
      <c r="L4498" s="110"/>
      <c r="M4498" s="117"/>
      <c r="N4498" s="117"/>
      <c r="O4498" s="110"/>
      <c r="P4498" s="110"/>
      <c r="Q4498" s="118"/>
      <c r="R4498" s="119"/>
      <c r="S4498" s="110"/>
      <c r="T4498" s="110"/>
      <c r="U4498" s="110"/>
      <c r="V4498" s="120"/>
      <c r="W4498" s="118"/>
      <c r="X4498" s="118"/>
      <c r="Y4498" s="117"/>
      <c r="Z4498" s="110"/>
      <c r="AA4498" s="112"/>
      <c r="AB4498" s="121"/>
      <c r="AC4498" s="115"/>
      <c r="AD4498" s="4"/>
      <c r="AE4498" s="1"/>
      <c r="AF4498" s="9"/>
      <c r="AG4498" s="2"/>
      <c r="AH4498" s="1"/>
      <c r="AI4498" s="1"/>
      <c r="AJ4498" s="1"/>
      <c r="AK4498" s="7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109"/>
      <c r="B4499" s="110"/>
      <c r="C4499" s="110"/>
      <c r="D4499" s="111"/>
      <c r="E4499" s="112"/>
      <c r="F4499" s="113"/>
      <c r="G4499" s="114"/>
      <c r="H4499" s="115"/>
      <c r="I4499" s="115"/>
      <c r="J4499" s="116"/>
      <c r="K4499" s="116"/>
      <c r="L4499" s="110"/>
      <c r="M4499" s="117"/>
      <c r="N4499" s="117"/>
      <c r="O4499" s="110"/>
      <c r="P4499" s="110"/>
      <c r="Q4499" s="118"/>
      <c r="R4499" s="119"/>
      <c r="S4499" s="110"/>
      <c r="T4499" s="110"/>
      <c r="U4499" s="110"/>
      <c r="V4499" s="120"/>
      <c r="W4499" s="118"/>
      <c r="X4499" s="118"/>
      <c r="Y4499" s="117"/>
      <c r="Z4499" s="110"/>
      <c r="AA4499" s="112"/>
      <c r="AB4499" s="121"/>
      <c r="AC4499" s="115"/>
      <c r="AD4499" s="4"/>
      <c r="AE4499" s="1"/>
      <c r="AF4499" s="9"/>
      <c r="AG4499" s="2"/>
      <c r="AH4499" s="1"/>
      <c r="AI4499" s="1"/>
      <c r="AJ4499" s="1"/>
      <c r="AK4499" s="7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109"/>
      <c r="B4500" s="110"/>
      <c r="C4500" s="110"/>
      <c r="D4500" s="111"/>
      <c r="E4500" s="112"/>
      <c r="F4500" s="113"/>
      <c r="G4500" s="114"/>
      <c r="H4500" s="115"/>
      <c r="I4500" s="115"/>
      <c r="J4500" s="116"/>
      <c r="K4500" s="116"/>
      <c r="L4500" s="110"/>
      <c r="M4500" s="117"/>
      <c r="N4500" s="117"/>
      <c r="O4500" s="110"/>
      <c r="P4500" s="110"/>
      <c r="Q4500" s="118"/>
      <c r="R4500" s="119"/>
      <c r="S4500" s="110"/>
      <c r="T4500" s="110"/>
      <c r="U4500" s="110"/>
      <c r="V4500" s="120"/>
      <c r="W4500" s="118"/>
      <c r="X4500" s="118"/>
      <c r="Y4500" s="117"/>
      <c r="Z4500" s="110"/>
      <c r="AA4500" s="112"/>
      <c r="AB4500" s="121"/>
      <c r="AC4500" s="115"/>
      <c r="AD4500" s="4"/>
      <c r="AE4500" s="1"/>
      <c r="AF4500" s="9"/>
      <c r="AG4500" s="2"/>
      <c r="AH4500" s="1"/>
      <c r="AI4500" s="1"/>
      <c r="AJ4500" s="1"/>
      <c r="AK4500" s="7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109"/>
      <c r="B4501" s="110"/>
      <c r="C4501" s="110"/>
      <c r="D4501" s="111"/>
      <c r="E4501" s="112"/>
      <c r="F4501" s="113"/>
      <c r="G4501" s="114"/>
      <c r="H4501" s="115"/>
      <c r="I4501" s="115"/>
      <c r="J4501" s="116"/>
      <c r="K4501" s="116"/>
      <c r="L4501" s="110"/>
      <c r="M4501" s="117"/>
      <c r="N4501" s="117"/>
      <c r="O4501" s="110"/>
      <c r="P4501" s="110"/>
      <c r="Q4501" s="118"/>
      <c r="R4501" s="119"/>
      <c r="S4501" s="110"/>
      <c r="T4501" s="110"/>
      <c r="U4501" s="110"/>
      <c r="V4501" s="120"/>
      <c r="W4501" s="118"/>
      <c r="X4501" s="118"/>
      <c r="Y4501" s="117"/>
      <c r="Z4501" s="110"/>
      <c r="AA4501" s="112"/>
      <c r="AB4501" s="121"/>
      <c r="AC4501" s="115"/>
      <c r="AD4501" s="4"/>
      <c r="AE4501" s="1"/>
      <c r="AF4501" s="9"/>
      <c r="AG4501" s="2"/>
      <c r="AH4501" s="1"/>
      <c r="AI4501" s="1"/>
      <c r="AJ4501" s="1"/>
      <c r="AK4501" s="7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109"/>
      <c r="B4502" s="110"/>
      <c r="C4502" s="110"/>
      <c r="D4502" s="111"/>
      <c r="E4502" s="112"/>
      <c r="F4502" s="113"/>
      <c r="G4502" s="114"/>
      <c r="H4502" s="115"/>
      <c r="I4502" s="115"/>
      <c r="J4502" s="116"/>
      <c r="K4502" s="116"/>
      <c r="L4502" s="110"/>
      <c r="M4502" s="117"/>
      <c r="N4502" s="117"/>
      <c r="O4502" s="110"/>
      <c r="P4502" s="110"/>
      <c r="Q4502" s="118"/>
      <c r="R4502" s="119"/>
      <c r="S4502" s="110"/>
      <c r="T4502" s="110"/>
      <c r="U4502" s="110"/>
      <c r="V4502" s="120"/>
      <c r="W4502" s="118"/>
      <c r="X4502" s="118"/>
      <c r="Y4502" s="117"/>
      <c r="Z4502" s="110"/>
      <c r="AA4502" s="112"/>
      <c r="AB4502" s="121"/>
      <c r="AC4502" s="115"/>
      <c r="AD4502" s="4"/>
      <c r="AE4502" s="1"/>
      <c r="AF4502" s="9"/>
      <c r="AG4502" s="2"/>
      <c r="AH4502" s="1"/>
      <c r="AI4502" s="1"/>
      <c r="AJ4502" s="1"/>
      <c r="AK4502" s="7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109"/>
      <c r="B4503" s="110"/>
      <c r="C4503" s="110"/>
      <c r="D4503" s="111"/>
      <c r="E4503" s="112"/>
      <c r="F4503" s="113"/>
      <c r="G4503" s="114"/>
      <c r="H4503" s="115"/>
      <c r="I4503" s="115"/>
      <c r="J4503" s="116"/>
      <c r="K4503" s="116"/>
      <c r="L4503" s="110"/>
      <c r="M4503" s="117"/>
      <c r="N4503" s="117"/>
      <c r="O4503" s="110"/>
      <c r="P4503" s="110"/>
      <c r="Q4503" s="118"/>
      <c r="R4503" s="119"/>
      <c r="S4503" s="110"/>
      <c r="T4503" s="110"/>
      <c r="U4503" s="110"/>
      <c r="V4503" s="120"/>
      <c r="W4503" s="118"/>
      <c r="X4503" s="118"/>
      <c r="Y4503" s="117"/>
      <c r="Z4503" s="110"/>
      <c r="AA4503" s="112"/>
      <c r="AB4503" s="121"/>
      <c r="AC4503" s="115"/>
      <c r="AD4503" s="4"/>
      <c r="AE4503" s="1"/>
      <c r="AF4503" s="9"/>
      <c r="AG4503" s="2"/>
      <c r="AH4503" s="1"/>
      <c r="AI4503" s="1"/>
      <c r="AJ4503" s="1"/>
      <c r="AK4503" s="7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109"/>
      <c r="B4504" s="110"/>
      <c r="C4504" s="110"/>
      <c r="D4504" s="111"/>
      <c r="E4504" s="112"/>
      <c r="F4504" s="113"/>
      <c r="G4504" s="114"/>
      <c r="H4504" s="115"/>
      <c r="I4504" s="115"/>
      <c r="J4504" s="116"/>
      <c r="K4504" s="116"/>
      <c r="L4504" s="110"/>
      <c r="M4504" s="117"/>
      <c r="N4504" s="117"/>
      <c r="O4504" s="110"/>
      <c r="P4504" s="110"/>
      <c r="Q4504" s="118"/>
      <c r="R4504" s="119"/>
      <c r="S4504" s="110"/>
      <c r="T4504" s="110"/>
      <c r="U4504" s="110"/>
      <c r="V4504" s="120"/>
      <c r="W4504" s="118"/>
      <c r="X4504" s="118"/>
      <c r="Y4504" s="117"/>
      <c r="Z4504" s="110"/>
      <c r="AA4504" s="112"/>
      <c r="AB4504" s="121"/>
      <c r="AC4504" s="115"/>
      <c r="AD4504" s="4"/>
      <c r="AE4504" s="1"/>
      <c r="AF4504" s="9"/>
      <c r="AG4504" s="2"/>
      <c r="AH4504" s="1"/>
      <c r="AI4504" s="1"/>
      <c r="AJ4504" s="1"/>
      <c r="AK4504" s="7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109"/>
      <c r="B4505" s="110"/>
      <c r="C4505" s="110"/>
      <c r="D4505" s="111"/>
      <c r="E4505" s="112"/>
      <c r="F4505" s="113"/>
      <c r="G4505" s="114"/>
      <c r="H4505" s="115"/>
      <c r="I4505" s="115"/>
      <c r="J4505" s="116"/>
      <c r="K4505" s="116"/>
      <c r="L4505" s="110"/>
      <c r="M4505" s="117"/>
      <c r="N4505" s="117"/>
      <c r="O4505" s="110"/>
      <c r="P4505" s="110"/>
      <c r="Q4505" s="118"/>
      <c r="R4505" s="119"/>
      <c r="S4505" s="110"/>
      <c r="T4505" s="110"/>
      <c r="U4505" s="110"/>
      <c r="V4505" s="120"/>
      <c r="W4505" s="118"/>
      <c r="X4505" s="118"/>
      <c r="Y4505" s="117"/>
      <c r="Z4505" s="110"/>
      <c r="AA4505" s="112"/>
      <c r="AB4505" s="121"/>
      <c r="AC4505" s="115"/>
      <c r="AD4505" s="4"/>
      <c r="AE4505" s="1"/>
      <c r="AF4505" s="9"/>
      <c r="AG4505" s="2"/>
      <c r="AH4505" s="1"/>
      <c r="AI4505" s="1"/>
      <c r="AJ4505" s="1"/>
      <c r="AK4505" s="7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109"/>
      <c r="B4506" s="110"/>
      <c r="C4506" s="110"/>
      <c r="D4506" s="111"/>
      <c r="E4506" s="112"/>
      <c r="F4506" s="113"/>
      <c r="G4506" s="114"/>
      <c r="H4506" s="115"/>
      <c r="I4506" s="115"/>
      <c r="J4506" s="116"/>
      <c r="K4506" s="116"/>
      <c r="L4506" s="110"/>
      <c r="M4506" s="117"/>
      <c r="N4506" s="117"/>
      <c r="O4506" s="110"/>
      <c r="P4506" s="110"/>
      <c r="Q4506" s="118"/>
      <c r="R4506" s="119"/>
      <c r="S4506" s="110"/>
      <c r="T4506" s="110"/>
      <c r="U4506" s="110"/>
      <c r="V4506" s="120"/>
      <c r="W4506" s="118"/>
      <c r="X4506" s="118"/>
      <c r="Y4506" s="117"/>
      <c r="Z4506" s="110"/>
      <c r="AA4506" s="112"/>
      <c r="AB4506" s="121"/>
      <c r="AC4506" s="115"/>
      <c r="AD4506" s="4"/>
      <c r="AE4506" s="1"/>
      <c r="AF4506" s="9"/>
      <c r="AG4506" s="2"/>
      <c r="AH4506" s="1"/>
      <c r="AI4506" s="1"/>
      <c r="AJ4506" s="1"/>
      <c r="AK4506" s="7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109"/>
      <c r="B4507" s="110"/>
      <c r="C4507" s="110"/>
      <c r="D4507" s="111"/>
      <c r="E4507" s="112"/>
      <c r="F4507" s="113"/>
      <c r="G4507" s="114"/>
      <c r="H4507" s="115"/>
      <c r="I4507" s="115"/>
      <c r="J4507" s="116"/>
      <c r="K4507" s="116"/>
      <c r="L4507" s="110"/>
      <c r="M4507" s="117"/>
      <c r="N4507" s="117"/>
      <c r="O4507" s="110"/>
      <c r="P4507" s="110"/>
      <c r="Q4507" s="118"/>
      <c r="R4507" s="119"/>
      <c r="S4507" s="110"/>
      <c r="T4507" s="110"/>
      <c r="U4507" s="110"/>
      <c r="V4507" s="120"/>
      <c r="W4507" s="118"/>
      <c r="X4507" s="118"/>
      <c r="Y4507" s="117"/>
      <c r="Z4507" s="110"/>
      <c r="AA4507" s="112"/>
      <c r="AB4507" s="121"/>
      <c r="AC4507" s="115"/>
      <c r="AD4507" s="4"/>
      <c r="AE4507" s="1"/>
      <c r="AF4507" s="9"/>
      <c r="AG4507" s="2"/>
      <c r="AH4507" s="1"/>
      <c r="AI4507" s="1"/>
      <c r="AJ4507" s="1"/>
      <c r="AK4507" s="7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109"/>
      <c r="B4508" s="110"/>
      <c r="C4508" s="110"/>
      <c r="D4508" s="111"/>
      <c r="E4508" s="112"/>
      <c r="F4508" s="113"/>
      <c r="G4508" s="114"/>
      <c r="H4508" s="115"/>
      <c r="I4508" s="115"/>
      <c r="J4508" s="116"/>
      <c r="K4508" s="116"/>
      <c r="L4508" s="110"/>
      <c r="M4508" s="117"/>
      <c r="N4508" s="117"/>
      <c r="O4508" s="110"/>
      <c r="P4508" s="110"/>
      <c r="Q4508" s="118"/>
      <c r="R4508" s="119"/>
      <c r="S4508" s="110"/>
      <c r="T4508" s="110"/>
      <c r="U4508" s="110"/>
      <c r="V4508" s="120"/>
      <c r="W4508" s="118"/>
      <c r="X4508" s="118"/>
      <c r="Y4508" s="117"/>
      <c r="Z4508" s="110"/>
      <c r="AA4508" s="112"/>
      <c r="AB4508" s="121"/>
      <c r="AC4508" s="115"/>
      <c r="AD4508" s="4"/>
      <c r="AE4508" s="1"/>
      <c r="AF4508" s="9"/>
      <c r="AG4508" s="2"/>
      <c r="AH4508" s="1"/>
      <c r="AI4508" s="1"/>
      <c r="AJ4508" s="1"/>
      <c r="AK4508" s="7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109"/>
      <c r="B4509" s="110"/>
      <c r="C4509" s="110"/>
      <c r="D4509" s="111"/>
      <c r="E4509" s="112"/>
      <c r="F4509" s="113"/>
      <c r="G4509" s="114"/>
      <c r="H4509" s="115"/>
      <c r="I4509" s="115"/>
      <c r="J4509" s="116"/>
      <c r="K4509" s="116"/>
      <c r="L4509" s="110"/>
      <c r="M4509" s="117"/>
      <c r="N4509" s="117"/>
      <c r="O4509" s="110"/>
      <c r="P4509" s="110"/>
      <c r="Q4509" s="118"/>
      <c r="R4509" s="119"/>
      <c r="S4509" s="110"/>
      <c r="T4509" s="110"/>
      <c r="U4509" s="110"/>
      <c r="V4509" s="120"/>
      <c r="W4509" s="118"/>
      <c r="X4509" s="118"/>
      <c r="Y4509" s="117"/>
      <c r="Z4509" s="110"/>
      <c r="AA4509" s="112"/>
      <c r="AB4509" s="121"/>
      <c r="AC4509" s="115"/>
      <c r="AD4509" s="4"/>
      <c r="AE4509" s="1"/>
      <c r="AF4509" s="9"/>
      <c r="AG4509" s="2"/>
      <c r="AH4509" s="1"/>
      <c r="AI4509" s="1"/>
      <c r="AJ4509" s="1"/>
      <c r="AK4509" s="7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109"/>
      <c r="B4510" s="110"/>
      <c r="C4510" s="110"/>
      <c r="D4510" s="111"/>
      <c r="E4510" s="112"/>
      <c r="F4510" s="113"/>
      <c r="G4510" s="114"/>
      <c r="H4510" s="115"/>
      <c r="I4510" s="115"/>
      <c r="J4510" s="116"/>
      <c r="K4510" s="116"/>
      <c r="L4510" s="110"/>
      <c r="M4510" s="117"/>
      <c r="N4510" s="117"/>
      <c r="O4510" s="110"/>
      <c r="P4510" s="110"/>
      <c r="Q4510" s="118"/>
      <c r="R4510" s="119"/>
      <c r="S4510" s="110"/>
      <c r="T4510" s="110"/>
      <c r="U4510" s="110"/>
      <c r="V4510" s="120"/>
      <c r="W4510" s="118"/>
      <c r="X4510" s="118"/>
      <c r="Y4510" s="117"/>
      <c r="Z4510" s="110"/>
      <c r="AA4510" s="112"/>
      <c r="AB4510" s="121"/>
      <c r="AC4510" s="115"/>
      <c r="AD4510" s="4"/>
      <c r="AE4510" s="1"/>
      <c r="AF4510" s="9"/>
      <c r="AG4510" s="2"/>
      <c r="AH4510" s="1"/>
      <c r="AI4510" s="1"/>
      <c r="AJ4510" s="1"/>
      <c r="AK4510" s="7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109"/>
      <c r="B4511" s="110"/>
      <c r="C4511" s="110"/>
      <c r="D4511" s="111"/>
      <c r="E4511" s="112"/>
      <c r="F4511" s="113"/>
      <c r="G4511" s="114"/>
      <c r="H4511" s="115"/>
      <c r="I4511" s="115"/>
      <c r="J4511" s="116"/>
      <c r="K4511" s="116"/>
      <c r="L4511" s="110"/>
      <c r="M4511" s="117"/>
      <c r="N4511" s="117"/>
      <c r="O4511" s="110"/>
      <c r="P4511" s="110"/>
      <c r="Q4511" s="118"/>
      <c r="R4511" s="119"/>
      <c r="S4511" s="110"/>
      <c r="T4511" s="110"/>
      <c r="U4511" s="110"/>
      <c r="V4511" s="120"/>
      <c r="W4511" s="118"/>
      <c r="X4511" s="118"/>
      <c r="Y4511" s="117"/>
      <c r="Z4511" s="110"/>
      <c r="AA4511" s="112"/>
      <c r="AB4511" s="121"/>
      <c r="AC4511" s="115"/>
      <c r="AD4511" s="4"/>
      <c r="AE4511" s="1"/>
      <c r="AF4511" s="9"/>
      <c r="AG4511" s="2"/>
      <c r="AH4511" s="1"/>
      <c r="AI4511" s="1"/>
      <c r="AJ4511" s="1"/>
      <c r="AK4511" s="7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109"/>
      <c r="B4512" s="110"/>
      <c r="C4512" s="110"/>
      <c r="D4512" s="111"/>
      <c r="E4512" s="112"/>
      <c r="F4512" s="113"/>
      <c r="G4512" s="114"/>
      <c r="H4512" s="115"/>
      <c r="I4512" s="115"/>
      <c r="J4512" s="116"/>
      <c r="K4512" s="116"/>
      <c r="L4512" s="110"/>
      <c r="M4512" s="117"/>
      <c r="N4512" s="117"/>
      <c r="O4512" s="110"/>
      <c r="P4512" s="110"/>
      <c r="Q4512" s="118"/>
      <c r="R4512" s="119"/>
      <c r="S4512" s="110"/>
      <c r="T4512" s="110"/>
      <c r="U4512" s="110"/>
      <c r="V4512" s="120"/>
      <c r="W4512" s="118"/>
      <c r="X4512" s="118"/>
      <c r="Y4512" s="117"/>
      <c r="Z4512" s="110"/>
      <c r="AA4512" s="112"/>
      <c r="AB4512" s="121"/>
      <c r="AC4512" s="115"/>
      <c r="AD4512" s="4"/>
      <c r="AE4512" s="1"/>
      <c r="AF4512" s="9"/>
      <c r="AG4512" s="2"/>
      <c r="AH4512" s="1"/>
      <c r="AI4512" s="1"/>
      <c r="AJ4512" s="1"/>
      <c r="AK4512" s="7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109"/>
      <c r="B4513" s="110"/>
      <c r="C4513" s="110"/>
      <c r="D4513" s="111"/>
      <c r="E4513" s="112"/>
      <c r="F4513" s="113"/>
      <c r="G4513" s="114"/>
      <c r="H4513" s="115"/>
      <c r="I4513" s="115"/>
      <c r="J4513" s="116"/>
      <c r="K4513" s="116"/>
      <c r="L4513" s="110"/>
      <c r="M4513" s="117"/>
      <c r="N4513" s="117"/>
      <c r="O4513" s="110"/>
      <c r="P4513" s="110"/>
      <c r="Q4513" s="118"/>
      <c r="R4513" s="119"/>
      <c r="S4513" s="110"/>
      <c r="T4513" s="110"/>
      <c r="U4513" s="110"/>
      <c r="V4513" s="120"/>
      <c r="W4513" s="118"/>
      <c r="X4513" s="118"/>
      <c r="Y4513" s="117"/>
      <c r="Z4513" s="110"/>
      <c r="AA4513" s="112"/>
      <c r="AB4513" s="121"/>
      <c r="AC4513" s="115"/>
      <c r="AD4513" s="4"/>
      <c r="AE4513" s="1"/>
      <c r="AF4513" s="9"/>
      <c r="AG4513" s="2"/>
      <c r="AH4513" s="1"/>
      <c r="AI4513" s="1"/>
      <c r="AJ4513" s="1"/>
      <c r="AK4513" s="7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109"/>
      <c r="B4514" s="110"/>
      <c r="C4514" s="110"/>
      <c r="D4514" s="111"/>
      <c r="E4514" s="112"/>
      <c r="F4514" s="113"/>
      <c r="G4514" s="114"/>
      <c r="H4514" s="115"/>
      <c r="I4514" s="115"/>
      <c r="J4514" s="116"/>
      <c r="K4514" s="116"/>
      <c r="L4514" s="110"/>
      <c r="M4514" s="117"/>
      <c r="N4514" s="117"/>
      <c r="O4514" s="110"/>
      <c r="P4514" s="110"/>
      <c r="Q4514" s="118"/>
      <c r="R4514" s="119"/>
      <c r="S4514" s="110"/>
      <c r="T4514" s="110"/>
      <c r="U4514" s="110"/>
      <c r="V4514" s="120"/>
      <c r="W4514" s="118"/>
      <c r="X4514" s="118"/>
      <c r="Y4514" s="117"/>
      <c r="Z4514" s="110"/>
      <c r="AA4514" s="112"/>
      <c r="AB4514" s="121"/>
      <c r="AC4514" s="115"/>
      <c r="AD4514" s="4"/>
      <c r="AE4514" s="1"/>
      <c r="AF4514" s="9"/>
      <c r="AG4514" s="2"/>
      <c r="AH4514" s="1"/>
      <c r="AI4514" s="1"/>
      <c r="AJ4514" s="1"/>
      <c r="AK4514" s="7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109"/>
      <c r="B4515" s="110"/>
      <c r="C4515" s="110"/>
      <c r="D4515" s="111"/>
      <c r="E4515" s="112"/>
      <c r="F4515" s="113"/>
      <c r="G4515" s="114"/>
      <c r="H4515" s="115"/>
      <c r="I4515" s="115"/>
      <c r="J4515" s="116"/>
      <c r="K4515" s="116"/>
      <c r="L4515" s="110"/>
      <c r="M4515" s="117"/>
      <c r="N4515" s="117"/>
      <c r="O4515" s="110"/>
      <c r="P4515" s="110"/>
      <c r="Q4515" s="118"/>
      <c r="R4515" s="119"/>
      <c r="S4515" s="110"/>
      <c r="T4515" s="110"/>
      <c r="U4515" s="110"/>
      <c r="V4515" s="120"/>
      <c r="W4515" s="118"/>
      <c r="X4515" s="118"/>
      <c r="Y4515" s="117"/>
      <c r="Z4515" s="110"/>
      <c r="AA4515" s="112"/>
      <c r="AB4515" s="121"/>
      <c r="AC4515" s="115"/>
      <c r="AD4515" s="4"/>
      <c r="AE4515" s="1"/>
      <c r="AF4515" s="9"/>
      <c r="AG4515" s="2"/>
      <c r="AH4515" s="1"/>
      <c r="AI4515" s="1"/>
      <c r="AJ4515" s="1"/>
      <c r="AK4515" s="7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109"/>
      <c r="B4516" s="110"/>
      <c r="C4516" s="110"/>
      <c r="D4516" s="111"/>
      <c r="E4516" s="112"/>
      <c r="F4516" s="113"/>
      <c r="G4516" s="114"/>
      <c r="H4516" s="115"/>
      <c r="I4516" s="115"/>
      <c r="J4516" s="116"/>
      <c r="K4516" s="116"/>
      <c r="L4516" s="110"/>
      <c r="M4516" s="117"/>
      <c r="N4516" s="117"/>
      <c r="O4516" s="110"/>
      <c r="P4516" s="110"/>
      <c r="Q4516" s="118"/>
      <c r="R4516" s="119"/>
      <c r="S4516" s="110"/>
      <c r="T4516" s="110"/>
      <c r="U4516" s="110"/>
      <c r="V4516" s="120"/>
      <c r="W4516" s="118"/>
      <c r="X4516" s="118"/>
      <c r="Y4516" s="117"/>
      <c r="Z4516" s="110"/>
      <c r="AA4516" s="112"/>
      <c r="AB4516" s="121"/>
      <c r="AC4516" s="115"/>
      <c r="AD4516" s="4"/>
      <c r="AE4516" s="1"/>
      <c r="AF4516" s="9"/>
      <c r="AG4516" s="2"/>
      <c r="AH4516" s="1"/>
      <c r="AI4516" s="1"/>
      <c r="AJ4516" s="1"/>
      <c r="AK4516" s="7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109"/>
      <c r="B4517" s="110"/>
      <c r="C4517" s="110"/>
      <c r="D4517" s="111"/>
      <c r="E4517" s="112"/>
      <c r="F4517" s="113"/>
      <c r="G4517" s="114"/>
      <c r="H4517" s="115"/>
      <c r="I4517" s="115"/>
      <c r="J4517" s="116"/>
      <c r="K4517" s="116"/>
      <c r="L4517" s="110"/>
      <c r="M4517" s="117"/>
      <c r="N4517" s="117"/>
      <c r="O4517" s="110"/>
      <c r="P4517" s="110"/>
      <c r="Q4517" s="118"/>
      <c r="R4517" s="119"/>
      <c r="S4517" s="110"/>
      <c r="T4517" s="110"/>
      <c r="U4517" s="110"/>
      <c r="V4517" s="120"/>
      <c r="W4517" s="118"/>
      <c r="X4517" s="118"/>
      <c r="Y4517" s="117"/>
      <c r="Z4517" s="110"/>
      <c r="AA4517" s="112"/>
      <c r="AB4517" s="121"/>
      <c r="AC4517" s="115"/>
      <c r="AD4517" s="4"/>
      <c r="AE4517" s="1"/>
      <c r="AF4517" s="9"/>
      <c r="AG4517" s="2"/>
      <c r="AH4517" s="1"/>
      <c r="AI4517" s="1"/>
      <c r="AJ4517" s="1"/>
      <c r="AK4517" s="7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109"/>
      <c r="B4518" s="110"/>
      <c r="C4518" s="110"/>
      <c r="D4518" s="111"/>
      <c r="E4518" s="112"/>
      <c r="F4518" s="113"/>
      <c r="G4518" s="114"/>
      <c r="H4518" s="115"/>
      <c r="I4518" s="115"/>
      <c r="J4518" s="116"/>
      <c r="K4518" s="116"/>
      <c r="L4518" s="110"/>
      <c r="M4518" s="117"/>
      <c r="N4518" s="117"/>
      <c r="O4518" s="110"/>
      <c r="P4518" s="110"/>
      <c r="Q4518" s="118"/>
      <c r="R4518" s="119"/>
      <c r="S4518" s="110"/>
      <c r="T4518" s="110"/>
      <c r="U4518" s="110"/>
      <c r="V4518" s="120"/>
      <c r="W4518" s="118"/>
      <c r="X4518" s="118"/>
      <c r="Y4518" s="117"/>
      <c r="Z4518" s="110"/>
      <c r="AA4518" s="112"/>
      <c r="AB4518" s="121"/>
      <c r="AC4518" s="115"/>
      <c r="AD4518" s="4"/>
      <c r="AE4518" s="1"/>
      <c r="AF4518" s="9"/>
      <c r="AG4518" s="2"/>
      <c r="AH4518" s="1"/>
      <c r="AI4518" s="1"/>
      <c r="AJ4518" s="1"/>
      <c r="AK4518" s="7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109"/>
      <c r="B4519" s="110"/>
      <c r="C4519" s="110"/>
      <c r="D4519" s="111"/>
      <c r="E4519" s="112"/>
      <c r="F4519" s="113"/>
      <c r="G4519" s="114"/>
      <c r="H4519" s="115"/>
      <c r="I4519" s="115"/>
      <c r="J4519" s="116"/>
      <c r="K4519" s="116"/>
      <c r="L4519" s="110"/>
      <c r="M4519" s="117"/>
      <c r="N4519" s="117"/>
      <c r="O4519" s="110"/>
      <c r="P4519" s="110"/>
      <c r="Q4519" s="118"/>
      <c r="R4519" s="119"/>
      <c r="S4519" s="110"/>
      <c r="T4519" s="110"/>
      <c r="U4519" s="110"/>
      <c r="V4519" s="120"/>
      <c r="W4519" s="118"/>
      <c r="X4519" s="118"/>
      <c r="Y4519" s="117"/>
      <c r="Z4519" s="110"/>
      <c r="AA4519" s="112"/>
      <c r="AB4519" s="121"/>
      <c r="AC4519" s="115"/>
      <c r="AD4519" s="4"/>
      <c r="AE4519" s="1"/>
      <c r="AF4519" s="9"/>
      <c r="AG4519" s="2"/>
      <c r="AH4519" s="1"/>
      <c r="AI4519" s="1"/>
      <c r="AJ4519" s="1"/>
      <c r="AK4519" s="7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109"/>
      <c r="B4520" s="110"/>
      <c r="C4520" s="110"/>
      <c r="D4520" s="111"/>
      <c r="E4520" s="112"/>
      <c r="F4520" s="113"/>
      <c r="G4520" s="114"/>
      <c r="H4520" s="115"/>
      <c r="I4520" s="115"/>
      <c r="J4520" s="116"/>
      <c r="K4520" s="116"/>
      <c r="L4520" s="110"/>
      <c r="M4520" s="117"/>
      <c r="N4520" s="117"/>
      <c r="O4520" s="110"/>
      <c r="P4520" s="110"/>
      <c r="Q4520" s="118"/>
      <c r="R4520" s="119"/>
      <c r="S4520" s="110"/>
      <c r="T4520" s="110"/>
      <c r="U4520" s="110"/>
      <c r="V4520" s="120"/>
      <c r="W4520" s="118"/>
      <c r="X4520" s="118"/>
      <c r="Y4520" s="117"/>
      <c r="Z4520" s="110"/>
      <c r="AA4520" s="112"/>
      <c r="AB4520" s="121"/>
      <c r="AC4520" s="115"/>
      <c r="AD4520" s="4"/>
      <c r="AE4520" s="1"/>
      <c r="AF4520" s="9"/>
      <c r="AG4520" s="2"/>
      <c r="AH4520" s="1"/>
      <c r="AI4520" s="1"/>
      <c r="AJ4520" s="1"/>
      <c r="AK4520" s="7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109"/>
      <c r="B4521" s="110"/>
      <c r="C4521" s="110"/>
      <c r="D4521" s="111"/>
      <c r="E4521" s="112"/>
      <c r="F4521" s="113"/>
      <c r="G4521" s="114"/>
      <c r="H4521" s="115"/>
      <c r="I4521" s="115"/>
      <c r="J4521" s="116"/>
      <c r="K4521" s="116"/>
      <c r="L4521" s="110"/>
      <c r="M4521" s="117"/>
      <c r="N4521" s="117"/>
      <c r="O4521" s="110"/>
      <c r="P4521" s="110"/>
      <c r="Q4521" s="118"/>
      <c r="R4521" s="119"/>
      <c r="S4521" s="110"/>
      <c r="T4521" s="110"/>
      <c r="U4521" s="110"/>
      <c r="V4521" s="120"/>
      <c r="W4521" s="118"/>
      <c r="X4521" s="118"/>
      <c r="Y4521" s="117"/>
      <c r="Z4521" s="110"/>
      <c r="AA4521" s="112"/>
      <c r="AB4521" s="121"/>
      <c r="AC4521" s="115"/>
      <c r="AD4521" s="4"/>
      <c r="AE4521" s="1"/>
      <c r="AF4521" s="9"/>
      <c r="AG4521" s="2"/>
      <c r="AH4521" s="1"/>
      <c r="AI4521" s="1"/>
      <c r="AJ4521" s="1"/>
      <c r="AK4521" s="7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109"/>
      <c r="B4522" s="110"/>
      <c r="C4522" s="110"/>
      <c r="D4522" s="111"/>
      <c r="E4522" s="112"/>
      <c r="F4522" s="113"/>
      <c r="G4522" s="114"/>
      <c r="H4522" s="115"/>
      <c r="I4522" s="115"/>
      <c r="J4522" s="116"/>
      <c r="K4522" s="116"/>
      <c r="L4522" s="110"/>
      <c r="M4522" s="117"/>
      <c r="N4522" s="117"/>
      <c r="O4522" s="110"/>
      <c r="P4522" s="110"/>
      <c r="Q4522" s="118"/>
      <c r="R4522" s="119"/>
      <c r="S4522" s="110"/>
      <c r="T4522" s="110"/>
      <c r="U4522" s="110"/>
      <c r="V4522" s="120"/>
      <c r="W4522" s="118"/>
      <c r="X4522" s="118"/>
      <c r="Y4522" s="117"/>
      <c r="Z4522" s="110"/>
      <c r="AA4522" s="112"/>
      <c r="AB4522" s="121"/>
      <c r="AC4522" s="115"/>
      <c r="AD4522" s="4"/>
      <c r="AE4522" s="1"/>
      <c r="AF4522" s="9"/>
      <c r="AG4522" s="2"/>
      <c r="AH4522" s="1"/>
      <c r="AI4522" s="1"/>
      <c r="AJ4522" s="1"/>
      <c r="AK4522" s="7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109"/>
      <c r="B4523" s="110"/>
      <c r="C4523" s="110"/>
      <c r="D4523" s="111"/>
      <c r="E4523" s="112"/>
      <c r="F4523" s="113"/>
      <c r="G4523" s="114"/>
      <c r="H4523" s="115"/>
      <c r="I4523" s="115"/>
      <c r="J4523" s="116"/>
      <c r="K4523" s="116"/>
      <c r="L4523" s="110"/>
      <c r="M4523" s="117"/>
      <c r="N4523" s="117"/>
      <c r="O4523" s="110"/>
      <c r="P4523" s="110"/>
      <c r="Q4523" s="118"/>
      <c r="R4523" s="119"/>
      <c r="S4523" s="110"/>
      <c r="T4523" s="110"/>
      <c r="U4523" s="110"/>
      <c r="V4523" s="120"/>
      <c r="W4523" s="118"/>
      <c r="X4523" s="118"/>
      <c r="Y4523" s="117"/>
      <c r="Z4523" s="110"/>
      <c r="AA4523" s="112"/>
      <c r="AB4523" s="121"/>
      <c r="AC4523" s="115"/>
      <c r="AD4523" s="4"/>
      <c r="AE4523" s="1"/>
      <c r="AF4523" s="9"/>
      <c r="AG4523" s="2"/>
      <c r="AH4523" s="1"/>
      <c r="AI4523" s="1"/>
      <c r="AJ4523" s="1"/>
      <c r="AK4523" s="7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109"/>
      <c r="B4524" s="110"/>
      <c r="C4524" s="110"/>
      <c r="D4524" s="111"/>
      <c r="E4524" s="112"/>
      <c r="F4524" s="113"/>
      <c r="G4524" s="114"/>
      <c r="H4524" s="115"/>
      <c r="I4524" s="115"/>
      <c r="J4524" s="116"/>
      <c r="K4524" s="116"/>
      <c r="L4524" s="110"/>
      <c r="M4524" s="117"/>
      <c r="N4524" s="117"/>
      <c r="O4524" s="110"/>
      <c r="P4524" s="110"/>
      <c r="Q4524" s="118"/>
      <c r="R4524" s="119"/>
      <c r="S4524" s="110"/>
      <c r="T4524" s="110"/>
      <c r="U4524" s="110"/>
      <c r="V4524" s="120"/>
      <c r="W4524" s="118"/>
      <c r="X4524" s="118"/>
      <c r="Y4524" s="117"/>
      <c r="Z4524" s="110"/>
      <c r="AA4524" s="112"/>
      <c r="AB4524" s="121"/>
      <c r="AC4524" s="115"/>
      <c r="AD4524" s="4"/>
      <c r="AE4524" s="1"/>
      <c r="AF4524" s="9"/>
      <c r="AG4524" s="2"/>
      <c r="AH4524" s="1"/>
      <c r="AI4524" s="1"/>
      <c r="AJ4524" s="1"/>
      <c r="AK4524" s="7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109"/>
      <c r="B4525" s="110"/>
      <c r="C4525" s="110"/>
      <c r="D4525" s="111"/>
      <c r="E4525" s="112"/>
      <c r="F4525" s="113"/>
      <c r="G4525" s="114"/>
      <c r="H4525" s="115"/>
      <c r="I4525" s="115"/>
      <c r="J4525" s="116"/>
      <c r="K4525" s="116"/>
      <c r="L4525" s="110"/>
      <c r="M4525" s="117"/>
      <c r="N4525" s="117"/>
      <c r="O4525" s="110"/>
      <c r="P4525" s="110"/>
      <c r="Q4525" s="118"/>
      <c r="R4525" s="119"/>
      <c r="S4525" s="110"/>
      <c r="T4525" s="110"/>
      <c r="U4525" s="110"/>
      <c r="V4525" s="120"/>
      <c r="W4525" s="118"/>
      <c r="X4525" s="118"/>
      <c r="Y4525" s="117"/>
      <c r="Z4525" s="110"/>
      <c r="AA4525" s="112"/>
      <c r="AB4525" s="121"/>
      <c r="AC4525" s="115"/>
      <c r="AD4525" s="4"/>
      <c r="AE4525" s="1"/>
      <c r="AF4525" s="9"/>
      <c r="AG4525" s="2"/>
      <c r="AH4525" s="1"/>
      <c r="AI4525" s="1"/>
      <c r="AJ4525" s="1"/>
      <c r="AK4525" s="7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109"/>
      <c r="B4526" s="110"/>
      <c r="C4526" s="110"/>
      <c r="D4526" s="111"/>
      <c r="E4526" s="112"/>
      <c r="F4526" s="113"/>
      <c r="G4526" s="114"/>
      <c r="H4526" s="115"/>
      <c r="I4526" s="115"/>
      <c r="J4526" s="116"/>
      <c r="K4526" s="116"/>
      <c r="L4526" s="110"/>
      <c r="M4526" s="117"/>
      <c r="N4526" s="117"/>
      <c r="O4526" s="110"/>
      <c r="P4526" s="110"/>
      <c r="Q4526" s="118"/>
      <c r="R4526" s="119"/>
      <c r="S4526" s="110"/>
      <c r="T4526" s="110"/>
      <c r="U4526" s="110"/>
      <c r="V4526" s="120"/>
      <c r="W4526" s="118"/>
      <c r="X4526" s="118"/>
      <c r="Y4526" s="117"/>
      <c r="Z4526" s="110"/>
      <c r="AA4526" s="112"/>
      <c r="AB4526" s="121"/>
      <c r="AC4526" s="115"/>
    </row>
    <row r="4527" spans="1:118" ht="12.75" x14ac:dyDescent="0.2">
      <c r="A4527" s="109"/>
      <c r="B4527" s="110"/>
      <c r="C4527" s="110"/>
      <c r="D4527" s="111"/>
      <c r="E4527" s="112"/>
      <c r="F4527" s="113"/>
      <c r="G4527" s="114"/>
      <c r="H4527" s="115"/>
      <c r="I4527" s="115"/>
      <c r="J4527" s="116"/>
      <c r="K4527" s="116"/>
      <c r="L4527" s="110"/>
      <c r="M4527" s="117"/>
      <c r="N4527" s="117"/>
      <c r="O4527" s="110"/>
      <c r="P4527" s="110"/>
      <c r="Q4527" s="118"/>
      <c r="R4527" s="119"/>
      <c r="S4527" s="110"/>
      <c r="T4527" s="110"/>
      <c r="U4527" s="110"/>
      <c r="V4527" s="120"/>
      <c r="W4527" s="118"/>
      <c r="X4527" s="118"/>
      <c r="Y4527" s="117"/>
      <c r="Z4527" s="110"/>
      <c r="AA4527" s="112"/>
      <c r="AB4527" s="121"/>
      <c r="AC4527" s="115"/>
    </row>
    <row r="4528" spans="1:118" ht="12.75" x14ac:dyDescent="0.2">
      <c r="A4528" s="109"/>
      <c r="B4528" s="110"/>
      <c r="C4528" s="110"/>
      <c r="D4528" s="111"/>
      <c r="E4528" s="112"/>
      <c r="F4528" s="113"/>
      <c r="G4528" s="114"/>
      <c r="H4528" s="115"/>
      <c r="I4528" s="115"/>
      <c r="J4528" s="116"/>
      <c r="K4528" s="116"/>
      <c r="L4528" s="110"/>
      <c r="M4528" s="117"/>
      <c r="N4528" s="117"/>
      <c r="O4528" s="110"/>
      <c r="P4528" s="110"/>
      <c r="Q4528" s="118"/>
      <c r="R4528" s="119"/>
      <c r="S4528" s="110"/>
      <c r="T4528" s="110"/>
      <c r="U4528" s="110"/>
      <c r="V4528" s="120"/>
      <c r="W4528" s="118"/>
      <c r="X4528" s="118"/>
      <c r="Y4528" s="117"/>
      <c r="Z4528" s="110"/>
      <c r="AA4528" s="112"/>
      <c r="AB4528" s="121"/>
      <c r="AC4528" s="115"/>
    </row>
    <row r="4529" spans="1:29" ht="12.75" x14ac:dyDescent="0.2">
      <c r="A4529" s="109"/>
      <c r="B4529" s="110"/>
      <c r="C4529" s="110"/>
      <c r="D4529" s="111"/>
      <c r="E4529" s="112"/>
      <c r="F4529" s="113"/>
      <c r="G4529" s="114"/>
      <c r="H4529" s="115"/>
      <c r="I4529" s="115"/>
      <c r="J4529" s="116"/>
      <c r="K4529" s="116"/>
      <c r="L4529" s="110"/>
      <c r="M4529" s="117"/>
      <c r="N4529" s="117"/>
      <c r="O4529" s="110"/>
      <c r="P4529" s="110"/>
      <c r="Q4529" s="118"/>
      <c r="R4529" s="119"/>
      <c r="S4529" s="110"/>
      <c r="T4529" s="110"/>
      <c r="U4529" s="110"/>
      <c r="V4529" s="120"/>
      <c r="W4529" s="118"/>
      <c r="X4529" s="118"/>
      <c r="Y4529" s="117"/>
      <c r="Z4529" s="110"/>
      <c r="AA4529" s="112"/>
      <c r="AB4529" s="121"/>
      <c r="AC4529" s="115"/>
    </row>
    <row r="4530" spans="1:29" ht="12.75" x14ac:dyDescent="0.2">
      <c r="A4530" s="109"/>
      <c r="B4530" s="110"/>
      <c r="C4530" s="110"/>
      <c r="D4530" s="111"/>
      <c r="E4530" s="112"/>
      <c r="F4530" s="113"/>
      <c r="G4530" s="114"/>
      <c r="H4530" s="115"/>
      <c r="I4530" s="115"/>
      <c r="J4530" s="116"/>
      <c r="K4530" s="116"/>
      <c r="L4530" s="110"/>
      <c r="M4530" s="117"/>
      <c r="N4530" s="117"/>
      <c r="O4530" s="110"/>
      <c r="P4530" s="110"/>
      <c r="Q4530" s="118"/>
      <c r="R4530" s="119"/>
      <c r="S4530" s="110"/>
      <c r="T4530" s="110"/>
      <c r="U4530" s="110"/>
      <c r="V4530" s="120"/>
      <c r="W4530" s="118"/>
      <c r="X4530" s="118"/>
      <c r="Y4530" s="117"/>
      <c r="Z4530" s="110"/>
      <c r="AA4530" s="112"/>
      <c r="AB4530" s="121"/>
      <c r="AC4530" s="115"/>
    </row>
    <row r="4531" spans="1:29" ht="12.75" x14ac:dyDescent="0.2">
      <c r="A4531" s="109"/>
      <c r="B4531" s="110"/>
      <c r="C4531" s="110"/>
      <c r="D4531" s="111"/>
      <c r="E4531" s="112"/>
      <c r="F4531" s="113"/>
      <c r="G4531" s="114"/>
      <c r="H4531" s="115"/>
      <c r="I4531" s="115"/>
      <c r="J4531" s="116"/>
      <c r="K4531" s="116"/>
      <c r="L4531" s="110"/>
      <c r="M4531" s="117"/>
      <c r="N4531" s="117"/>
      <c r="O4531" s="110"/>
      <c r="P4531" s="110"/>
      <c r="Q4531" s="118"/>
      <c r="R4531" s="119"/>
      <c r="S4531" s="110"/>
      <c r="T4531" s="110"/>
      <c r="U4531" s="110"/>
      <c r="V4531" s="120"/>
      <c r="W4531" s="118"/>
      <c r="X4531" s="118"/>
      <c r="Y4531" s="117"/>
      <c r="Z4531" s="110"/>
      <c r="AA4531" s="112"/>
      <c r="AB4531" s="121"/>
      <c r="AC4531" s="115"/>
    </row>
    <row r="4532" spans="1:29" ht="12.75" x14ac:dyDescent="0.2">
      <c r="A4532" s="109"/>
      <c r="B4532" s="110"/>
      <c r="C4532" s="110"/>
      <c r="D4532" s="111"/>
      <c r="E4532" s="112"/>
      <c r="F4532" s="113"/>
      <c r="G4532" s="114"/>
      <c r="H4532" s="115"/>
      <c r="I4532" s="115"/>
      <c r="J4532" s="116"/>
      <c r="K4532" s="116"/>
      <c r="L4532" s="110"/>
      <c r="M4532" s="117"/>
      <c r="N4532" s="117"/>
      <c r="O4532" s="110"/>
      <c r="P4532" s="110"/>
      <c r="Q4532" s="118"/>
      <c r="R4532" s="119"/>
      <c r="S4532" s="110"/>
      <c r="T4532" s="110"/>
      <c r="U4532" s="110"/>
      <c r="V4532" s="120"/>
      <c r="W4532" s="118"/>
      <c r="X4532" s="118"/>
      <c r="Y4532" s="117"/>
      <c r="Z4532" s="110"/>
      <c r="AA4532" s="112"/>
      <c r="AB4532" s="121"/>
      <c r="AC4532" s="115"/>
    </row>
    <row r="4533" spans="1:29" ht="12.75" x14ac:dyDescent="0.2">
      <c r="A4533" s="109"/>
      <c r="B4533" s="110"/>
      <c r="C4533" s="110"/>
      <c r="D4533" s="111"/>
      <c r="E4533" s="112"/>
      <c r="F4533" s="113"/>
      <c r="G4533" s="114"/>
      <c r="H4533" s="115"/>
      <c r="I4533" s="115"/>
      <c r="J4533" s="116"/>
      <c r="K4533" s="116"/>
      <c r="L4533" s="110"/>
      <c r="M4533" s="117"/>
      <c r="N4533" s="117"/>
      <c r="O4533" s="110"/>
      <c r="P4533" s="110"/>
      <c r="Q4533" s="118"/>
      <c r="R4533" s="119"/>
      <c r="S4533" s="110"/>
      <c r="T4533" s="110"/>
      <c r="U4533" s="110"/>
      <c r="V4533" s="120"/>
      <c r="W4533" s="118"/>
      <c r="X4533" s="118"/>
      <c r="Y4533" s="117"/>
      <c r="Z4533" s="110"/>
      <c r="AA4533" s="112"/>
      <c r="AB4533" s="121"/>
      <c r="AC4533" s="115"/>
    </row>
    <row r="4534" spans="1:29" ht="12.75" x14ac:dyDescent="0.2">
      <c r="A4534" s="109"/>
      <c r="B4534" s="110"/>
      <c r="C4534" s="110"/>
      <c r="D4534" s="111"/>
      <c r="E4534" s="112"/>
      <c r="F4534" s="113"/>
      <c r="G4534" s="114"/>
      <c r="H4534" s="115"/>
      <c r="I4534" s="115"/>
      <c r="J4534" s="116"/>
      <c r="K4534" s="116"/>
      <c r="L4534" s="110"/>
      <c r="M4534" s="117"/>
      <c r="N4534" s="117"/>
      <c r="O4534" s="110"/>
      <c r="P4534" s="110"/>
      <c r="Q4534" s="118"/>
      <c r="R4534" s="119"/>
      <c r="S4534" s="110"/>
      <c r="T4534" s="110"/>
      <c r="U4534" s="110"/>
      <c r="V4534" s="120"/>
      <c r="W4534" s="118"/>
      <c r="X4534" s="118"/>
      <c r="Y4534" s="117"/>
      <c r="Z4534" s="110"/>
      <c r="AA4534" s="112"/>
      <c r="AB4534" s="121"/>
      <c r="AC4534" s="115"/>
    </row>
    <row r="4535" spans="1:29" ht="12.75" x14ac:dyDescent="0.2">
      <c r="A4535" s="109"/>
      <c r="B4535" s="110"/>
      <c r="C4535" s="110"/>
      <c r="D4535" s="111"/>
      <c r="E4535" s="112"/>
      <c r="F4535" s="113"/>
      <c r="G4535" s="114"/>
      <c r="H4535" s="115"/>
      <c r="I4535" s="115"/>
      <c r="J4535" s="116"/>
      <c r="K4535" s="116"/>
      <c r="L4535" s="110"/>
      <c r="M4535" s="117"/>
      <c r="N4535" s="117"/>
      <c r="O4535" s="110"/>
      <c r="P4535" s="110"/>
      <c r="Q4535" s="118"/>
      <c r="R4535" s="119"/>
      <c r="S4535" s="110"/>
      <c r="T4535" s="110"/>
      <c r="U4535" s="110"/>
      <c r="V4535" s="120"/>
      <c r="W4535" s="118"/>
      <c r="X4535" s="118"/>
      <c r="Y4535" s="117"/>
      <c r="Z4535" s="110"/>
      <c r="AA4535" s="112"/>
      <c r="AB4535" s="121"/>
      <c r="AC4535" s="115"/>
    </row>
    <row r="4536" spans="1:29" ht="12.75" x14ac:dyDescent="0.2">
      <c r="A4536" s="109"/>
      <c r="B4536" s="110"/>
      <c r="C4536" s="110"/>
      <c r="D4536" s="111"/>
      <c r="E4536" s="112"/>
      <c r="F4536" s="113"/>
      <c r="G4536" s="114"/>
      <c r="H4536" s="115"/>
      <c r="I4536" s="115"/>
      <c r="J4536" s="116"/>
      <c r="K4536" s="116"/>
      <c r="L4536" s="110"/>
      <c r="M4536" s="117"/>
      <c r="N4536" s="117"/>
      <c r="O4536" s="110"/>
      <c r="P4536" s="110"/>
      <c r="Q4536" s="118"/>
      <c r="R4536" s="119"/>
      <c r="S4536" s="110"/>
      <c r="T4536" s="110"/>
      <c r="U4536" s="110"/>
      <c r="V4536" s="120"/>
      <c r="W4536" s="118"/>
      <c r="X4536" s="118"/>
      <c r="Y4536" s="117"/>
      <c r="Z4536" s="110"/>
      <c r="AA4536" s="112"/>
      <c r="AB4536" s="121"/>
      <c r="AC4536" s="115"/>
    </row>
    <row r="4537" spans="1:29" ht="12.75" x14ac:dyDescent="0.2">
      <c r="A4537" s="109"/>
      <c r="B4537" s="110"/>
      <c r="C4537" s="110"/>
      <c r="D4537" s="111"/>
      <c r="E4537" s="112"/>
      <c r="F4537" s="113"/>
      <c r="G4537" s="114"/>
      <c r="H4537" s="115"/>
      <c r="I4537" s="115"/>
      <c r="J4537" s="116"/>
      <c r="K4537" s="116"/>
      <c r="L4537" s="110"/>
      <c r="M4537" s="117"/>
      <c r="N4537" s="117"/>
      <c r="O4537" s="110"/>
      <c r="P4537" s="110"/>
      <c r="Q4537" s="118"/>
      <c r="R4537" s="119"/>
      <c r="S4537" s="110"/>
      <c r="T4537" s="110"/>
      <c r="U4537" s="110"/>
      <c r="V4537" s="120"/>
      <c r="W4537" s="118"/>
      <c r="X4537" s="118"/>
      <c r="Y4537" s="117"/>
      <c r="Z4537" s="110"/>
      <c r="AA4537" s="112"/>
      <c r="AB4537" s="121"/>
      <c r="AC4537" s="115"/>
    </row>
    <row r="4538" spans="1:29" ht="12.75" x14ac:dyDescent="0.2">
      <c r="A4538" s="109"/>
      <c r="B4538" s="110"/>
      <c r="C4538" s="110"/>
      <c r="D4538" s="111"/>
      <c r="E4538" s="112"/>
      <c r="F4538" s="113"/>
      <c r="G4538" s="114"/>
      <c r="H4538" s="115"/>
      <c r="I4538" s="115"/>
      <c r="J4538" s="116"/>
      <c r="K4538" s="116"/>
      <c r="L4538" s="110"/>
      <c r="M4538" s="117"/>
      <c r="N4538" s="117"/>
      <c r="O4538" s="110"/>
      <c r="P4538" s="110"/>
      <c r="Q4538" s="118"/>
      <c r="R4538" s="119"/>
      <c r="S4538" s="110"/>
      <c r="T4538" s="110"/>
      <c r="U4538" s="110"/>
      <c r="V4538" s="120"/>
      <c r="W4538" s="118"/>
      <c r="X4538" s="118"/>
      <c r="Y4538" s="117"/>
      <c r="Z4538" s="110"/>
      <c r="AA4538" s="112"/>
      <c r="AB4538" s="121"/>
      <c r="AC4538" s="115"/>
    </row>
    <row r="4539" spans="1:29" ht="12.75" x14ac:dyDescent="0.2">
      <c r="A4539" s="109"/>
      <c r="B4539" s="110"/>
      <c r="C4539" s="110"/>
      <c r="D4539" s="111"/>
      <c r="E4539" s="112"/>
      <c r="F4539" s="113"/>
      <c r="G4539" s="114"/>
      <c r="H4539" s="115"/>
      <c r="I4539" s="115"/>
      <c r="J4539" s="116"/>
      <c r="K4539" s="116"/>
      <c r="L4539" s="110"/>
      <c r="M4539" s="117"/>
      <c r="N4539" s="117"/>
      <c r="O4539" s="110"/>
      <c r="P4539" s="110"/>
      <c r="Q4539" s="118"/>
      <c r="R4539" s="119"/>
      <c r="S4539" s="110"/>
      <c r="T4539" s="110"/>
      <c r="U4539" s="110"/>
      <c r="V4539" s="120"/>
      <c r="W4539" s="118"/>
      <c r="X4539" s="118"/>
      <c r="Y4539" s="117"/>
      <c r="Z4539" s="110"/>
      <c r="AA4539" s="112"/>
      <c r="AB4539" s="121"/>
      <c r="AC4539" s="115"/>
    </row>
    <row r="4540" spans="1:29" ht="12.75" x14ac:dyDescent="0.2">
      <c r="A4540" s="109"/>
      <c r="B4540" s="110"/>
      <c r="C4540" s="110"/>
      <c r="D4540" s="111"/>
      <c r="E4540" s="112"/>
      <c r="F4540" s="113"/>
      <c r="G4540" s="114"/>
      <c r="H4540" s="115"/>
      <c r="I4540" s="115"/>
      <c r="J4540" s="116"/>
      <c r="K4540" s="116"/>
      <c r="L4540" s="110"/>
      <c r="M4540" s="117"/>
      <c r="N4540" s="117"/>
      <c r="O4540" s="110"/>
      <c r="P4540" s="110"/>
      <c r="Q4540" s="118"/>
      <c r="R4540" s="119"/>
      <c r="S4540" s="110"/>
      <c r="T4540" s="110"/>
      <c r="U4540" s="110"/>
      <c r="V4540" s="120"/>
      <c r="W4540" s="118"/>
      <c r="X4540" s="118"/>
      <c r="Y4540" s="117"/>
      <c r="Z4540" s="110"/>
      <c r="AA4540" s="112"/>
      <c r="AB4540" s="121"/>
      <c r="AC4540" s="115"/>
    </row>
    <row r="4541" spans="1:29" ht="12.75" x14ac:dyDescent="0.2">
      <c r="A4541" s="109"/>
      <c r="B4541" s="110"/>
      <c r="C4541" s="110"/>
      <c r="D4541" s="111"/>
      <c r="E4541" s="112"/>
      <c r="F4541" s="113"/>
      <c r="G4541" s="114"/>
      <c r="H4541" s="115"/>
      <c r="I4541" s="115"/>
      <c r="J4541" s="116"/>
      <c r="K4541" s="116"/>
      <c r="L4541" s="110"/>
      <c r="M4541" s="117"/>
      <c r="N4541" s="117"/>
      <c r="O4541" s="110"/>
      <c r="P4541" s="110"/>
      <c r="Q4541" s="118"/>
      <c r="R4541" s="119"/>
      <c r="S4541" s="110"/>
      <c r="T4541" s="110"/>
      <c r="U4541" s="110"/>
      <c r="V4541" s="120"/>
      <c r="W4541" s="118"/>
      <c r="X4541" s="118"/>
      <c r="Y4541" s="117"/>
      <c r="Z4541" s="110"/>
      <c r="AA4541" s="112"/>
      <c r="AB4541" s="121"/>
      <c r="AC4541" s="115"/>
    </row>
    <row r="4542" spans="1:29" ht="12.75" x14ac:dyDescent="0.2">
      <c r="A4542" s="109"/>
      <c r="B4542" s="110"/>
      <c r="C4542" s="110"/>
      <c r="D4542" s="111"/>
      <c r="E4542" s="112"/>
      <c r="F4542" s="113"/>
      <c r="G4542" s="114"/>
      <c r="H4542" s="115"/>
      <c r="I4542" s="115"/>
      <c r="J4542" s="116"/>
      <c r="K4542" s="116"/>
      <c r="L4542" s="110"/>
      <c r="M4542" s="117"/>
      <c r="N4542" s="117"/>
      <c r="O4542" s="110"/>
      <c r="P4542" s="110"/>
      <c r="Q4542" s="118"/>
      <c r="R4542" s="119"/>
      <c r="S4542" s="110"/>
      <c r="T4542" s="110"/>
      <c r="U4542" s="110"/>
      <c r="V4542" s="120"/>
      <c r="W4542" s="118"/>
      <c r="X4542" s="118"/>
      <c r="Y4542" s="117"/>
      <c r="Z4542" s="110"/>
      <c r="AA4542" s="112"/>
      <c r="AB4542" s="121"/>
      <c r="AC4542" s="115"/>
    </row>
    <row r="4543" spans="1:29" ht="12.75" x14ac:dyDescent="0.2">
      <c r="A4543" s="109"/>
      <c r="B4543" s="110"/>
      <c r="C4543" s="110"/>
      <c r="D4543" s="111"/>
      <c r="E4543" s="112"/>
      <c r="F4543" s="113"/>
      <c r="G4543" s="114"/>
      <c r="H4543" s="115"/>
      <c r="I4543" s="115"/>
      <c r="J4543" s="116"/>
      <c r="K4543" s="116"/>
      <c r="L4543" s="110"/>
      <c r="M4543" s="117"/>
      <c r="N4543" s="117"/>
      <c r="O4543" s="110"/>
      <c r="P4543" s="110"/>
      <c r="Q4543" s="118"/>
      <c r="R4543" s="119"/>
      <c r="S4543" s="110"/>
      <c r="T4543" s="110"/>
      <c r="U4543" s="110"/>
      <c r="V4543" s="120"/>
      <c r="W4543" s="118"/>
      <c r="X4543" s="118"/>
      <c r="Y4543" s="117"/>
      <c r="Z4543" s="110"/>
      <c r="AA4543" s="112"/>
      <c r="AB4543" s="121"/>
      <c r="AC4543" s="115"/>
    </row>
    <row r="4544" spans="1:29" ht="12.75" x14ac:dyDescent="0.2">
      <c r="A4544" s="109"/>
      <c r="B4544" s="110"/>
      <c r="C4544" s="110"/>
      <c r="D4544" s="111"/>
      <c r="E4544" s="112"/>
      <c r="F4544" s="113"/>
      <c r="G4544" s="114"/>
      <c r="H4544" s="115"/>
      <c r="I4544" s="115"/>
      <c r="J4544" s="116"/>
      <c r="K4544" s="116"/>
      <c r="L4544" s="110"/>
      <c r="M4544" s="117"/>
      <c r="N4544" s="117"/>
      <c r="O4544" s="110"/>
      <c r="P4544" s="110"/>
      <c r="Q4544" s="118"/>
      <c r="R4544" s="119"/>
      <c r="S4544" s="110"/>
      <c r="T4544" s="110"/>
      <c r="U4544" s="110"/>
      <c r="V4544" s="120"/>
      <c r="W4544" s="118"/>
      <c r="X4544" s="118"/>
      <c r="Y4544" s="117"/>
      <c r="Z4544" s="110"/>
      <c r="AA4544" s="112"/>
      <c r="AB4544" s="121"/>
      <c r="AC4544" s="115"/>
    </row>
    <row r="4545" spans="1:29" ht="12.75" x14ac:dyDescent="0.2">
      <c r="A4545" s="109"/>
      <c r="B4545" s="110"/>
      <c r="C4545" s="110"/>
      <c r="D4545" s="111"/>
      <c r="E4545" s="112"/>
      <c r="F4545" s="113"/>
      <c r="G4545" s="114"/>
      <c r="H4545" s="115"/>
      <c r="I4545" s="115"/>
      <c r="J4545" s="116"/>
      <c r="K4545" s="116"/>
      <c r="L4545" s="110"/>
      <c r="M4545" s="117"/>
      <c r="N4545" s="117"/>
      <c r="O4545" s="110"/>
      <c r="P4545" s="110"/>
      <c r="Q4545" s="118"/>
      <c r="R4545" s="119"/>
      <c r="S4545" s="110"/>
      <c r="T4545" s="110"/>
      <c r="U4545" s="110"/>
      <c r="V4545" s="120"/>
      <c r="W4545" s="118"/>
      <c r="X4545" s="118"/>
      <c r="Y4545" s="117"/>
      <c r="Z4545" s="110"/>
      <c r="AA4545" s="112"/>
      <c r="AB4545" s="121"/>
      <c r="AC4545" s="115"/>
    </row>
    <row r="4546" spans="1:29" ht="12.75" x14ac:dyDescent="0.2">
      <c r="A4546" s="109"/>
      <c r="B4546" s="110"/>
      <c r="C4546" s="110"/>
      <c r="D4546" s="111"/>
      <c r="E4546" s="112"/>
      <c r="F4546" s="113"/>
      <c r="G4546" s="114"/>
      <c r="H4546" s="115"/>
      <c r="I4546" s="115"/>
      <c r="J4546" s="116"/>
      <c r="K4546" s="116"/>
      <c r="L4546" s="110"/>
      <c r="M4546" s="117"/>
      <c r="N4546" s="117"/>
      <c r="O4546" s="110"/>
      <c r="P4546" s="110"/>
      <c r="Q4546" s="118"/>
      <c r="R4546" s="119"/>
      <c r="S4546" s="110"/>
      <c r="T4546" s="110"/>
      <c r="U4546" s="110"/>
      <c r="V4546" s="120"/>
      <c r="W4546" s="118"/>
      <c r="X4546" s="118"/>
      <c r="Y4546" s="117"/>
      <c r="Z4546" s="110"/>
      <c r="AA4546" s="112"/>
      <c r="AB4546" s="121"/>
      <c r="AC4546" s="115"/>
    </row>
    <row r="4547" spans="1:29" ht="12.75" x14ac:dyDescent="0.2">
      <c r="A4547" s="109"/>
      <c r="B4547" s="110"/>
      <c r="C4547" s="110"/>
      <c r="D4547" s="111"/>
      <c r="E4547" s="112"/>
      <c r="F4547" s="113"/>
      <c r="G4547" s="114"/>
      <c r="H4547" s="115"/>
      <c r="I4547" s="115"/>
      <c r="J4547" s="116"/>
      <c r="K4547" s="116"/>
      <c r="L4547" s="110"/>
      <c r="M4547" s="117"/>
      <c r="N4547" s="117"/>
      <c r="O4547" s="110"/>
      <c r="P4547" s="110"/>
      <c r="Q4547" s="118"/>
      <c r="R4547" s="119"/>
      <c r="S4547" s="110"/>
      <c r="T4547" s="110"/>
      <c r="U4547" s="110"/>
      <c r="V4547" s="120"/>
      <c r="W4547" s="118"/>
      <c r="X4547" s="118"/>
      <c r="Y4547" s="117"/>
      <c r="Z4547" s="110"/>
      <c r="AA4547" s="112"/>
      <c r="AB4547" s="121"/>
      <c r="AC4547" s="115"/>
    </row>
    <row r="4548" spans="1:29" ht="12.75" x14ac:dyDescent="0.2">
      <c r="A4548" s="109"/>
      <c r="B4548" s="110"/>
      <c r="C4548" s="110"/>
      <c r="D4548" s="111"/>
      <c r="E4548" s="112"/>
      <c r="F4548" s="113"/>
      <c r="G4548" s="114"/>
      <c r="H4548" s="115"/>
      <c r="I4548" s="115"/>
      <c r="J4548" s="116"/>
      <c r="K4548" s="116"/>
      <c r="L4548" s="110"/>
      <c r="M4548" s="117"/>
      <c r="N4548" s="117"/>
      <c r="O4548" s="110"/>
      <c r="P4548" s="110"/>
      <c r="Q4548" s="118"/>
      <c r="R4548" s="119"/>
      <c r="S4548" s="110"/>
      <c r="T4548" s="110"/>
      <c r="U4548" s="110"/>
      <c r="V4548" s="120"/>
      <c r="W4548" s="118"/>
      <c r="X4548" s="118"/>
      <c r="Y4548" s="117"/>
      <c r="Z4548" s="110"/>
      <c r="AA4548" s="112"/>
      <c r="AB4548" s="121"/>
      <c r="AC4548" s="115"/>
    </row>
    <row r="4549" spans="1:29" ht="12.75" x14ac:dyDescent="0.2">
      <c r="A4549" s="109"/>
      <c r="B4549" s="110"/>
      <c r="C4549" s="110"/>
      <c r="D4549" s="111"/>
      <c r="E4549" s="112"/>
      <c r="F4549" s="113"/>
      <c r="G4549" s="114"/>
      <c r="H4549" s="115"/>
      <c r="I4549" s="115"/>
      <c r="J4549" s="116"/>
      <c r="K4549" s="116"/>
      <c r="L4549" s="110"/>
      <c r="M4549" s="117"/>
      <c r="N4549" s="117"/>
      <c r="O4549" s="110"/>
      <c r="P4549" s="110"/>
      <c r="Q4549" s="118"/>
      <c r="R4549" s="119"/>
      <c r="S4549" s="110"/>
      <c r="T4549" s="110"/>
      <c r="U4549" s="110"/>
      <c r="V4549" s="120"/>
      <c r="W4549" s="118"/>
      <c r="X4549" s="118"/>
      <c r="Y4549" s="117"/>
      <c r="Z4549" s="110"/>
      <c r="AA4549" s="112"/>
      <c r="AB4549" s="121"/>
      <c r="AC4549" s="115"/>
    </row>
    <row r="4550" spans="1:29" ht="12.75" x14ac:dyDescent="0.2">
      <c r="A4550" s="109"/>
      <c r="B4550" s="110"/>
      <c r="C4550" s="110"/>
      <c r="D4550" s="111"/>
      <c r="E4550" s="112"/>
      <c r="F4550" s="113"/>
      <c r="G4550" s="114"/>
      <c r="H4550" s="115"/>
      <c r="I4550" s="115"/>
      <c r="J4550" s="116"/>
      <c r="K4550" s="116"/>
      <c r="L4550" s="110"/>
      <c r="M4550" s="117"/>
      <c r="N4550" s="117"/>
      <c r="O4550" s="110"/>
      <c r="P4550" s="110"/>
      <c r="Q4550" s="118"/>
      <c r="R4550" s="119"/>
      <c r="S4550" s="110"/>
      <c r="T4550" s="110"/>
      <c r="U4550" s="110"/>
      <c r="V4550" s="120"/>
      <c r="W4550" s="118"/>
      <c r="X4550" s="118"/>
      <c r="Y4550" s="117"/>
      <c r="Z4550" s="110"/>
      <c r="AA4550" s="112"/>
      <c r="AB4550" s="121"/>
      <c r="AC4550" s="115"/>
    </row>
    <row r="4551" spans="1:29" ht="12.75" x14ac:dyDescent="0.2">
      <c r="A4551" s="109"/>
      <c r="B4551" s="110"/>
      <c r="C4551" s="110"/>
      <c r="D4551" s="111"/>
      <c r="E4551" s="112"/>
      <c r="F4551" s="113"/>
      <c r="G4551" s="114"/>
      <c r="H4551" s="115"/>
      <c r="I4551" s="115"/>
      <c r="J4551" s="116"/>
      <c r="K4551" s="116"/>
      <c r="L4551" s="110"/>
      <c r="M4551" s="117"/>
      <c r="N4551" s="117"/>
      <c r="O4551" s="110"/>
      <c r="P4551" s="110"/>
      <c r="Q4551" s="118"/>
      <c r="R4551" s="119"/>
      <c r="S4551" s="110"/>
      <c r="T4551" s="110"/>
      <c r="U4551" s="110"/>
      <c r="V4551" s="120"/>
      <c r="W4551" s="118"/>
      <c r="X4551" s="118"/>
      <c r="Y4551" s="117"/>
      <c r="Z4551" s="110"/>
      <c r="AA4551" s="112"/>
      <c r="AB4551" s="121"/>
      <c r="AC4551" s="115"/>
    </row>
    <row r="4552" spans="1:29" ht="12.75" x14ac:dyDescent="0.2">
      <c r="A4552" s="109"/>
      <c r="B4552" s="110"/>
      <c r="C4552" s="110"/>
      <c r="D4552" s="111"/>
      <c r="E4552" s="112"/>
      <c r="F4552" s="113"/>
      <c r="G4552" s="114"/>
      <c r="H4552" s="115"/>
      <c r="I4552" s="115"/>
      <c r="J4552" s="116"/>
      <c r="K4552" s="116"/>
      <c r="L4552" s="110"/>
      <c r="M4552" s="117"/>
      <c r="N4552" s="117"/>
      <c r="O4552" s="110"/>
      <c r="P4552" s="110"/>
      <c r="Q4552" s="118"/>
      <c r="R4552" s="119"/>
      <c r="S4552" s="110"/>
      <c r="T4552" s="110"/>
      <c r="U4552" s="110"/>
      <c r="V4552" s="120"/>
      <c r="W4552" s="118"/>
      <c r="X4552" s="118"/>
      <c r="Y4552" s="117"/>
      <c r="Z4552" s="110"/>
      <c r="AA4552" s="112"/>
      <c r="AB4552" s="121"/>
      <c r="AC4552" s="115"/>
    </row>
    <row r="4553" spans="1:29" ht="12.75" x14ac:dyDescent="0.2">
      <c r="A4553" s="109"/>
      <c r="B4553" s="110"/>
      <c r="C4553" s="110"/>
      <c r="D4553" s="111"/>
      <c r="E4553" s="112"/>
      <c r="F4553" s="113"/>
      <c r="G4553" s="114"/>
      <c r="H4553" s="115"/>
      <c r="I4553" s="115"/>
      <c r="J4553" s="116"/>
      <c r="K4553" s="116"/>
      <c r="L4553" s="110"/>
      <c r="M4553" s="117"/>
      <c r="N4553" s="117"/>
      <c r="O4553" s="110"/>
      <c r="P4553" s="110"/>
      <c r="Q4553" s="118"/>
      <c r="R4553" s="119"/>
      <c r="S4553" s="110"/>
      <c r="T4553" s="110"/>
      <c r="U4553" s="110"/>
      <c r="V4553" s="120"/>
      <c r="W4553" s="118"/>
      <c r="X4553" s="118"/>
      <c r="Y4553" s="117"/>
      <c r="Z4553" s="110"/>
      <c r="AA4553" s="112"/>
      <c r="AB4553" s="121"/>
      <c r="AC4553" s="115"/>
    </row>
    <row r="4554" spans="1:29" ht="12.75" x14ac:dyDescent="0.2">
      <c r="A4554" s="109"/>
      <c r="B4554" s="110"/>
      <c r="C4554" s="110"/>
      <c r="D4554" s="111"/>
      <c r="E4554" s="112"/>
      <c r="F4554" s="113"/>
      <c r="G4554" s="114"/>
      <c r="H4554" s="115"/>
      <c r="I4554" s="115"/>
      <c r="J4554" s="116"/>
      <c r="K4554" s="116"/>
      <c r="L4554" s="110"/>
      <c r="M4554" s="117"/>
      <c r="N4554" s="117"/>
      <c r="O4554" s="110"/>
      <c r="P4554" s="110"/>
      <c r="Q4554" s="118"/>
      <c r="R4554" s="119"/>
      <c r="S4554" s="110"/>
      <c r="T4554" s="110"/>
      <c r="U4554" s="110"/>
      <c r="V4554" s="120"/>
      <c r="W4554" s="118"/>
      <c r="X4554" s="118"/>
      <c r="Y4554" s="117"/>
      <c r="Z4554" s="110"/>
      <c r="AA4554" s="112"/>
      <c r="AB4554" s="121"/>
      <c r="AC4554" s="115"/>
    </row>
    <row r="4555" spans="1:29" ht="12.75" x14ac:dyDescent="0.2">
      <c r="A4555" s="109"/>
      <c r="B4555" s="110"/>
      <c r="C4555" s="110"/>
      <c r="D4555" s="111"/>
      <c r="E4555" s="112"/>
      <c r="F4555" s="113"/>
      <c r="G4555" s="114"/>
      <c r="H4555" s="115"/>
      <c r="I4555" s="115"/>
      <c r="J4555" s="116"/>
      <c r="K4555" s="116"/>
      <c r="L4555" s="110"/>
      <c r="M4555" s="117"/>
      <c r="N4555" s="117"/>
      <c r="O4555" s="110"/>
      <c r="P4555" s="110"/>
      <c r="Q4555" s="118"/>
      <c r="R4555" s="119"/>
      <c r="S4555" s="110"/>
      <c r="T4555" s="110"/>
      <c r="U4555" s="110"/>
      <c r="V4555" s="120"/>
      <c r="W4555" s="118"/>
      <c r="X4555" s="118"/>
      <c r="Y4555" s="117"/>
      <c r="Z4555" s="110"/>
      <c r="AA4555" s="112"/>
      <c r="AB4555" s="121"/>
      <c r="AC4555" s="115"/>
    </row>
    <row r="4556" spans="1:29" ht="12.75" x14ac:dyDescent="0.2">
      <c r="A4556" s="109"/>
      <c r="B4556" s="110"/>
      <c r="C4556" s="110"/>
      <c r="D4556" s="111"/>
      <c r="E4556" s="112"/>
      <c r="F4556" s="113"/>
      <c r="G4556" s="114"/>
      <c r="H4556" s="115"/>
      <c r="I4556" s="115"/>
      <c r="J4556" s="116"/>
      <c r="K4556" s="116"/>
      <c r="L4556" s="110"/>
      <c r="M4556" s="117"/>
      <c r="N4556" s="117"/>
      <c r="O4556" s="110"/>
      <c r="P4556" s="110"/>
      <c r="Q4556" s="118"/>
      <c r="R4556" s="119"/>
      <c r="S4556" s="110"/>
      <c r="T4556" s="110"/>
      <c r="U4556" s="110"/>
      <c r="V4556" s="120"/>
      <c r="W4556" s="118"/>
      <c r="X4556" s="118"/>
      <c r="Y4556" s="117"/>
      <c r="Z4556" s="110"/>
      <c r="AA4556" s="112"/>
      <c r="AB4556" s="121"/>
      <c r="AC4556" s="115"/>
    </row>
    <row r="4557" spans="1:29" ht="12.75" x14ac:dyDescent="0.2">
      <c r="A4557" s="109"/>
      <c r="B4557" s="110"/>
      <c r="C4557" s="110"/>
      <c r="D4557" s="111"/>
      <c r="E4557" s="112"/>
      <c r="F4557" s="113"/>
      <c r="G4557" s="114"/>
      <c r="H4557" s="115"/>
      <c r="I4557" s="115"/>
      <c r="J4557" s="116"/>
      <c r="K4557" s="116"/>
      <c r="L4557" s="110"/>
      <c r="M4557" s="117"/>
      <c r="N4557" s="117"/>
      <c r="O4557" s="110"/>
      <c r="P4557" s="110"/>
      <c r="Q4557" s="118"/>
      <c r="R4557" s="119"/>
      <c r="S4557" s="110"/>
      <c r="T4557" s="110"/>
      <c r="U4557" s="110"/>
      <c r="V4557" s="120"/>
      <c r="W4557" s="118"/>
      <c r="X4557" s="118"/>
      <c r="Y4557" s="117"/>
      <c r="Z4557" s="110"/>
      <c r="AA4557" s="112"/>
      <c r="AB4557" s="121"/>
      <c r="AC4557" s="115"/>
    </row>
    <row r="4558" spans="1:29" ht="12.75" x14ac:dyDescent="0.2">
      <c r="A4558" s="109"/>
      <c r="B4558" s="110"/>
      <c r="C4558" s="110"/>
      <c r="D4558" s="111"/>
      <c r="E4558" s="112"/>
      <c r="F4558" s="113"/>
      <c r="G4558" s="114"/>
      <c r="H4558" s="115"/>
      <c r="I4558" s="115"/>
      <c r="J4558" s="116"/>
      <c r="K4558" s="116"/>
      <c r="L4558" s="110"/>
      <c r="M4558" s="117"/>
      <c r="N4558" s="117"/>
      <c r="O4558" s="110"/>
      <c r="P4558" s="110"/>
      <c r="Q4558" s="118"/>
      <c r="R4558" s="119"/>
      <c r="S4558" s="110"/>
      <c r="T4558" s="110"/>
      <c r="U4558" s="110"/>
      <c r="V4558" s="120"/>
      <c r="W4558" s="118"/>
      <c r="X4558" s="118"/>
      <c r="Y4558" s="117"/>
      <c r="Z4558" s="110"/>
      <c r="AA4558" s="112"/>
      <c r="AB4558" s="121"/>
      <c r="AC4558" s="115"/>
    </row>
    <row r="4559" spans="1:29" ht="12.75" x14ac:dyDescent="0.2">
      <c r="A4559" s="109"/>
      <c r="B4559" s="110"/>
      <c r="C4559" s="110"/>
      <c r="D4559" s="111"/>
      <c r="E4559" s="112"/>
      <c r="F4559" s="113"/>
      <c r="G4559" s="114"/>
      <c r="H4559" s="115"/>
      <c r="I4559" s="115"/>
      <c r="J4559" s="116"/>
      <c r="K4559" s="116"/>
      <c r="L4559" s="110"/>
      <c r="M4559" s="117"/>
      <c r="N4559" s="117"/>
      <c r="O4559" s="110"/>
      <c r="P4559" s="110"/>
      <c r="Q4559" s="118"/>
      <c r="R4559" s="119"/>
      <c r="S4559" s="110"/>
      <c r="T4559" s="110"/>
      <c r="U4559" s="110"/>
      <c r="V4559" s="120"/>
      <c r="W4559" s="118"/>
      <c r="X4559" s="118"/>
      <c r="Y4559" s="117"/>
      <c r="Z4559" s="110"/>
      <c r="AA4559" s="112"/>
      <c r="AB4559" s="121"/>
      <c r="AC4559" s="115"/>
    </row>
    <row r="4560" spans="1:29" ht="12.75" x14ac:dyDescent="0.2">
      <c r="A4560" s="109"/>
      <c r="B4560" s="110"/>
      <c r="C4560" s="110"/>
      <c r="D4560" s="111"/>
      <c r="E4560" s="112"/>
      <c r="F4560" s="113"/>
      <c r="G4560" s="114"/>
      <c r="H4560" s="115"/>
      <c r="I4560" s="115"/>
      <c r="J4560" s="116"/>
      <c r="K4560" s="116"/>
      <c r="L4560" s="110"/>
      <c r="M4560" s="117"/>
      <c r="N4560" s="117"/>
      <c r="O4560" s="110"/>
      <c r="P4560" s="110"/>
      <c r="Q4560" s="118"/>
      <c r="R4560" s="119"/>
      <c r="S4560" s="110"/>
      <c r="T4560" s="110"/>
      <c r="U4560" s="110"/>
      <c r="V4560" s="120"/>
      <c r="W4560" s="118"/>
      <c r="X4560" s="118"/>
      <c r="Y4560" s="117"/>
      <c r="Z4560" s="110"/>
      <c r="AA4560" s="112"/>
      <c r="AB4560" s="121"/>
      <c r="AC4560" s="115"/>
    </row>
    <row r="4561" spans="1:29" ht="12.75" x14ac:dyDescent="0.2">
      <c r="A4561" s="109"/>
      <c r="B4561" s="110"/>
      <c r="C4561" s="110"/>
      <c r="D4561" s="111"/>
      <c r="E4561" s="112"/>
      <c r="F4561" s="113"/>
      <c r="G4561" s="114"/>
      <c r="H4561" s="115"/>
      <c r="I4561" s="115"/>
      <c r="J4561" s="116"/>
      <c r="K4561" s="116"/>
      <c r="L4561" s="110"/>
      <c r="M4561" s="117"/>
      <c r="N4561" s="117"/>
      <c r="O4561" s="110"/>
      <c r="P4561" s="110"/>
      <c r="Q4561" s="118"/>
      <c r="R4561" s="119"/>
      <c r="S4561" s="110"/>
      <c r="T4561" s="110"/>
      <c r="U4561" s="110"/>
      <c r="V4561" s="120"/>
      <c r="W4561" s="118"/>
      <c r="X4561" s="118"/>
      <c r="Y4561" s="117"/>
      <c r="Z4561" s="110"/>
      <c r="AA4561" s="112"/>
      <c r="AB4561" s="121"/>
      <c r="AC4561" s="115"/>
    </row>
    <row r="4562" spans="1:29" ht="12.75" x14ac:dyDescent="0.2">
      <c r="A4562" s="109"/>
      <c r="B4562" s="110"/>
      <c r="C4562" s="110"/>
      <c r="D4562" s="111"/>
      <c r="E4562" s="112"/>
      <c r="F4562" s="113"/>
      <c r="G4562" s="114"/>
      <c r="H4562" s="115"/>
      <c r="I4562" s="115"/>
      <c r="J4562" s="116"/>
      <c r="K4562" s="116"/>
      <c r="L4562" s="110"/>
      <c r="M4562" s="117"/>
      <c r="N4562" s="117"/>
      <c r="O4562" s="110"/>
      <c r="P4562" s="110"/>
      <c r="Q4562" s="118"/>
      <c r="R4562" s="119"/>
      <c r="S4562" s="110"/>
      <c r="T4562" s="110"/>
      <c r="U4562" s="110"/>
      <c r="V4562" s="120"/>
      <c r="W4562" s="118"/>
      <c r="X4562" s="118"/>
      <c r="Y4562" s="117"/>
      <c r="Z4562" s="110"/>
      <c r="AA4562" s="112"/>
      <c r="AB4562" s="121"/>
      <c r="AC4562" s="115"/>
    </row>
    <row r="4563" spans="1:29" ht="12.75" x14ac:dyDescent="0.2">
      <c r="A4563" s="109"/>
      <c r="B4563" s="110"/>
      <c r="C4563" s="110"/>
      <c r="D4563" s="111"/>
      <c r="E4563" s="112"/>
      <c r="F4563" s="113"/>
      <c r="G4563" s="114"/>
      <c r="H4563" s="115"/>
      <c r="I4563" s="115"/>
      <c r="J4563" s="116"/>
      <c r="K4563" s="116"/>
      <c r="L4563" s="110"/>
      <c r="M4563" s="117"/>
      <c r="N4563" s="117"/>
      <c r="O4563" s="110"/>
      <c r="P4563" s="110"/>
      <c r="Q4563" s="118"/>
      <c r="R4563" s="119"/>
      <c r="S4563" s="110"/>
      <c r="T4563" s="110"/>
      <c r="U4563" s="110"/>
      <c r="V4563" s="120"/>
      <c r="W4563" s="118"/>
      <c r="X4563" s="118"/>
      <c r="Y4563" s="117"/>
      <c r="Z4563" s="110"/>
      <c r="AA4563" s="112"/>
      <c r="AB4563" s="121"/>
      <c r="AC4563" s="115"/>
    </row>
    <row r="4564" spans="1:29" ht="12.75" x14ac:dyDescent="0.2">
      <c r="A4564" s="109"/>
      <c r="B4564" s="110"/>
      <c r="C4564" s="110"/>
      <c r="D4564" s="111"/>
      <c r="E4564" s="112"/>
      <c r="F4564" s="113"/>
      <c r="G4564" s="114"/>
      <c r="H4564" s="115"/>
      <c r="I4564" s="115"/>
      <c r="J4564" s="116"/>
      <c r="K4564" s="116"/>
      <c r="L4564" s="110"/>
      <c r="M4564" s="117"/>
      <c r="N4564" s="117"/>
      <c r="O4564" s="110"/>
      <c r="P4564" s="110"/>
      <c r="Q4564" s="118"/>
      <c r="R4564" s="119"/>
      <c r="S4564" s="110"/>
      <c r="T4564" s="110"/>
      <c r="U4564" s="110"/>
      <c r="V4564" s="120"/>
      <c r="W4564" s="118"/>
      <c r="X4564" s="118"/>
      <c r="Y4564" s="117"/>
      <c r="Z4564" s="110"/>
      <c r="AA4564" s="112"/>
      <c r="AB4564" s="121"/>
      <c r="AC4564" s="115"/>
    </row>
    <row r="4565" spans="1:29" ht="12.75" x14ac:dyDescent="0.2">
      <c r="A4565" s="109"/>
      <c r="B4565" s="110"/>
      <c r="C4565" s="110"/>
      <c r="D4565" s="111"/>
      <c r="E4565" s="112"/>
      <c r="F4565" s="113"/>
      <c r="G4565" s="114"/>
      <c r="H4565" s="115"/>
      <c r="I4565" s="115"/>
      <c r="J4565" s="116"/>
      <c r="K4565" s="116"/>
      <c r="L4565" s="110"/>
      <c r="M4565" s="117"/>
      <c r="N4565" s="117"/>
      <c r="O4565" s="110"/>
      <c r="P4565" s="110"/>
      <c r="Q4565" s="118"/>
      <c r="R4565" s="119"/>
      <c r="S4565" s="110"/>
      <c r="T4565" s="110"/>
      <c r="U4565" s="110"/>
      <c r="V4565" s="120"/>
      <c r="W4565" s="118"/>
      <c r="X4565" s="118"/>
      <c r="Y4565" s="117"/>
      <c r="Z4565" s="110"/>
      <c r="AA4565" s="112"/>
      <c r="AB4565" s="121"/>
      <c r="AC4565" s="115"/>
    </row>
    <row r="4566" spans="1:29" ht="12.75" x14ac:dyDescent="0.2">
      <c r="A4566" s="109"/>
      <c r="B4566" s="110"/>
      <c r="C4566" s="110"/>
      <c r="D4566" s="111"/>
      <c r="E4566" s="112"/>
      <c r="F4566" s="113"/>
      <c r="G4566" s="114"/>
      <c r="H4566" s="115"/>
      <c r="I4566" s="115"/>
      <c r="J4566" s="116"/>
      <c r="K4566" s="116"/>
      <c r="L4566" s="110"/>
      <c r="M4566" s="117"/>
      <c r="N4566" s="117"/>
      <c r="O4566" s="110"/>
      <c r="P4566" s="110"/>
      <c r="Q4566" s="118"/>
      <c r="R4566" s="119"/>
      <c r="S4566" s="110"/>
      <c r="T4566" s="110"/>
      <c r="U4566" s="110"/>
      <c r="V4566" s="120"/>
      <c r="W4566" s="118"/>
      <c r="X4566" s="118"/>
      <c r="Y4566" s="117"/>
      <c r="Z4566" s="110"/>
      <c r="AA4566" s="112"/>
      <c r="AB4566" s="121"/>
      <c r="AC4566" s="115"/>
    </row>
    <row r="4567" spans="1:29" ht="12.75" x14ac:dyDescent="0.2">
      <c r="A4567" s="109"/>
      <c r="B4567" s="110"/>
      <c r="C4567" s="110"/>
      <c r="D4567" s="111"/>
      <c r="E4567" s="112"/>
      <c r="F4567" s="113"/>
      <c r="G4567" s="114"/>
      <c r="H4567" s="115"/>
      <c r="I4567" s="115"/>
      <c r="J4567" s="116"/>
      <c r="K4567" s="116"/>
      <c r="L4567" s="110"/>
      <c r="M4567" s="117"/>
      <c r="N4567" s="117"/>
      <c r="O4567" s="110"/>
      <c r="P4567" s="110"/>
      <c r="Q4567" s="118"/>
      <c r="R4567" s="119"/>
      <c r="S4567" s="110"/>
      <c r="T4567" s="110"/>
      <c r="U4567" s="110"/>
      <c r="V4567" s="120"/>
      <c r="W4567" s="118"/>
      <c r="X4567" s="118"/>
      <c r="Y4567" s="117"/>
      <c r="Z4567" s="110"/>
      <c r="AA4567" s="112"/>
      <c r="AB4567" s="121"/>
      <c r="AC4567" s="115"/>
    </row>
    <row r="4568" spans="1:29" ht="12.75" x14ac:dyDescent="0.2">
      <c r="A4568" s="109"/>
      <c r="B4568" s="110"/>
      <c r="C4568" s="110"/>
      <c r="D4568" s="111"/>
      <c r="E4568" s="112"/>
      <c r="F4568" s="113"/>
      <c r="G4568" s="114"/>
      <c r="H4568" s="115"/>
      <c r="I4568" s="115"/>
      <c r="J4568" s="116"/>
      <c r="K4568" s="116"/>
      <c r="L4568" s="110"/>
      <c r="M4568" s="117"/>
      <c r="N4568" s="117"/>
      <c r="O4568" s="110"/>
      <c r="P4568" s="110"/>
      <c r="Q4568" s="118"/>
      <c r="R4568" s="119"/>
      <c r="S4568" s="110"/>
      <c r="T4568" s="110"/>
      <c r="U4568" s="110"/>
      <c r="V4568" s="120"/>
      <c r="W4568" s="118"/>
      <c r="X4568" s="118"/>
      <c r="Y4568" s="117"/>
      <c r="Z4568" s="110"/>
      <c r="AA4568" s="112"/>
      <c r="AB4568" s="121"/>
      <c r="AC4568" s="115"/>
    </row>
    <row r="4569" spans="1:29" ht="12.75" x14ac:dyDescent="0.2">
      <c r="A4569" s="109"/>
      <c r="B4569" s="110"/>
      <c r="C4569" s="110"/>
      <c r="D4569" s="111"/>
      <c r="E4569" s="112"/>
      <c r="F4569" s="113"/>
      <c r="G4569" s="114"/>
      <c r="H4569" s="115"/>
      <c r="I4569" s="115"/>
      <c r="J4569" s="116"/>
      <c r="K4569" s="116"/>
      <c r="L4569" s="110"/>
      <c r="M4569" s="117"/>
      <c r="N4569" s="117"/>
      <c r="O4569" s="110"/>
      <c r="P4569" s="110"/>
      <c r="Q4569" s="118"/>
      <c r="R4569" s="119"/>
      <c r="S4569" s="110"/>
      <c r="T4569" s="110"/>
      <c r="U4569" s="110"/>
      <c r="V4569" s="120"/>
      <c r="W4569" s="118"/>
      <c r="X4569" s="118"/>
      <c r="Y4569" s="117"/>
      <c r="Z4569" s="110"/>
      <c r="AA4569" s="112"/>
      <c r="AB4569" s="121"/>
      <c r="AC4569" s="115"/>
    </row>
    <row r="4570" spans="1:29" ht="12.75" x14ac:dyDescent="0.2">
      <c r="A4570" s="109"/>
      <c r="B4570" s="110"/>
      <c r="C4570" s="110"/>
      <c r="D4570" s="111"/>
      <c r="E4570" s="112"/>
      <c r="F4570" s="113"/>
      <c r="G4570" s="114"/>
      <c r="H4570" s="115"/>
      <c r="I4570" s="115"/>
      <c r="J4570" s="116"/>
      <c r="K4570" s="116"/>
      <c r="L4570" s="110"/>
      <c r="M4570" s="117"/>
      <c r="N4570" s="117"/>
      <c r="O4570" s="110"/>
      <c r="P4570" s="110"/>
      <c r="Q4570" s="118"/>
      <c r="R4570" s="119"/>
      <c r="S4570" s="110"/>
      <c r="T4570" s="110"/>
      <c r="U4570" s="110"/>
      <c r="V4570" s="120"/>
      <c r="W4570" s="118"/>
      <c r="X4570" s="118"/>
      <c r="Y4570" s="117"/>
      <c r="Z4570" s="110"/>
      <c r="AA4570" s="112"/>
      <c r="AB4570" s="121"/>
      <c r="AC4570" s="115"/>
    </row>
    <row r="4571" spans="1:29" ht="12.75" x14ac:dyDescent="0.2">
      <c r="A4571" s="109"/>
      <c r="B4571" s="110"/>
      <c r="C4571" s="110"/>
      <c r="D4571" s="111"/>
      <c r="E4571" s="112"/>
      <c r="F4571" s="113"/>
      <c r="G4571" s="114"/>
      <c r="H4571" s="115"/>
      <c r="I4571" s="115"/>
      <c r="J4571" s="116"/>
      <c r="K4571" s="116"/>
      <c r="L4571" s="110"/>
      <c r="M4571" s="117"/>
      <c r="N4571" s="117"/>
      <c r="O4571" s="110"/>
      <c r="P4571" s="110"/>
      <c r="Q4571" s="118"/>
      <c r="R4571" s="119"/>
      <c r="S4571" s="110"/>
      <c r="T4571" s="110"/>
      <c r="U4571" s="110"/>
      <c r="V4571" s="120"/>
      <c r="W4571" s="118"/>
      <c r="X4571" s="118"/>
      <c r="Y4571" s="117"/>
      <c r="Z4571" s="110"/>
      <c r="AA4571" s="112"/>
      <c r="AB4571" s="121"/>
      <c r="AC4571" s="115"/>
    </row>
    <row r="4572" spans="1:29" ht="12.75" x14ac:dyDescent="0.2">
      <c r="A4572" s="109"/>
      <c r="B4572" s="110"/>
      <c r="C4572" s="110"/>
      <c r="D4572" s="111"/>
      <c r="E4572" s="112"/>
      <c r="F4572" s="113"/>
      <c r="G4572" s="114"/>
      <c r="H4572" s="115"/>
      <c r="I4572" s="115"/>
      <c r="J4572" s="116"/>
      <c r="K4572" s="116"/>
      <c r="L4572" s="110"/>
      <c r="M4572" s="117"/>
      <c r="N4572" s="117"/>
      <c r="O4572" s="110"/>
      <c r="P4572" s="110"/>
      <c r="Q4572" s="118"/>
      <c r="R4572" s="119"/>
      <c r="S4572" s="110"/>
      <c r="T4572" s="110"/>
      <c r="U4572" s="110"/>
      <c r="V4572" s="120"/>
      <c r="W4572" s="118"/>
      <c r="X4572" s="118"/>
      <c r="Y4572" s="117"/>
      <c r="Z4572" s="110"/>
      <c r="AA4572" s="112"/>
      <c r="AB4572" s="121"/>
      <c r="AC4572" s="115"/>
    </row>
    <row r="4573" spans="1:29" ht="12.75" x14ac:dyDescent="0.2">
      <c r="A4573" s="109"/>
      <c r="B4573" s="110"/>
      <c r="C4573" s="110"/>
      <c r="D4573" s="111"/>
      <c r="E4573" s="112"/>
      <c r="F4573" s="113"/>
      <c r="G4573" s="114"/>
      <c r="H4573" s="115"/>
      <c r="I4573" s="115"/>
      <c r="J4573" s="116"/>
      <c r="K4573" s="116"/>
      <c r="L4573" s="110"/>
      <c r="M4573" s="117"/>
      <c r="N4573" s="117"/>
      <c r="O4573" s="110"/>
      <c r="P4573" s="110"/>
      <c r="Q4573" s="118"/>
      <c r="R4573" s="119"/>
      <c r="S4573" s="110"/>
      <c r="T4573" s="110"/>
      <c r="U4573" s="110"/>
      <c r="V4573" s="120"/>
      <c r="W4573" s="118"/>
      <c r="X4573" s="118"/>
      <c r="Y4573" s="117"/>
      <c r="Z4573" s="110"/>
      <c r="AA4573" s="112"/>
      <c r="AB4573" s="121"/>
      <c r="AC4573" s="115"/>
    </row>
    <row r="4574" spans="1:29" ht="12.75" x14ac:dyDescent="0.2">
      <c r="A4574" s="109"/>
      <c r="B4574" s="110"/>
      <c r="C4574" s="110"/>
      <c r="D4574" s="111"/>
      <c r="E4574" s="112"/>
      <c r="F4574" s="113"/>
      <c r="G4574" s="114"/>
      <c r="H4574" s="115"/>
      <c r="I4574" s="115"/>
      <c r="J4574" s="116"/>
      <c r="K4574" s="116"/>
      <c r="L4574" s="110"/>
      <c r="M4574" s="117"/>
      <c r="N4574" s="117"/>
      <c r="O4574" s="110"/>
      <c r="P4574" s="110"/>
      <c r="Q4574" s="118"/>
      <c r="R4574" s="119"/>
      <c r="S4574" s="110"/>
      <c r="T4574" s="110"/>
      <c r="U4574" s="110"/>
      <c r="V4574" s="120"/>
      <c r="W4574" s="118"/>
      <c r="X4574" s="118"/>
      <c r="Y4574" s="117"/>
      <c r="Z4574" s="110"/>
      <c r="AA4574" s="112"/>
      <c r="AB4574" s="121"/>
      <c r="AC4574" s="115"/>
    </row>
    <row r="4575" spans="1:29" ht="12.75" x14ac:dyDescent="0.2">
      <c r="A4575" s="109"/>
      <c r="B4575" s="110"/>
      <c r="C4575" s="110"/>
      <c r="D4575" s="111"/>
      <c r="E4575" s="112"/>
      <c r="F4575" s="113"/>
      <c r="G4575" s="114"/>
      <c r="H4575" s="115"/>
      <c r="I4575" s="115"/>
      <c r="J4575" s="116"/>
      <c r="K4575" s="116"/>
      <c r="L4575" s="110"/>
      <c r="M4575" s="117"/>
      <c r="N4575" s="117"/>
      <c r="O4575" s="110"/>
      <c r="P4575" s="110"/>
      <c r="Q4575" s="118"/>
      <c r="R4575" s="119"/>
      <c r="S4575" s="110"/>
      <c r="T4575" s="110"/>
      <c r="U4575" s="110"/>
      <c r="V4575" s="120"/>
      <c r="W4575" s="118"/>
      <c r="X4575" s="118"/>
      <c r="Y4575" s="117"/>
      <c r="Z4575" s="110"/>
      <c r="AA4575" s="112"/>
      <c r="AB4575" s="121"/>
      <c r="AC4575" s="115"/>
    </row>
    <row r="4576" spans="1:29" ht="12.75" x14ac:dyDescent="0.2">
      <c r="A4576" s="109"/>
      <c r="B4576" s="110"/>
      <c r="C4576" s="110"/>
      <c r="D4576" s="111"/>
      <c r="E4576" s="112"/>
      <c r="F4576" s="113"/>
      <c r="G4576" s="114"/>
      <c r="H4576" s="115"/>
      <c r="I4576" s="115"/>
      <c r="J4576" s="116"/>
      <c r="K4576" s="116"/>
      <c r="L4576" s="110"/>
      <c r="M4576" s="117"/>
      <c r="N4576" s="117"/>
      <c r="O4576" s="110"/>
      <c r="P4576" s="110"/>
      <c r="Q4576" s="118"/>
      <c r="R4576" s="119"/>
      <c r="S4576" s="110"/>
      <c r="T4576" s="110"/>
      <c r="U4576" s="110"/>
      <c r="V4576" s="120"/>
      <c r="W4576" s="118"/>
      <c r="X4576" s="118"/>
      <c r="Y4576" s="117"/>
      <c r="Z4576" s="110"/>
      <c r="AA4576" s="112"/>
      <c r="AB4576" s="121"/>
      <c r="AC4576" s="115"/>
    </row>
    <row r="4577" spans="1:29" ht="12.75" x14ac:dyDescent="0.2">
      <c r="A4577" s="109"/>
      <c r="B4577" s="110"/>
      <c r="C4577" s="110"/>
      <c r="D4577" s="111"/>
      <c r="E4577" s="112"/>
      <c r="F4577" s="113"/>
      <c r="G4577" s="114"/>
      <c r="H4577" s="115"/>
      <c r="I4577" s="115"/>
      <c r="J4577" s="116"/>
      <c r="K4577" s="116"/>
      <c r="L4577" s="110"/>
      <c r="M4577" s="117"/>
      <c r="N4577" s="117"/>
      <c r="O4577" s="110"/>
      <c r="P4577" s="110"/>
      <c r="Q4577" s="118"/>
      <c r="R4577" s="119"/>
      <c r="S4577" s="110"/>
      <c r="T4577" s="110"/>
      <c r="U4577" s="110"/>
      <c r="V4577" s="120"/>
      <c r="W4577" s="118"/>
      <c r="X4577" s="118"/>
      <c r="Y4577" s="117"/>
      <c r="Z4577" s="110"/>
      <c r="AA4577" s="112"/>
      <c r="AB4577" s="121"/>
      <c r="AC4577" s="115"/>
    </row>
    <row r="4578" spans="1:29" ht="12.75" x14ac:dyDescent="0.2">
      <c r="A4578" s="109"/>
      <c r="B4578" s="110"/>
      <c r="C4578" s="110"/>
      <c r="D4578" s="111"/>
      <c r="E4578" s="112"/>
      <c r="F4578" s="113"/>
      <c r="G4578" s="114"/>
      <c r="H4578" s="115"/>
      <c r="I4578" s="115"/>
      <c r="J4578" s="116"/>
      <c r="K4578" s="116"/>
      <c r="L4578" s="110"/>
      <c r="M4578" s="117"/>
      <c r="N4578" s="117"/>
      <c r="O4578" s="110"/>
      <c r="P4578" s="110"/>
      <c r="Q4578" s="118"/>
      <c r="R4578" s="119"/>
      <c r="S4578" s="110"/>
      <c r="T4578" s="110"/>
      <c r="U4578" s="110"/>
      <c r="V4578" s="120"/>
      <c r="W4578" s="118"/>
      <c r="X4578" s="118"/>
      <c r="Y4578" s="117"/>
      <c r="Z4578" s="110"/>
      <c r="AA4578" s="112"/>
      <c r="AB4578" s="121"/>
      <c r="AC4578" s="115"/>
    </row>
    <row r="4579" spans="1:29" ht="12.75" x14ac:dyDescent="0.2">
      <c r="A4579" s="109"/>
      <c r="B4579" s="110"/>
      <c r="C4579" s="110"/>
      <c r="D4579" s="111"/>
      <c r="E4579" s="112"/>
      <c r="F4579" s="113"/>
      <c r="G4579" s="114"/>
      <c r="H4579" s="115"/>
      <c r="I4579" s="115"/>
      <c r="J4579" s="116"/>
      <c r="K4579" s="116"/>
      <c r="L4579" s="110"/>
      <c r="M4579" s="117"/>
      <c r="N4579" s="117"/>
      <c r="O4579" s="110"/>
      <c r="P4579" s="110"/>
      <c r="Q4579" s="118"/>
      <c r="R4579" s="119"/>
      <c r="S4579" s="110"/>
      <c r="T4579" s="110"/>
      <c r="U4579" s="110"/>
      <c r="V4579" s="120"/>
      <c r="W4579" s="118"/>
      <c r="X4579" s="118"/>
      <c r="Y4579" s="117"/>
      <c r="Z4579" s="110"/>
      <c r="AA4579" s="112"/>
      <c r="AB4579" s="121"/>
      <c r="AC4579" s="115"/>
    </row>
    <row r="4580" spans="1:29" ht="12.75" x14ac:dyDescent="0.2">
      <c r="A4580" s="109"/>
      <c r="B4580" s="110"/>
      <c r="C4580" s="110"/>
      <c r="D4580" s="111"/>
      <c r="E4580" s="112"/>
      <c r="F4580" s="113"/>
      <c r="G4580" s="114"/>
      <c r="H4580" s="115"/>
      <c r="I4580" s="115"/>
      <c r="J4580" s="116"/>
      <c r="K4580" s="116"/>
      <c r="L4580" s="110"/>
      <c r="M4580" s="117"/>
      <c r="N4580" s="117"/>
      <c r="O4580" s="110"/>
      <c r="P4580" s="110"/>
      <c r="Q4580" s="118"/>
      <c r="R4580" s="119"/>
      <c r="S4580" s="110"/>
      <c r="T4580" s="110"/>
      <c r="U4580" s="110"/>
      <c r="V4580" s="120"/>
      <c r="W4580" s="118"/>
      <c r="X4580" s="118"/>
      <c r="Y4580" s="117"/>
      <c r="Z4580" s="110"/>
      <c r="AA4580" s="112"/>
      <c r="AB4580" s="121"/>
      <c r="AC4580" s="115"/>
    </row>
    <row r="4581" spans="1:29" ht="12.75" x14ac:dyDescent="0.2">
      <c r="A4581" s="109"/>
      <c r="B4581" s="110"/>
      <c r="C4581" s="110"/>
      <c r="D4581" s="111"/>
      <c r="E4581" s="112"/>
      <c r="F4581" s="113"/>
      <c r="G4581" s="114"/>
      <c r="H4581" s="115"/>
      <c r="I4581" s="115"/>
      <c r="J4581" s="116"/>
      <c r="K4581" s="116"/>
      <c r="L4581" s="110"/>
      <c r="M4581" s="117"/>
      <c r="N4581" s="117"/>
      <c r="O4581" s="110"/>
      <c r="P4581" s="110"/>
      <c r="Q4581" s="118"/>
      <c r="R4581" s="119"/>
      <c r="S4581" s="110"/>
      <c r="T4581" s="110"/>
      <c r="U4581" s="110"/>
      <c r="V4581" s="120"/>
      <c r="W4581" s="118"/>
      <c r="X4581" s="118"/>
      <c r="Y4581" s="117"/>
      <c r="Z4581" s="110"/>
      <c r="AA4581" s="112"/>
      <c r="AB4581" s="121"/>
      <c r="AC4581" s="115"/>
    </row>
    <row r="4582" spans="1:29" ht="12.75" x14ac:dyDescent="0.2">
      <c r="A4582" s="109"/>
      <c r="B4582" s="110"/>
      <c r="C4582" s="110"/>
      <c r="D4582" s="111"/>
      <c r="E4582" s="112"/>
      <c r="F4582" s="113"/>
      <c r="G4582" s="114"/>
      <c r="H4582" s="115"/>
      <c r="I4582" s="115"/>
      <c r="J4582" s="116"/>
      <c r="K4582" s="116"/>
      <c r="L4582" s="110"/>
      <c r="M4582" s="117"/>
      <c r="N4582" s="117"/>
      <c r="O4582" s="110"/>
      <c r="P4582" s="110"/>
      <c r="Q4582" s="118"/>
      <c r="R4582" s="119"/>
      <c r="S4582" s="110"/>
      <c r="T4582" s="110"/>
      <c r="U4582" s="110"/>
      <c r="V4582" s="120"/>
      <c r="W4582" s="118"/>
      <c r="X4582" s="118"/>
      <c r="Y4582" s="117"/>
      <c r="Z4582" s="110"/>
      <c r="AA4582" s="112"/>
      <c r="AB4582" s="121"/>
      <c r="AC4582" s="115"/>
    </row>
    <row r="4583" spans="1:29" ht="12.75" x14ac:dyDescent="0.2">
      <c r="A4583" s="109"/>
      <c r="B4583" s="110"/>
      <c r="C4583" s="110"/>
      <c r="D4583" s="111"/>
      <c r="E4583" s="112"/>
      <c r="F4583" s="113"/>
      <c r="G4583" s="114"/>
      <c r="H4583" s="115"/>
      <c r="I4583" s="115"/>
      <c r="J4583" s="116"/>
      <c r="K4583" s="116"/>
      <c r="L4583" s="110"/>
      <c r="M4583" s="117"/>
      <c r="N4583" s="117"/>
      <c r="O4583" s="110"/>
      <c r="P4583" s="110"/>
      <c r="Q4583" s="118"/>
      <c r="R4583" s="119"/>
      <c r="S4583" s="110"/>
      <c r="T4583" s="110"/>
      <c r="U4583" s="110"/>
      <c r="V4583" s="120"/>
      <c r="W4583" s="118"/>
      <c r="X4583" s="118"/>
      <c r="Y4583" s="117"/>
      <c r="Z4583" s="110"/>
      <c r="AA4583" s="112"/>
      <c r="AB4583" s="121"/>
      <c r="AC4583" s="115"/>
    </row>
    <row r="4584" spans="1:29" ht="12.75" x14ac:dyDescent="0.2">
      <c r="A4584" s="109"/>
      <c r="B4584" s="110"/>
      <c r="C4584" s="110"/>
      <c r="D4584" s="111"/>
      <c r="E4584" s="112"/>
      <c r="F4584" s="113"/>
      <c r="G4584" s="114"/>
      <c r="H4584" s="115"/>
      <c r="I4584" s="115"/>
      <c r="J4584" s="116"/>
      <c r="K4584" s="116"/>
      <c r="L4584" s="110"/>
      <c r="M4584" s="117"/>
      <c r="N4584" s="117"/>
      <c r="O4584" s="110"/>
      <c r="P4584" s="110"/>
      <c r="Q4584" s="118"/>
      <c r="R4584" s="119"/>
      <c r="S4584" s="110"/>
      <c r="T4584" s="110"/>
      <c r="U4584" s="110"/>
      <c r="V4584" s="120"/>
      <c r="W4584" s="118"/>
      <c r="X4584" s="118"/>
      <c r="Y4584" s="117"/>
      <c r="Z4584" s="110"/>
      <c r="AA4584" s="112"/>
      <c r="AB4584" s="121"/>
      <c r="AC4584" s="115"/>
    </row>
    <row r="4585" spans="1:29" ht="12.75" x14ac:dyDescent="0.2">
      <c r="A4585" s="109"/>
      <c r="B4585" s="110"/>
      <c r="C4585" s="110"/>
      <c r="D4585" s="111"/>
      <c r="E4585" s="112"/>
      <c r="F4585" s="113"/>
      <c r="G4585" s="114"/>
      <c r="H4585" s="115"/>
      <c r="I4585" s="115"/>
      <c r="J4585" s="116"/>
      <c r="K4585" s="116"/>
      <c r="L4585" s="110"/>
      <c r="M4585" s="117"/>
      <c r="N4585" s="117"/>
      <c r="O4585" s="110"/>
      <c r="P4585" s="110"/>
      <c r="Q4585" s="118"/>
      <c r="R4585" s="119"/>
      <c r="S4585" s="110"/>
      <c r="T4585" s="110"/>
      <c r="U4585" s="110"/>
      <c r="V4585" s="120"/>
      <c r="W4585" s="118"/>
      <c r="X4585" s="118"/>
      <c r="Y4585" s="117"/>
      <c r="Z4585" s="110"/>
      <c r="AA4585" s="112"/>
      <c r="AB4585" s="121"/>
      <c r="AC4585" s="115"/>
    </row>
    <row r="4586" spans="1:29" ht="12.75" x14ac:dyDescent="0.2">
      <c r="A4586" s="109"/>
      <c r="B4586" s="110"/>
      <c r="C4586" s="110"/>
      <c r="D4586" s="111"/>
      <c r="E4586" s="112"/>
      <c r="F4586" s="113"/>
      <c r="G4586" s="114"/>
      <c r="H4586" s="115"/>
      <c r="I4586" s="115"/>
      <c r="J4586" s="116"/>
      <c r="K4586" s="116"/>
      <c r="L4586" s="110"/>
      <c r="M4586" s="117"/>
      <c r="N4586" s="117"/>
      <c r="O4586" s="110"/>
      <c r="P4586" s="110"/>
      <c r="Q4586" s="118"/>
      <c r="R4586" s="119"/>
      <c r="S4586" s="110"/>
      <c r="T4586" s="110"/>
      <c r="U4586" s="110"/>
      <c r="V4586" s="120"/>
      <c r="W4586" s="118"/>
      <c r="X4586" s="118"/>
      <c r="Y4586" s="117"/>
      <c r="Z4586" s="110"/>
      <c r="AA4586" s="112"/>
      <c r="AB4586" s="121"/>
      <c r="AC4586" s="115"/>
    </row>
    <row r="4587" spans="1:29" ht="12.75" x14ac:dyDescent="0.2">
      <c r="A4587" s="109"/>
      <c r="B4587" s="110"/>
      <c r="C4587" s="110"/>
      <c r="D4587" s="111"/>
      <c r="E4587" s="112"/>
      <c r="F4587" s="113"/>
      <c r="G4587" s="114"/>
      <c r="H4587" s="115"/>
      <c r="I4587" s="115"/>
      <c r="J4587" s="116"/>
      <c r="K4587" s="116"/>
      <c r="L4587" s="110"/>
      <c r="M4587" s="117"/>
      <c r="N4587" s="117"/>
      <c r="O4587" s="110"/>
      <c r="P4587" s="110"/>
      <c r="Q4587" s="118"/>
      <c r="R4587" s="119"/>
      <c r="S4587" s="110"/>
      <c r="T4587" s="110"/>
      <c r="U4587" s="110"/>
      <c r="V4587" s="120"/>
      <c r="W4587" s="118"/>
      <c r="X4587" s="118"/>
      <c r="Y4587" s="117"/>
      <c r="Z4587" s="110"/>
      <c r="AA4587" s="112"/>
      <c r="AB4587" s="121"/>
      <c r="AC4587" s="115"/>
    </row>
    <row r="4588" spans="1:29" ht="12.75" x14ac:dyDescent="0.2">
      <c r="A4588" s="109"/>
      <c r="B4588" s="110"/>
      <c r="C4588" s="110"/>
      <c r="D4588" s="111"/>
      <c r="E4588" s="112"/>
      <c r="F4588" s="113"/>
      <c r="G4588" s="114"/>
      <c r="H4588" s="115"/>
      <c r="I4588" s="115"/>
      <c r="J4588" s="116"/>
      <c r="K4588" s="116"/>
      <c r="L4588" s="110"/>
      <c r="M4588" s="117"/>
      <c r="N4588" s="117"/>
      <c r="O4588" s="110"/>
      <c r="P4588" s="110"/>
      <c r="Q4588" s="118"/>
      <c r="R4588" s="119"/>
      <c r="S4588" s="110"/>
      <c r="T4588" s="110"/>
      <c r="U4588" s="110"/>
      <c r="V4588" s="120"/>
      <c r="W4588" s="118"/>
      <c r="X4588" s="118"/>
      <c r="Y4588" s="117"/>
      <c r="Z4588" s="110"/>
      <c r="AA4588" s="112"/>
      <c r="AB4588" s="121"/>
      <c r="AC4588" s="115"/>
    </row>
    <row r="4589" spans="1:29" ht="12.75" x14ac:dyDescent="0.2">
      <c r="A4589" s="109"/>
      <c r="B4589" s="110"/>
      <c r="C4589" s="110"/>
      <c r="D4589" s="111"/>
      <c r="E4589" s="112"/>
      <c r="F4589" s="113"/>
      <c r="G4589" s="114"/>
      <c r="H4589" s="115"/>
      <c r="I4589" s="115"/>
      <c r="J4589" s="116"/>
      <c r="K4589" s="116"/>
      <c r="L4589" s="110"/>
      <c r="M4589" s="117"/>
      <c r="N4589" s="117"/>
      <c r="O4589" s="110"/>
      <c r="P4589" s="110"/>
      <c r="Q4589" s="118"/>
      <c r="R4589" s="119"/>
      <c r="S4589" s="110"/>
      <c r="T4589" s="110"/>
      <c r="U4589" s="110"/>
      <c r="V4589" s="120"/>
      <c r="W4589" s="118"/>
      <c r="X4589" s="118"/>
      <c r="Y4589" s="117"/>
      <c r="Z4589" s="110"/>
      <c r="AA4589" s="112"/>
      <c r="AB4589" s="121"/>
      <c r="AC4589" s="115"/>
    </row>
    <row r="4590" spans="1:29" ht="12.75" x14ac:dyDescent="0.2">
      <c r="A4590" s="109"/>
      <c r="B4590" s="110"/>
      <c r="C4590" s="110"/>
      <c r="D4590" s="111"/>
      <c r="E4590" s="112"/>
      <c r="F4590" s="113"/>
      <c r="G4590" s="114"/>
      <c r="H4590" s="115"/>
      <c r="I4590" s="115"/>
      <c r="J4590" s="116"/>
      <c r="K4590" s="116"/>
      <c r="L4590" s="110"/>
      <c r="M4590" s="117"/>
      <c r="N4590" s="117"/>
      <c r="O4590" s="110"/>
      <c r="P4590" s="110"/>
      <c r="Q4590" s="118"/>
      <c r="R4590" s="119"/>
      <c r="S4590" s="110"/>
      <c r="T4590" s="110"/>
      <c r="U4590" s="110"/>
      <c r="V4590" s="120"/>
      <c r="W4590" s="118"/>
      <c r="X4590" s="118"/>
      <c r="Y4590" s="117"/>
      <c r="Z4590" s="110"/>
      <c r="AA4590" s="112"/>
      <c r="AB4590" s="121"/>
      <c r="AC4590" s="115"/>
    </row>
    <row r="4591" spans="1:29" ht="12.75" x14ac:dyDescent="0.2">
      <c r="A4591" s="109"/>
      <c r="B4591" s="110"/>
      <c r="C4591" s="110"/>
      <c r="D4591" s="111"/>
      <c r="E4591" s="112"/>
      <c r="F4591" s="113"/>
      <c r="G4591" s="114"/>
      <c r="H4591" s="115"/>
      <c r="I4591" s="115"/>
      <c r="J4591" s="116"/>
      <c r="K4591" s="116"/>
      <c r="L4591" s="110"/>
      <c r="M4591" s="117"/>
      <c r="N4591" s="117"/>
      <c r="O4591" s="110"/>
      <c r="P4591" s="110"/>
      <c r="Q4591" s="118"/>
      <c r="R4591" s="119"/>
      <c r="S4591" s="110"/>
      <c r="T4591" s="110"/>
      <c r="U4591" s="110"/>
      <c r="V4591" s="120"/>
      <c r="W4591" s="118"/>
      <c r="X4591" s="118"/>
      <c r="Y4591" s="117"/>
      <c r="Z4591" s="110"/>
      <c r="AA4591" s="112"/>
      <c r="AB4591" s="121"/>
      <c r="AC4591" s="115"/>
    </row>
    <row r="4592" spans="1:29" ht="12.75" x14ac:dyDescent="0.2">
      <c r="A4592" s="109"/>
      <c r="B4592" s="110"/>
      <c r="C4592" s="110"/>
      <c r="D4592" s="111"/>
      <c r="E4592" s="112"/>
      <c r="F4592" s="113"/>
      <c r="G4592" s="114"/>
      <c r="H4592" s="115"/>
      <c r="I4592" s="115"/>
      <c r="J4592" s="116"/>
      <c r="K4592" s="116"/>
      <c r="L4592" s="110"/>
      <c r="M4592" s="117"/>
      <c r="N4592" s="117"/>
      <c r="O4592" s="110"/>
      <c r="P4592" s="110"/>
      <c r="Q4592" s="118"/>
      <c r="R4592" s="119"/>
      <c r="S4592" s="110"/>
      <c r="T4592" s="110"/>
      <c r="U4592" s="110"/>
      <c r="V4592" s="120"/>
      <c r="W4592" s="118"/>
      <c r="X4592" s="118"/>
      <c r="Y4592" s="117"/>
      <c r="Z4592" s="110"/>
      <c r="AA4592" s="112"/>
      <c r="AB4592" s="121"/>
      <c r="AC4592" s="115"/>
    </row>
    <row r="4593" spans="1:29" ht="12.75" x14ac:dyDescent="0.2">
      <c r="A4593" s="109"/>
      <c r="B4593" s="110"/>
      <c r="C4593" s="110"/>
      <c r="D4593" s="111"/>
      <c r="E4593" s="112"/>
      <c r="F4593" s="113"/>
      <c r="G4593" s="114"/>
      <c r="H4593" s="115"/>
      <c r="I4593" s="115"/>
      <c r="J4593" s="116"/>
      <c r="K4593" s="116"/>
      <c r="L4593" s="110"/>
      <c r="M4593" s="117"/>
      <c r="N4593" s="117"/>
      <c r="O4593" s="110"/>
      <c r="P4593" s="110"/>
      <c r="Q4593" s="118"/>
      <c r="R4593" s="119"/>
      <c r="S4593" s="110"/>
      <c r="T4593" s="110"/>
      <c r="U4593" s="110"/>
      <c r="V4593" s="120"/>
      <c r="W4593" s="118"/>
      <c r="X4593" s="118"/>
      <c r="Y4593" s="117"/>
      <c r="Z4593" s="110"/>
      <c r="AA4593" s="112"/>
      <c r="AB4593" s="121"/>
      <c r="AC4593" s="115"/>
    </row>
    <row r="4594" spans="1:29" ht="12.75" x14ac:dyDescent="0.2">
      <c r="A4594" s="109"/>
      <c r="B4594" s="110"/>
      <c r="C4594" s="110"/>
      <c r="D4594" s="111"/>
      <c r="E4594" s="112"/>
      <c r="F4594" s="113"/>
      <c r="G4594" s="114"/>
      <c r="H4594" s="115"/>
      <c r="I4594" s="115"/>
      <c r="J4594" s="116"/>
      <c r="K4594" s="116"/>
      <c r="L4594" s="110"/>
      <c r="M4594" s="117"/>
      <c r="N4594" s="117"/>
      <c r="O4594" s="110"/>
      <c r="P4594" s="110"/>
      <c r="Q4594" s="118"/>
      <c r="R4594" s="119"/>
      <c r="S4594" s="110"/>
      <c r="T4594" s="110"/>
      <c r="U4594" s="110"/>
      <c r="V4594" s="120"/>
      <c r="W4594" s="118"/>
      <c r="X4594" s="118"/>
      <c r="Y4594" s="117"/>
      <c r="Z4594" s="110"/>
      <c r="AA4594" s="112"/>
      <c r="AB4594" s="121"/>
      <c r="AC4594" s="115"/>
    </row>
    <row r="4595" spans="1:29" ht="12.75" x14ac:dyDescent="0.2">
      <c r="A4595" s="109"/>
      <c r="B4595" s="110"/>
      <c r="C4595" s="110"/>
      <c r="D4595" s="111"/>
      <c r="E4595" s="112"/>
      <c r="F4595" s="113"/>
      <c r="G4595" s="114"/>
      <c r="H4595" s="115"/>
      <c r="I4595" s="115"/>
      <c r="J4595" s="116"/>
      <c r="K4595" s="116"/>
      <c r="L4595" s="110"/>
      <c r="M4595" s="117"/>
      <c r="N4595" s="117"/>
      <c r="O4595" s="110"/>
      <c r="P4595" s="110"/>
      <c r="Q4595" s="118"/>
      <c r="R4595" s="119"/>
      <c r="S4595" s="110"/>
      <c r="T4595" s="110"/>
      <c r="U4595" s="110"/>
      <c r="V4595" s="120"/>
      <c r="W4595" s="118"/>
      <c r="X4595" s="118"/>
      <c r="Y4595" s="117"/>
      <c r="Z4595" s="110"/>
      <c r="AA4595" s="112"/>
      <c r="AB4595" s="121"/>
      <c r="AC4595" s="115"/>
    </row>
    <row r="4596" spans="1:29" ht="12.75" x14ac:dyDescent="0.2">
      <c r="A4596" s="109"/>
      <c r="B4596" s="110"/>
      <c r="C4596" s="110"/>
      <c r="D4596" s="111"/>
      <c r="E4596" s="112"/>
      <c r="F4596" s="113"/>
      <c r="G4596" s="114"/>
      <c r="H4596" s="115"/>
      <c r="I4596" s="115"/>
      <c r="J4596" s="116"/>
      <c r="K4596" s="116"/>
      <c r="L4596" s="110"/>
      <c r="M4596" s="117"/>
      <c r="N4596" s="117"/>
      <c r="O4596" s="110"/>
      <c r="P4596" s="110"/>
      <c r="Q4596" s="118"/>
      <c r="R4596" s="119"/>
      <c r="S4596" s="110"/>
      <c r="T4596" s="110"/>
      <c r="U4596" s="110"/>
      <c r="V4596" s="120"/>
      <c r="W4596" s="118"/>
      <c r="X4596" s="118"/>
      <c r="Y4596" s="117"/>
      <c r="Z4596" s="110"/>
      <c r="AA4596" s="112"/>
      <c r="AB4596" s="121"/>
      <c r="AC4596" s="115"/>
    </row>
    <row r="4597" spans="1:29" ht="12.75" x14ac:dyDescent="0.2">
      <c r="A4597" s="109"/>
      <c r="B4597" s="110"/>
      <c r="C4597" s="110"/>
      <c r="D4597" s="111"/>
      <c r="E4597" s="112"/>
      <c r="F4597" s="113"/>
      <c r="G4597" s="114"/>
      <c r="H4597" s="115"/>
      <c r="I4597" s="115"/>
      <c r="J4597" s="116"/>
      <c r="K4597" s="116"/>
      <c r="L4597" s="110"/>
      <c r="M4597" s="117"/>
      <c r="N4597" s="117"/>
      <c r="O4597" s="110"/>
      <c r="P4597" s="110"/>
      <c r="Q4597" s="118"/>
      <c r="R4597" s="119"/>
      <c r="S4597" s="110"/>
      <c r="T4597" s="110"/>
      <c r="U4597" s="110"/>
      <c r="V4597" s="120"/>
      <c r="W4597" s="118"/>
      <c r="X4597" s="118"/>
      <c r="Y4597" s="117"/>
      <c r="Z4597" s="110"/>
      <c r="AA4597" s="112"/>
      <c r="AB4597" s="121"/>
      <c r="AC4597" s="115"/>
    </row>
    <row r="4598" spans="1:29" ht="12.75" x14ac:dyDescent="0.2">
      <c r="A4598" s="109"/>
      <c r="B4598" s="110"/>
      <c r="C4598" s="110"/>
      <c r="D4598" s="111"/>
      <c r="E4598" s="112"/>
      <c r="F4598" s="113"/>
      <c r="G4598" s="114"/>
      <c r="H4598" s="115"/>
      <c r="I4598" s="115"/>
      <c r="J4598" s="116"/>
      <c r="K4598" s="116"/>
      <c r="L4598" s="110"/>
      <c r="M4598" s="117"/>
      <c r="N4598" s="117"/>
      <c r="O4598" s="110"/>
      <c r="P4598" s="110"/>
      <c r="Q4598" s="118"/>
      <c r="R4598" s="119"/>
      <c r="S4598" s="110"/>
      <c r="T4598" s="110"/>
      <c r="U4598" s="110"/>
      <c r="V4598" s="120"/>
      <c r="W4598" s="118"/>
      <c r="X4598" s="118"/>
      <c r="Y4598" s="117"/>
      <c r="Z4598" s="110"/>
      <c r="AA4598" s="112"/>
      <c r="AB4598" s="121"/>
      <c r="AC4598" s="115"/>
    </row>
    <row r="4599" spans="1:29" x14ac:dyDescent="0.15">
      <c r="B4599" s="92"/>
      <c r="C4599" s="92"/>
      <c r="D4599" s="93"/>
      <c r="E4599" s="91"/>
      <c r="F4599" s="90"/>
      <c r="G4599" s="94"/>
      <c r="H4599" s="90"/>
      <c r="I4599" s="90"/>
      <c r="L4599" s="92"/>
      <c r="M4599" s="95"/>
      <c r="N4599" s="95"/>
      <c r="O4599" s="92"/>
      <c r="P4599" s="92"/>
      <c r="Q4599" s="96"/>
      <c r="R4599" s="97"/>
      <c r="S4599" s="92"/>
      <c r="T4599" s="92"/>
      <c r="U4599" s="92"/>
      <c r="V4599" s="98"/>
      <c r="W4599" s="96"/>
      <c r="X4599" s="96"/>
      <c r="Y4599" s="95"/>
      <c r="Z4599" s="92"/>
      <c r="AA4599" s="91"/>
      <c r="AB4599" s="99"/>
      <c r="AC4599" s="90"/>
    </row>
    <row r="4600" spans="1:29" x14ac:dyDescent="0.15">
      <c r="B4600" s="92"/>
      <c r="C4600" s="92"/>
      <c r="D4600" s="93"/>
      <c r="E4600" s="91"/>
      <c r="F4600" s="90"/>
      <c r="G4600" s="94"/>
      <c r="H4600" s="90"/>
      <c r="I4600" s="90"/>
      <c r="L4600" s="92"/>
      <c r="M4600" s="95"/>
      <c r="N4600" s="95"/>
      <c r="O4600" s="92"/>
      <c r="P4600" s="92"/>
      <c r="Q4600" s="96"/>
      <c r="R4600" s="97"/>
      <c r="S4600" s="92"/>
      <c r="T4600" s="92"/>
      <c r="U4600" s="92"/>
      <c r="V4600" s="98"/>
      <c r="W4600" s="96"/>
      <c r="X4600" s="96"/>
      <c r="Y4600" s="95"/>
      <c r="Z4600" s="92"/>
      <c r="AA4600" s="91"/>
      <c r="AB4600" s="99"/>
      <c r="AC4600" s="90"/>
    </row>
    <row r="4601" spans="1:29" x14ac:dyDescent="0.15">
      <c r="B4601" s="92"/>
      <c r="C4601" s="92"/>
      <c r="D4601" s="93"/>
      <c r="E4601" s="91"/>
      <c r="F4601" s="90"/>
      <c r="G4601" s="94"/>
      <c r="H4601" s="90"/>
      <c r="I4601" s="90"/>
      <c r="L4601" s="92"/>
      <c r="M4601" s="95"/>
      <c r="N4601" s="95"/>
      <c r="O4601" s="92"/>
      <c r="P4601" s="92"/>
      <c r="Q4601" s="96"/>
      <c r="R4601" s="97"/>
      <c r="S4601" s="92"/>
      <c r="T4601" s="92"/>
      <c r="U4601" s="92"/>
      <c r="V4601" s="98"/>
      <c r="W4601" s="96"/>
      <c r="X4601" s="96"/>
      <c r="Y4601" s="95"/>
      <c r="Z4601" s="92"/>
      <c r="AA4601" s="91"/>
      <c r="AB4601" s="99"/>
      <c r="AC4601" s="90"/>
    </row>
    <row r="4602" spans="1:29" x14ac:dyDescent="0.15">
      <c r="B4602" s="92"/>
      <c r="C4602" s="92"/>
      <c r="D4602" s="93"/>
      <c r="E4602" s="91"/>
      <c r="F4602" s="90"/>
      <c r="G4602" s="94"/>
      <c r="H4602" s="90"/>
      <c r="I4602" s="90"/>
      <c r="L4602" s="92"/>
      <c r="M4602" s="95"/>
      <c r="N4602" s="95"/>
      <c r="O4602" s="92"/>
      <c r="P4602" s="92"/>
      <c r="Q4602" s="96"/>
      <c r="R4602" s="97"/>
      <c r="S4602" s="92"/>
      <c r="T4602" s="92"/>
      <c r="U4602" s="92"/>
      <c r="V4602" s="98"/>
      <c r="W4602" s="96"/>
      <c r="X4602" s="96"/>
      <c r="Y4602" s="95"/>
      <c r="Z4602" s="92"/>
      <c r="AA4602" s="91"/>
      <c r="AB4602" s="99"/>
      <c r="AC4602" s="90"/>
    </row>
    <row r="4603" spans="1:29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2"/>
      <c r="U4603" s="92"/>
      <c r="V4603" s="98"/>
      <c r="W4603" s="96"/>
      <c r="X4603" s="96"/>
      <c r="Y4603" s="95"/>
      <c r="Z4603" s="92"/>
      <c r="AA4603" s="91"/>
      <c r="AB4603" s="99"/>
      <c r="AC4603" s="90"/>
    </row>
    <row r="4604" spans="1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1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1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1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1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  <row r="5538" spans="2:29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2"/>
      <c r="U5538" s="92"/>
      <c r="V5538" s="98"/>
      <c r="W5538" s="96"/>
      <c r="X5538" s="96"/>
      <c r="Y5538" s="95"/>
      <c r="Z5538" s="92"/>
      <c r="AA5538" s="91"/>
      <c r="AB5538" s="99"/>
      <c r="AC5538" s="90"/>
    </row>
    <row r="5539" spans="2:29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2"/>
      <c r="U5539" s="92"/>
      <c r="V5539" s="98"/>
      <c r="W5539" s="96"/>
      <c r="X5539" s="96"/>
      <c r="Y5539" s="95"/>
      <c r="Z5539" s="92"/>
      <c r="AA5539" s="91"/>
      <c r="AB5539" s="99"/>
      <c r="AC5539" s="90"/>
    </row>
    <row r="5540" spans="2:29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2"/>
      <c r="U5540" s="92"/>
      <c r="V5540" s="98"/>
      <c r="W5540" s="96"/>
      <c r="X5540" s="96"/>
      <c r="Y5540" s="95"/>
      <c r="Z5540" s="92"/>
      <c r="AA5540" s="91"/>
      <c r="AB5540" s="99"/>
      <c r="AC5540" s="90"/>
    </row>
    <row r="5541" spans="2:29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2"/>
      <c r="U5541" s="92"/>
      <c r="V5541" s="98"/>
      <c r="W5541" s="96"/>
      <c r="X5541" s="96"/>
      <c r="Y5541" s="95"/>
      <c r="Z5541" s="92"/>
      <c r="AA5541" s="91"/>
      <c r="AB5541" s="99"/>
      <c r="AC5541" s="90"/>
    </row>
    <row r="5542" spans="2:29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2"/>
      <c r="U5542" s="92"/>
      <c r="V5542" s="98"/>
      <c r="W5542" s="96"/>
      <c r="X5542" s="96"/>
      <c r="Y5542" s="95"/>
      <c r="Z5542" s="92"/>
      <c r="AA5542" s="91"/>
      <c r="AB5542" s="99"/>
      <c r="AC5542" s="90"/>
    </row>
    <row r="5543" spans="2:29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2"/>
      <c r="U5543" s="92"/>
      <c r="V5543" s="98"/>
      <c r="W5543" s="96"/>
      <c r="X5543" s="96"/>
      <c r="Y5543" s="95"/>
      <c r="Z5543" s="92"/>
      <c r="AA5543" s="91"/>
      <c r="AB5543" s="99"/>
      <c r="AC5543" s="90"/>
    </row>
    <row r="5544" spans="2:29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2"/>
      <c r="U5544" s="92"/>
      <c r="V5544" s="98"/>
      <c r="W5544" s="96"/>
      <c r="X5544" s="96"/>
      <c r="Y5544" s="95"/>
      <c r="Z5544" s="92"/>
      <c r="AA5544" s="91"/>
      <c r="AB5544" s="99"/>
      <c r="AC5544" s="90"/>
    </row>
    <row r="5545" spans="2:29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2"/>
      <c r="U5545" s="92"/>
      <c r="V5545" s="98"/>
      <c r="W5545" s="96"/>
      <c r="X5545" s="96"/>
      <c r="Y5545" s="95"/>
      <c r="Z5545" s="92"/>
      <c r="AA5545" s="91"/>
      <c r="AB5545" s="99"/>
      <c r="AC5545" s="90"/>
    </row>
    <row r="5546" spans="2:29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2"/>
      <c r="U5546" s="92"/>
      <c r="V5546" s="98"/>
      <c r="W5546" s="96"/>
      <c r="X5546" s="96"/>
      <c r="Y5546" s="95"/>
      <c r="Z5546" s="92"/>
      <c r="AA5546" s="91"/>
      <c r="AB5546" s="99"/>
      <c r="AC5546" s="90"/>
    </row>
    <row r="5547" spans="2:29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2"/>
      <c r="U5547" s="92"/>
      <c r="V5547" s="98"/>
      <c r="W5547" s="96"/>
      <c r="X5547" s="96"/>
      <c r="Y5547" s="95"/>
      <c r="Z5547" s="92"/>
      <c r="AA5547" s="91"/>
      <c r="AB5547" s="99"/>
      <c r="AC5547" s="90"/>
    </row>
    <row r="5548" spans="2:29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2"/>
      <c r="U5548" s="92"/>
      <c r="V5548" s="98"/>
      <c r="W5548" s="96"/>
      <c r="X5548" s="96"/>
      <c r="Y5548" s="95"/>
      <c r="Z5548" s="92"/>
      <c r="AA5548" s="91"/>
      <c r="AB5548" s="99"/>
      <c r="AC5548" s="90"/>
    </row>
    <row r="5549" spans="2:29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2"/>
      <c r="U5549" s="92"/>
      <c r="V5549" s="98"/>
      <c r="W5549" s="96"/>
      <c r="X5549" s="96"/>
      <c r="Y5549" s="95"/>
      <c r="Z5549" s="92"/>
      <c r="AA5549" s="91"/>
      <c r="AB5549" s="99"/>
      <c r="AC5549" s="90"/>
    </row>
    <row r="5550" spans="2:29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2"/>
      <c r="U5550" s="92"/>
      <c r="V5550" s="98"/>
      <c r="W5550" s="96"/>
      <c r="X5550" s="96"/>
      <c r="Y5550" s="95"/>
      <c r="Z5550" s="92"/>
      <c r="AA5550" s="91"/>
      <c r="AB5550" s="99"/>
      <c r="AC5550" s="90"/>
    </row>
    <row r="5551" spans="2:29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2"/>
      <c r="U5551" s="92"/>
      <c r="V5551" s="98"/>
      <c r="W5551" s="96"/>
      <c r="X5551" s="96"/>
      <c r="Y5551" s="95"/>
      <c r="Z5551" s="92"/>
      <c r="AA5551" s="91"/>
      <c r="AB5551" s="99"/>
      <c r="AC5551" s="90"/>
    </row>
    <row r="5552" spans="2:29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2"/>
      <c r="U5552" s="92"/>
      <c r="V5552" s="98"/>
      <c r="W5552" s="96"/>
      <c r="X5552" s="96"/>
      <c r="Y5552" s="95"/>
      <c r="Z5552" s="92"/>
      <c r="AA5552" s="91"/>
      <c r="AB5552" s="99"/>
      <c r="AC5552" s="90"/>
    </row>
    <row r="5553" spans="2:29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2"/>
      <c r="U5553" s="92"/>
      <c r="V5553" s="98"/>
      <c r="W5553" s="96"/>
      <c r="X5553" s="96"/>
      <c r="Y5553" s="95"/>
      <c r="Z5553" s="92"/>
      <c r="AA5553" s="91"/>
      <c r="AB5553" s="99"/>
      <c r="AC5553" s="90"/>
    </row>
    <row r="5554" spans="2:29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2"/>
      <c r="U5554" s="92"/>
      <c r="V5554" s="98"/>
      <c r="W5554" s="96"/>
      <c r="X5554" s="96"/>
      <c r="Y5554" s="95"/>
      <c r="Z5554" s="92"/>
      <c r="AA5554" s="91"/>
      <c r="AB5554" s="99"/>
      <c r="AC5554" s="90"/>
    </row>
    <row r="5555" spans="2:29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2"/>
      <c r="U5555" s="92"/>
      <c r="V5555" s="98"/>
      <c r="W5555" s="96"/>
      <c r="X5555" s="96"/>
      <c r="Y5555" s="95"/>
      <c r="Z5555" s="92"/>
      <c r="AA5555" s="91"/>
      <c r="AB5555" s="99"/>
      <c r="AC5555" s="90"/>
    </row>
    <row r="5556" spans="2:29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2"/>
      <c r="U5556" s="92"/>
      <c r="V5556" s="98"/>
      <c r="W5556" s="96"/>
      <c r="X5556" s="96"/>
      <c r="Y5556" s="95"/>
      <c r="Z5556" s="92"/>
      <c r="AA5556" s="91"/>
      <c r="AB5556" s="99"/>
      <c r="AC5556" s="90"/>
    </row>
    <row r="5557" spans="2:29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2"/>
      <c r="U5557" s="92"/>
      <c r="V5557" s="98"/>
      <c r="W5557" s="96"/>
      <c r="X5557" s="96"/>
      <c r="Y5557" s="95"/>
      <c r="Z5557" s="92"/>
      <c r="AA5557" s="91"/>
      <c r="AB5557" s="99"/>
      <c r="AC5557" s="90"/>
    </row>
    <row r="5558" spans="2:29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2"/>
      <c r="U5558" s="92"/>
      <c r="V5558" s="98"/>
      <c r="W5558" s="96"/>
      <c r="X5558" s="96"/>
      <c r="Y5558" s="95"/>
      <c r="Z5558" s="92"/>
      <c r="AA5558" s="91"/>
      <c r="AB5558" s="99"/>
      <c r="AC5558" s="90"/>
    </row>
    <row r="5559" spans="2:29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2"/>
      <c r="U5559" s="92"/>
      <c r="V5559" s="98"/>
      <c r="W5559" s="96"/>
      <c r="X5559" s="96"/>
      <c r="Y5559" s="95"/>
      <c r="Z5559" s="92"/>
      <c r="AA5559" s="91"/>
      <c r="AB5559" s="99"/>
      <c r="AC5559" s="90"/>
    </row>
    <row r="5560" spans="2:29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2"/>
      <c r="U5560" s="92"/>
      <c r="V5560" s="98"/>
      <c r="W5560" s="96"/>
      <c r="X5560" s="96"/>
      <c r="Y5560" s="95"/>
      <c r="Z5560" s="92"/>
      <c r="AA5560" s="91"/>
      <c r="AB5560" s="99"/>
      <c r="AC5560" s="90"/>
    </row>
    <row r="5561" spans="2:29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2"/>
      <c r="U5561" s="92"/>
      <c r="V5561" s="98"/>
      <c r="W5561" s="96"/>
      <c r="X5561" s="96"/>
      <c r="Y5561" s="95"/>
      <c r="Z5561" s="92"/>
      <c r="AA5561" s="91"/>
      <c r="AB5561" s="99"/>
      <c r="AC5561" s="90"/>
    </row>
    <row r="5562" spans="2:29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2"/>
      <c r="U5562" s="92"/>
      <c r="V5562" s="98"/>
      <c r="W5562" s="96"/>
      <c r="X5562" s="96"/>
      <c r="Y5562" s="95"/>
      <c r="Z5562" s="92"/>
      <c r="AA5562" s="91"/>
      <c r="AB5562" s="99"/>
      <c r="AC5562" s="90"/>
    </row>
    <row r="5563" spans="2:29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2"/>
      <c r="U5563" s="92"/>
      <c r="V5563" s="98"/>
      <c r="W5563" s="96"/>
      <c r="X5563" s="96"/>
      <c r="Y5563" s="95"/>
      <c r="Z5563" s="92"/>
      <c r="AA5563" s="91"/>
      <c r="AB5563" s="99"/>
      <c r="AC5563" s="90"/>
    </row>
    <row r="5564" spans="2:29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2"/>
      <c r="U5564" s="92"/>
      <c r="V5564" s="98"/>
      <c r="W5564" s="96"/>
      <c r="X5564" s="96"/>
      <c r="Y5564" s="95"/>
      <c r="Z5564" s="92"/>
      <c r="AA5564" s="91"/>
      <c r="AB5564" s="99"/>
      <c r="AC5564" s="90"/>
    </row>
    <row r="5565" spans="2:29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2"/>
      <c r="U5565" s="92"/>
      <c r="V5565" s="98"/>
      <c r="W5565" s="96"/>
      <c r="X5565" s="96"/>
      <c r="Y5565" s="95"/>
      <c r="Z5565" s="92"/>
      <c r="AA5565" s="91"/>
      <c r="AB5565" s="99"/>
      <c r="AC5565" s="90"/>
    </row>
    <row r="5566" spans="2:29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2"/>
      <c r="U5566" s="92"/>
      <c r="V5566" s="98"/>
      <c r="W5566" s="96"/>
      <c r="X5566" s="96"/>
      <c r="Y5566" s="95"/>
      <c r="Z5566" s="92"/>
      <c r="AA5566" s="91"/>
      <c r="AB5566" s="99"/>
      <c r="AC5566" s="90"/>
    </row>
    <row r="5567" spans="2:29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2"/>
      <c r="U5567" s="92"/>
      <c r="V5567" s="98"/>
      <c r="W5567" s="96"/>
      <c r="X5567" s="96"/>
      <c r="Y5567" s="95"/>
      <c r="Z5567" s="92"/>
      <c r="AA5567" s="91"/>
      <c r="AB5567" s="99"/>
      <c r="AC5567" s="90"/>
    </row>
    <row r="5568" spans="2:29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2"/>
      <c r="U5568" s="92"/>
      <c r="V5568" s="98"/>
      <c r="W5568" s="96"/>
      <c r="X5568" s="96"/>
      <c r="Y5568" s="95"/>
      <c r="Z5568" s="92"/>
      <c r="AA5568" s="91"/>
      <c r="AB5568" s="99"/>
      <c r="AC5568" s="90"/>
    </row>
    <row r="5569" spans="2:29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2"/>
      <c r="U5569" s="92"/>
      <c r="V5569" s="98"/>
      <c r="W5569" s="96"/>
      <c r="X5569" s="96"/>
      <c r="Y5569" s="95"/>
      <c r="Z5569" s="92"/>
      <c r="AA5569" s="91"/>
      <c r="AB5569" s="99"/>
      <c r="AC5569" s="90"/>
    </row>
    <row r="5570" spans="2:29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2"/>
      <c r="U5570" s="92"/>
      <c r="V5570" s="98"/>
      <c r="W5570" s="96"/>
      <c r="X5570" s="96"/>
      <c r="Y5570" s="95"/>
      <c r="Z5570" s="92"/>
      <c r="AA5570" s="91"/>
      <c r="AB5570" s="99"/>
      <c r="AC5570" s="90"/>
    </row>
    <row r="5571" spans="2:29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2"/>
      <c r="U5571" s="92"/>
      <c r="V5571" s="98"/>
      <c r="W5571" s="96"/>
      <c r="X5571" s="96"/>
      <c r="Y5571" s="95"/>
      <c r="Z5571" s="92"/>
      <c r="AA5571" s="91"/>
      <c r="AB5571" s="99"/>
      <c r="AC5571" s="90"/>
    </row>
    <row r="5572" spans="2:29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2"/>
      <c r="U5572" s="92"/>
      <c r="V5572" s="98"/>
      <c r="W5572" s="96"/>
      <c r="X5572" s="96"/>
      <c r="Y5572" s="95"/>
      <c r="Z5572" s="92"/>
      <c r="AA5572" s="91"/>
      <c r="AB5572" s="99"/>
      <c r="AC5572" s="90"/>
    </row>
    <row r="5573" spans="2:29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2"/>
      <c r="U5573" s="92"/>
      <c r="V5573" s="98"/>
      <c r="W5573" s="96"/>
      <c r="X5573" s="96"/>
      <c r="Y5573" s="95"/>
      <c r="Z5573" s="92"/>
      <c r="AA5573" s="91"/>
      <c r="AB5573" s="99"/>
      <c r="AC5573" s="90"/>
    </row>
    <row r="5574" spans="2:29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2"/>
      <c r="U5574" s="92"/>
      <c r="V5574" s="98"/>
      <c r="W5574" s="96"/>
      <c r="X5574" s="96"/>
      <c r="Y5574" s="95"/>
      <c r="Z5574" s="92"/>
      <c r="AA5574" s="91"/>
      <c r="AB5574" s="99"/>
      <c r="AC5574" s="90"/>
    </row>
    <row r="5575" spans="2:29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2"/>
      <c r="U5575" s="92"/>
      <c r="V5575" s="98"/>
      <c r="W5575" s="96"/>
      <c r="X5575" s="96"/>
      <c r="Y5575" s="95"/>
      <c r="Z5575" s="92"/>
      <c r="AA5575" s="91"/>
      <c r="AB5575" s="99"/>
      <c r="AC5575" s="90"/>
    </row>
    <row r="5576" spans="2:29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2"/>
      <c r="U5576" s="92"/>
      <c r="V5576" s="98"/>
      <c r="W5576" s="96"/>
      <c r="X5576" s="96"/>
      <c r="Y5576" s="95"/>
      <c r="Z5576" s="92"/>
      <c r="AA5576" s="91"/>
      <c r="AB5576" s="99"/>
      <c r="AC5576" s="90"/>
    </row>
    <row r="5577" spans="2:29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2"/>
      <c r="U5577" s="92"/>
      <c r="V5577" s="98"/>
      <c r="W5577" s="96"/>
      <c r="X5577" s="96"/>
      <c r="Y5577" s="95"/>
      <c r="Z5577" s="92"/>
      <c r="AA5577" s="91"/>
      <c r="AB5577" s="99"/>
      <c r="AC5577" s="90"/>
    </row>
    <row r="5578" spans="2:29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2"/>
      <c r="U5578" s="92"/>
      <c r="V5578" s="98"/>
      <c r="W5578" s="96"/>
      <c r="X5578" s="96"/>
      <c r="Y5578" s="95"/>
      <c r="Z5578" s="92"/>
      <c r="AA5578" s="91"/>
      <c r="AB5578" s="99"/>
      <c r="AC5578" s="90"/>
    </row>
    <row r="5579" spans="2:29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2"/>
      <c r="U5579" s="92"/>
      <c r="V5579" s="98"/>
      <c r="W5579" s="96"/>
      <c r="X5579" s="96"/>
      <c r="Y5579" s="95"/>
      <c r="Z5579" s="92"/>
      <c r="AA5579" s="91"/>
      <c r="AB5579" s="99"/>
      <c r="AC5579" s="90"/>
    </row>
    <row r="5580" spans="2:29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2"/>
      <c r="U5580" s="92"/>
      <c r="V5580" s="98"/>
      <c r="W5580" s="96"/>
      <c r="X5580" s="96"/>
      <c r="Y5580" s="95"/>
      <c r="Z5580" s="92"/>
      <c r="AA5580" s="91"/>
      <c r="AB5580" s="99"/>
      <c r="AC5580" s="90"/>
    </row>
    <row r="5581" spans="2:29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2"/>
      <c r="U5581" s="92"/>
      <c r="V5581" s="98"/>
      <c r="W5581" s="96"/>
      <c r="X5581" s="96"/>
      <c r="Y5581" s="95"/>
      <c r="Z5581" s="92"/>
      <c r="AA5581" s="91"/>
      <c r="AB5581" s="99"/>
      <c r="AC5581" s="90"/>
    </row>
    <row r="5582" spans="2:29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2"/>
      <c r="U5582" s="92"/>
      <c r="V5582" s="98"/>
      <c r="W5582" s="96"/>
      <c r="X5582" s="96"/>
      <c r="Y5582" s="95"/>
      <c r="Z5582" s="92"/>
      <c r="AA5582" s="91"/>
      <c r="AB5582" s="99"/>
      <c r="AC5582" s="90"/>
    </row>
    <row r="5583" spans="2:29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2"/>
      <c r="U5583" s="92"/>
      <c r="V5583" s="98"/>
      <c r="W5583" s="96"/>
      <c r="X5583" s="96"/>
      <c r="Y5583" s="95"/>
      <c r="Z5583" s="92"/>
      <c r="AA5583" s="91"/>
      <c r="AB5583" s="99"/>
      <c r="AC5583" s="90"/>
    </row>
    <row r="5584" spans="2:29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2"/>
      <c r="U5584" s="92"/>
      <c r="V5584" s="98"/>
      <c r="W5584" s="96"/>
      <c r="X5584" s="96"/>
      <c r="Y5584" s="95"/>
      <c r="Z5584" s="92"/>
      <c r="AA5584" s="91"/>
      <c r="AB5584" s="99"/>
      <c r="AC5584" s="90"/>
    </row>
    <row r="5585" spans="2:29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2"/>
      <c r="U5585" s="92"/>
      <c r="V5585" s="98"/>
      <c r="W5585" s="96"/>
      <c r="X5585" s="96"/>
      <c r="Y5585" s="95"/>
      <c r="Z5585" s="92"/>
      <c r="AA5585" s="91"/>
      <c r="AB5585" s="99"/>
      <c r="AC5585" s="90"/>
    </row>
    <row r="5586" spans="2:29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2"/>
      <c r="U5586" s="92"/>
      <c r="V5586" s="98"/>
      <c r="W5586" s="96"/>
      <c r="X5586" s="96"/>
      <c r="Y5586" s="95"/>
      <c r="Z5586" s="92"/>
      <c r="AA5586" s="91"/>
      <c r="AB5586" s="99"/>
      <c r="AC5586" s="90"/>
    </row>
    <row r="5587" spans="2:29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2"/>
      <c r="U5587" s="92"/>
      <c r="V5587" s="98"/>
      <c r="W5587" s="96"/>
      <c r="X5587" s="96"/>
      <c r="Y5587" s="95"/>
      <c r="Z5587" s="92"/>
      <c r="AA5587" s="91"/>
      <c r="AB5587" s="99"/>
      <c r="AC5587" s="90"/>
    </row>
    <row r="5588" spans="2:29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2"/>
      <c r="U5588" s="92"/>
      <c r="V5588" s="98"/>
      <c r="W5588" s="96"/>
      <c r="X5588" s="96"/>
      <c r="Y5588" s="95"/>
      <c r="Z5588" s="92"/>
      <c r="AA5588" s="91"/>
      <c r="AB5588" s="99"/>
      <c r="AC5588" s="90"/>
    </row>
    <row r="5589" spans="2:29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2"/>
      <c r="U5589" s="92"/>
      <c r="V5589" s="98"/>
      <c r="W5589" s="96"/>
      <c r="X5589" s="96"/>
      <c r="Y5589" s="95"/>
      <c r="Z5589" s="92"/>
      <c r="AA5589" s="91"/>
      <c r="AB5589" s="99"/>
      <c r="AC5589" s="90"/>
    </row>
    <row r="5590" spans="2:29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2"/>
      <c r="U5590" s="92"/>
      <c r="V5590" s="98"/>
      <c r="W5590" s="96"/>
      <c r="X5590" s="96"/>
      <c r="Y5590" s="95"/>
      <c r="Z5590" s="92"/>
      <c r="AA5590" s="91"/>
      <c r="AB5590" s="99"/>
      <c r="AC5590" s="90"/>
    </row>
    <row r="5591" spans="2:29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2"/>
      <c r="U5591" s="92"/>
      <c r="V5591" s="98"/>
      <c r="W5591" s="96"/>
      <c r="X5591" s="96"/>
      <c r="Y5591" s="95"/>
      <c r="Z5591" s="92"/>
      <c r="AA5591" s="91"/>
      <c r="AB5591" s="99"/>
      <c r="AC5591" s="90"/>
    </row>
    <row r="5592" spans="2:29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2"/>
      <c r="U5592" s="92"/>
      <c r="V5592" s="98"/>
      <c r="W5592" s="96"/>
      <c r="X5592" s="96"/>
      <c r="Y5592" s="95"/>
      <c r="Z5592" s="92"/>
      <c r="AA5592" s="91"/>
      <c r="AB5592" s="99"/>
      <c r="AC5592" s="90"/>
    </row>
    <row r="5593" spans="2:29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2"/>
      <c r="U5593" s="92"/>
      <c r="V5593" s="98"/>
      <c r="W5593" s="96"/>
      <c r="X5593" s="96"/>
      <c r="Y5593" s="95"/>
      <c r="Z5593" s="92"/>
      <c r="AA5593" s="91"/>
      <c r="AB5593" s="99"/>
      <c r="AC5593" s="90"/>
    </row>
    <row r="5594" spans="2:29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2"/>
      <c r="U5594" s="92"/>
      <c r="V5594" s="98"/>
      <c r="W5594" s="96"/>
      <c r="X5594" s="96"/>
      <c r="Y5594" s="95"/>
      <c r="Z5594" s="92"/>
      <c r="AA5594" s="91"/>
      <c r="AB5594" s="99"/>
      <c r="AC5594" s="90"/>
    </row>
    <row r="5595" spans="2:29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2"/>
      <c r="U5595" s="92"/>
      <c r="V5595" s="98"/>
      <c r="W5595" s="96"/>
      <c r="X5595" s="96"/>
      <c r="Y5595" s="95"/>
      <c r="Z5595" s="92"/>
      <c r="AA5595" s="91"/>
      <c r="AB5595" s="99"/>
      <c r="AC5595" s="90"/>
    </row>
    <row r="5596" spans="2:29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2"/>
      <c r="U5596" s="92"/>
      <c r="V5596" s="98"/>
      <c r="W5596" s="96"/>
      <c r="X5596" s="96"/>
      <c r="Y5596" s="95"/>
      <c r="Z5596" s="92"/>
      <c r="AA5596" s="91"/>
      <c r="AB5596" s="99"/>
      <c r="AC5596" s="90"/>
    </row>
    <row r="5597" spans="2:29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2"/>
      <c r="U5597" s="92"/>
      <c r="V5597" s="98"/>
      <c r="W5597" s="96"/>
      <c r="X5597" s="96"/>
      <c r="Y5597" s="95"/>
      <c r="Z5597" s="92"/>
      <c r="AA5597" s="91"/>
      <c r="AB5597" s="99"/>
      <c r="AC5597" s="90"/>
    </row>
    <row r="5598" spans="2:29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2"/>
      <c r="U5598" s="92"/>
      <c r="V5598" s="98"/>
      <c r="W5598" s="96"/>
      <c r="X5598" s="96"/>
      <c r="Y5598" s="95"/>
      <c r="Z5598" s="92"/>
      <c r="AA5598" s="91"/>
      <c r="AB5598" s="99"/>
      <c r="AC5598" s="90"/>
    </row>
    <row r="5599" spans="2:29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2"/>
      <c r="U5599" s="92"/>
      <c r="V5599" s="98"/>
      <c r="W5599" s="96"/>
      <c r="X5599" s="96"/>
      <c r="Y5599" s="95"/>
      <c r="Z5599" s="92"/>
      <c r="AA5599" s="91"/>
      <c r="AB5599" s="99"/>
      <c r="AC5599" s="90"/>
    </row>
    <row r="5600" spans="2:29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2"/>
      <c r="U5600" s="92"/>
      <c r="V5600" s="98"/>
      <c r="W5600" s="96"/>
      <c r="X5600" s="96"/>
      <c r="Y5600" s="95"/>
      <c r="Z5600" s="92"/>
      <c r="AA5600" s="91"/>
      <c r="AB5600" s="99"/>
      <c r="AC5600" s="90"/>
    </row>
    <row r="5601" spans="2:29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2"/>
      <c r="U5601" s="92"/>
      <c r="V5601" s="98"/>
      <c r="W5601" s="96"/>
      <c r="X5601" s="96"/>
      <c r="Y5601" s="95"/>
      <c r="Z5601" s="92"/>
      <c r="AA5601" s="91"/>
      <c r="AB5601" s="99"/>
      <c r="AC5601" s="90"/>
    </row>
    <row r="5602" spans="2:29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2"/>
      <c r="U5602" s="92"/>
      <c r="V5602" s="98"/>
      <c r="W5602" s="96"/>
      <c r="X5602" s="96"/>
      <c r="Y5602" s="95"/>
      <c r="Z5602" s="92"/>
      <c r="AA5602" s="91"/>
      <c r="AB5602" s="99"/>
      <c r="AC5602" s="90"/>
    </row>
    <row r="5603" spans="2:29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2"/>
      <c r="U5603" s="92"/>
      <c r="V5603" s="98"/>
      <c r="W5603" s="96"/>
      <c r="X5603" s="96"/>
      <c r="Y5603" s="95"/>
      <c r="Z5603" s="92"/>
      <c r="AA5603" s="91"/>
      <c r="AB5603" s="99"/>
      <c r="AC5603" s="90"/>
    </row>
    <row r="5604" spans="2:29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2"/>
      <c r="U5604" s="92"/>
      <c r="V5604" s="98"/>
      <c r="W5604" s="96"/>
      <c r="X5604" s="96"/>
      <c r="Y5604" s="95"/>
      <c r="Z5604" s="92"/>
      <c r="AA5604" s="91"/>
      <c r="AB5604" s="99"/>
      <c r="AC5604" s="90"/>
    </row>
    <row r="5605" spans="2:29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2"/>
      <c r="U5605" s="92"/>
      <c r="V5605" s="98"/>
      <c r="W5605" s="96"/>
      <c r="X5605" s="96"/>
      <c r="Y5605" s="95"/>
      <c r="Z5605" s="92"/>
      <c r="AA5605" s="91"/>
      <c r="AB5605" s="99"/>
      <c r="AC5605" s="90"/>
    </row>
    <row r="5606" spans="2:29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2"/>
      <c r="U5606" s="92"/>
      <c r="V5606" s="98"/>
      <c r="W5606" s="96"/>
      <c r="X5606" s="96"/>
      <c r="Y5606" s="95"/>
      <c r="Z5606" s="92"/>
      <c r="AA5606" s="91"/>
      <c r="AB5606" s="99"/>
      <c r="AC5606" s="90"/>
    </row>
    <row r="5607" spans="2:29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2"/>
      <c r="U5607" s="92"/>
      <c r="V5607" s="98"/>
      <c r="W5607" s="96"/>
      <c r="X5607" s="96"/>
      <c r="Y5607" s="95"/>
      <c r="Z5607" s="92"/>
      <c r="AA5607" s="91"/>
      <c r="AB5607" s="99"/>
      <c r="AC5607" s="90"/>
    </row>
    <row r="5608" spans="2:29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2"/>
      <c r="U5608" s="92"/>
      <c r="V5608" s="98"/>
      <c r="W5608" s="96"/>
      <c r="X5608" s="96"/>
      <c r="Y5608" s="95"/>
      <c r="Z5608" s="92"/>
      <c r="AA5608" s="91"/>
      <c r="AB5608" s="99"/>
      <c r="AC5608" s="90"/>
    </row>
    <row r="5609" spans="2:29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2"/>
      <c r="U5609" s="92"/>
      <c r="V5609" s="98"/>
      <c r="W5609" s="96"/>
      <c r="X5609" s="96"/>
      <c r="Y5609" s="95"/>
      <c r="Z5609" s="92"/>
      <c r="AA5609" s="91"/>
      <c r="AB5609" s="99"/>
      <c r="AC5609" s="90"/>
    </row>
    <row r="5610" spans="2:29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2"/>
      <c r="U5610" s="92"/>
      <c r="V5610" s="98"/>
      <c r="W5610" s="96"/>
      <c r="X5610" s="96"/>
      <c r="Y5610" s="95"/>
      <c r="Z5610" s="92"/>
      <c r="AA5610" s="91"/>
      <c r="AB5610" s="99"/>
      <c r="AC5610" s="90"/>
    </row>
    <row r="5611" spans="2:29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2"/>
      <c r="U5611" s="92"/>
      <c r="V5611" s="98"/>
      <c r="W5611" s="96"/>
      <c r="X5611" s="96"/>
      <c r="Y5611" s="95"/>
      <c r="Z5611" s="92"/>
      <c r="AA5611" s="91"/>
      <c r="AB5611" s="99"/>
      <c r="AC5611" s="90"/>
    </row>
    <row r="5612" spans="2:29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2"/>
      <c r="U5612" s="92"/>
      <c r="V5612" s="98"/>
      <c r="W5612" s="96"/>
      <c r="X5612" s="96"/>
      <c r="Y5612" s="95"/>
      <c r="Z5612" s="92"/>
      <c r="AA5612" s="91"/>
      <c r="AB5612" s="99"/>
      <c r="AC5612" s="90"/>
    </row>
    <row r="5613" spans="2:29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2"/>
      <c r="U5613" s="92"/>
      <c r="V5613" s="98"/>
      <c r="W5613" s="96"/>
      <c r="X5613" s="96"/>
      <c r="Y5613" s="95"/>
      <c r="Z5613" s="92"/>
      <c r="AA5613" s="91"/>
      <c r="AB5613" s="99"/>
      <c r="AC5613" s="90"/>
    </row>
    <row r="5614" spans="2:29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2"/>
      <c r="U5614" s="92"/>
      <c r="V5614" s="98"/>
      <c r="W5614" s="96"/>
      <c r="X5614" s="96"/>
      <c r="Y5614" s="95"/>
      <c r="Z5614" s="92"/>
      <c r="AA5614" s="91"/>
      <c r="AB5614" s="99"/>
      <c r="AC5614" s="90"/>
    </row>
    <row r="5615" spans="2:29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2"/>
      <c r="U5615" s="92"/>
      <c r="V5615" s="98"/>
      <c r="W5615" s="96"/>
      <c r="X5615" s="96"/>
      <c r="Y5615" s="95"/>
      <c r="Z5615" s="92"/>
      <c r="AA5615" s="91"/>
      <c r="AB5615" s="99"/>
      <c r="AC5615" s="90"/>
    </row>
    <row r="5616" spans="2:29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2"/>
      <c r="U5616" s="92"/>
      <c r="V5616" s="98"/>
      <c r="W5616" s="96"/>
      <c r="X5616" s="96"/>
      <c r="Y5616" s="95"/>
      <c r="Z5616" s="92"/>
      <c r="AA5616" s="91"/>
      <c r="AB5616" s="99"/>
      <c r="AC5616" s="90"/>
    </row>
    <row r="5617" spans="2:29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2"/>
      <c r="U5617" s="92"/>
      <c r="V5617" s="98"/>
      <c r="W5617" s="96"/>
      <c r="X5617" s="96"/>
      <c r="Y5617" s="95"/>
      <c r="Z5617" s="92"/>
      <c r="AA5617" s="91"/>
      <c r="AB5617" s="99"/>
      <c r="AC5617" s="90"/>
    </row>
    <row r="5618" spans="2:29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2"/>
      <c r="U5618" s="92"/>
      <c r="V5618" s="98"/>
      <c r="W5618" s="96"/>
      <c r="X5618" s="96"/>
      <c r="Y5618" s="95"/>
      <c r="Z5618" s="92"/>
      <c r="AA5618" s="91"/>
      <c r="AB5618" s="99"/>
      <c r="AC5618" s="90"/>
    </row>
    <row r="5619" spans="2:29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2"/>
      <c r="U5619" s="92"/>
      <c r="V5619" s="98"/>
      <c r="W5619" s="96"/>
      <c r="X5619" s="96"/>
      <c r="Y5619" s="95"/>
      <c r="Z5619" s="92"/>
      <c r="AA5619" s="91"/>
      <c r="AB5619" s="99"/>
      <c r="AC5619" s="90"/>
    </row>
    <row r="5620" spans="2:29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2"/>
      <c r="U5620" s="92"/>
      <c r="V5620" s="98"/>
      <c r="W5620" s="96"/>
      <c r="X5620" s="96"/>
      <c r="Y5620" s="95"/>
      <c r="Z5620" s="92"/>
      <c r="AA5620" s="91"/>
      <c r="AB5620" s="99"/>
      <c r="AC5620" s="90"/>
    </row>
    <row r="5621" spans="2:29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2"/>
      <c r="U5621" s="92"/>
      <c r="V5621" s="98"/>
      <c r="W5621" s="96"/>
      <c r="X5621" s="96"/>
      <c r="Y5621" s="95"/>
      <c r="Z5621" s="92"/>
      <c r="AA5621" s="91"/>
      <c r="AB5621" s="99"/>
      <c r="AC5621" s="90"/>
    </row>
    <row r="5622" spans="2:29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2"/>
      <c r="U5622" s="92"/>
      <c r="V5622" s="98"/>
      <c r="W5622" s="96"/>
      <c r="X5622" s="96"/>
      <c r="Y5622" s="95"/>
      <c r="Z5622" s="92"/>
      <c r="AA5622" s="91"/>
      <c r="AB5622" s="99"/>
      <c r="AC5622" s="90"/>
    </row>
    <row r="5623" spans="2:29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2"/>
      <c r="U5623" s="92"/>
      <c r="V5623" s="98"/>
      <c r="W5623" s="96"/>
      <c r="X5623" s="96"/>
      <c r="Y5623" s="95"/>
      <c r="Z5623" s="92"/>
      <c r="AA5623" s="91"/>
      <c r="AB5623" s="99"/>
      <c r="AC5623" s="90"/>
    </row>
    <row r="5624" spans="2:29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2"/>
      <c r="U5624" s="92"/>
      <c r="V5624" s="98"/>
      <c r="W5624" s="96"/>
      <c r="X5624" s="96"/>
      <c r="Y5624" s="95"/>
      <c r="Z5624" s="92"/>
      <c r="AA5624" s="91"/>
      <c r="AB5624" s="99"/>
      <c r="AC5624" s="90"/>
    </row>
    <row r="5625" spans="2:29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2"/>
      <c r="U5625" s="92"/>
      <c r="V5625" s="98"/>
      <c r="W5625" s="96"/>
      <c r="X5625" s="96"/>
      <c r="Y5625" s="95"/>
      <c r="Z5625" s="92"/>
      <c r="AA5625" s="91"/>
      <c r="AB5625" s="99"/>
      <c r="AC5625" s="90"/>
    </row>
    <row r="5626" spans="2:29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2"/>
      <c r="U5626" s="92"/>
      <c r="V5626" s="98"/>
      <c r="W5626" s="96"/>
      <c r="X5626" s="96"/>
      <c r="Y5626" s="95"/>
      <c r="Z5626" s="92"/>
      <c r="AA5626" s="91"/>
      <c r="AB5626" s="99"/>
      <c r="AC5626" s="90"/>
    </row>
    <row r="5627" spans="2:29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2"/>
      <c r="U5627" s="92"/>
      <c r="V5627" s="98"/>
      <c r="W5627" s="96"/>
      <c r="X5627" s="96"/>
      <c r="Y5627" s="95"/>
      <c r="Z5627" s="92"/>
      <c r="AA5627" s="91"/>
      <c r="AB5627" s="99"/>
      <c r="AC5627" s="90"/>
    </row>
    <row r="5628" spans="2:29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2"/>
      <c r="U5628" s="92"/>
      <c r="V5628" s="98"/>
      <c r="W5628" s="96"/>
      <c r="X5628" s="96"/>
      <c r="Y5628" s="95"/>
      <c r="Z5628" s="92"/>
      <c r="AA5628" s="91"/>
      <c r="AB5628" s="99"/>
      <c r="AC5628" s="90"/>
    </row>
    <row r="5629" spans="2:29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2"/>
      <c r="U5629" s="92"/>
      <c r="V5629" s="98"/>
      <c r="W5629" s="96"/>
      <c r="X5629" s="96"/>
      <c r="Y5629" s="95"/>
      <c r="Z5629" s="92"/>
      <c r="AA5629" s="91"/>
      <c r="AB5629" s="99"/>
      <c r="AC5629" s="90"/>
    </row>
    <row r="5630" spans="2:29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2"/>
      <c r="U5630" s="92"/>
      <c r="V5630" s="98"/>
      <c r="W5630" s="96"/>
      <c r="X5630" s="96"/>
      <c r="Y5630" s="95"/>
      <c r="Z5630" s="92"/>
      <c r="AA5630" s="91"/>
      <c r="AB5630" s="99"/>
      <c r="AC5630" s="90"/>
    </row>
    <row r="5631" spans="2:29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2"/>
      <c r="U5631" s="92"/>
      <c r="V5631" s="98"/>
      <c r="W5631" s="96"/>
      <c r="X5631" s="96"/>
      <c r="Y5631" s="95"/>
      <c r="Z5631" s="92"/>
      <c r="AA5631" s="91"/>
      <c r="AB5631" s="99"/>
      <c r="AC5631" s="90"/>
    </row>
    <row r="5632" spans="2:29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2"/>
      <c r="U5632" s="92"/>
      <c r="V5632" s="98"/>
      <c r="W5632" s="96"/>
      <c r="X5632" s="96"/>
      <c r="Y5632" s="95"/>
      <c r="Z5632" s="92"/>
      <c r="AA5632" s="91"/>
      <c r="AB5632" s="99"/>
      <c r="AC5632" s="90"/>
    </row>
    <row r="5633" spans="2:29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2"/>
      <c r="U5633" s="92"/>
      <c r="V5633" s="98"/>
      <c r="W5633" s="96"/>
      <c r="X5633" s="96"/>
      <c r="Y5633" s="95"/>
      <c r="Z5633" s="92"/>
      <c r="AA5633" s="91"/>
      <c r="AB5633" s="99"/>
      <c r="AC5633" s="90"/>
    </row>
    <row r="5634" spans="2:29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2"/>
      <c r="U5634" s="92"/>
      <c r="V5634" s="98"/>
      <c r="W5634" s="96"/>
      <c r="X5634" s="96"/>
      <c r="Y5634" s="95"/>
      <c r="Z5634" s="92"/>
      <c r="AA5634" s="91"/>
      <c r="AB5634" s="99"/>
      <c r="AC5634" s="90"/>
    </row>
    <row r="5635" spans="2:29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2"/>
      <c r="U5635" s="92"/>
      <c r="V5635" s="98"/>
      <c r="W5635" s="96"/>
      <c r="X5635" s="96"/>
      <c r="Y5635" s="95"/>
      <c r="Z5635" s="92"/>
      <c r="AA5635" s="91"/>
      <c r="AB5635" s="99"/>
      <c r="AC5635" s="90"/>
    </row>
    <row r="5636" spans="2:29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2"/>
      <c r="U5636" s="92"/>
      <c r="V5636" s="98"/>
      <c r="W5636" s="96"/>
      <c r="X5636" s="96"/>
      <c r="Y5636" s="95"/>
      <c r="Z5636" s="92"/>
      <c r="AA5636" s="91"/>
      <c r="AB5636" s="99"/>
      <c r="AC5636" s="90"/>
    </row>
    <row r="5637" spans="2:29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2"/>
      <c r="U5637" s="92"/>
      <c r="V5637" s="98"/>
      <c r="W5637" s="96"/>
      <c r="X5637" s="96"/>
      <c r="Y5637" s="95"/>
      <c r="Z5637" s="92"/>
      <c r="AA5637" s="91"/>
      <c r="AB5637" s="99"/>
      <c r="AC5637" s="90"/>
    </row>
    <row r="5638" spans="2:29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2"/>
      <c r="U5638" s="92"/>
      <c r="V5638" s="98"/>
      <c r="W5638" s="96"/>
      <c r="X5638" s="96"/>
      <c r="Y5638" s="95"/>
      <c r="Z5638" s="92"/>
      <c r="AA5638" s="91"/>
      <c r="AB5638" s="99"/>
      <c r="AC5638" s="90"/>
    </row>
    <row r="5639" spans="2:29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2"/>
      <c r="U5639" s="92"/>
      <c r="V5639" s="98"/>
      <c r="W5639" s="96"/>
      <c r="X5639" s="96"/>
      <c r="Y5639" s="95"/>
      <c r="Z5639" s="92"/>
      <c r="AA5639" s="91"/>
      <c r="AB5639" s="99"/>
      <c r="AC5639" s="90"/>
    </row>
    <row r="5640" spans="2:29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2"/>
      <c r="U5640" s="92"/>
      <c r="V5640" s="98"/>
      <c r="W5640" s="96"/>
      <c r="X5640" s="96"/>
      <c r="Y5640" s="95"/>
      <c r="Z5640" s="92"/>
      <c r="AA5640" s="91"/>
      <c r="AB5640" s="99"/>
      <c r="AC5640" s="90"/>
    </row>
    <row r="5641" spans="2:29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2"/>
      <c r="U5641" s="92"/>
      <c r="V5641" s="98"/>
      <c r="W5641" s="96"/>
      <c r="X5641" s="96"/>
      <c r="Y5641" s="95"/>
      <c r="Z5641" s="92"/>
      <c r="AA5641" s="91"/>
      <c r="AB5641" s="99"/>
      <c r="AC5641" s="90"/>
    </row>
    <row r="5642" spans="2:29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2"/>
      <c r="U5642" s="92"/>
      <c r="V5642" s="98"/>
      <c r="W5642" s="96"/>
      <c r="X5642" s="96"/>
      <c r="Y5642" s="95"/>
      <c r="Z5642" s="92"/>
      <c r="AA5642" s="91"/>
      <c r="AB5642" s="99"/>
      <c r="AC5642" s="90"/>
    </row>
    <row r="5643" spans="2:29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2"/>
      <c r="U5643" s="92"/>
      <c r="V5643" s="98"/>
      <c r="W5643" s="96"/>
      <c r="X5643" s="96"/>
      <c r="Y5643" s="95"/>
      <c r="Z5643" s="92"/>
      <c r="AA5643" s="91"/>
      <c r="AB5643" s="99"/>
      <c r="AC5643" s="90"/>
    </row>
    <row r="5644" spans="2:29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2"/>
      <c r="U5644" s="92"/>
      <c r="V5644" s="98"/>
      <c r="W5644" s="96"/>
      <c r="X5644" s="96"/>
      <c r="Y5644" s="95"/>
      <c r="Z5644" s="92"/>
      <c r="AA5644" s="91"/>
      <c r="AB5644" s="99"/>
      <c r="AC5644" s="90"/>
    </row>
    <row r="5645" spans="2:29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2"/>
      <c r="U5645" s="92"/>
      <c r="V5645" s="98"/>
      <c r="W5645" s="96"/>
      <c r="X5645" s="96"/>
      <c r="Y5645" s="95"/>
      <c r="Z5645" s="92"/>
      <c r="AA5645" s="91"/>
      <c r="AB5645" s="99"/>
      <c r="AC5645" s="90"/>
    </row>
    <row r="5646" spans="2:29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2"/>
      <c r="U5646" s="92"/>
      <c r="V5646" s="98"/>
      <c r="W5646" s="96"/>
      <c r="X5646" s="96"/>
      <c r="Y5646" s="95"/>
      <c r="Z5646" s="92"/>
      <c r="AA5646" s="91"/>
      <c r="AB5646" s="99"/>
      <c r="AC5646" s="90"/>
    </row>
    <row r="5647" spans="2:29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2"/>
      <c r="U5647" s="92"/>
      <c r="V5647" s="98"/>
      <c r="W5647" s="96"/>
      <c r="X5647" s="96"/>
      <c r="Y5647" s="95"/>
      <c r="Z5647" s="92"/>
      <c r="AA5647" s="91"/>
      <c r="AB5647" s="99"/>
      <c r="AC5647" s="90"/>
    </row>
    <row r="5648" spans="2:29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2"/>
      <c r="U5648" s="92"/>
      <c r="V5648" s="98"/>
      <c r="W5648" s="96"/>
      <c r="X5648" s="96"/>
      <c r="Y5648" s="95"/>
      <c r="Z5648" s="92"/>
      <c r="AA5648" s="91"/>
      <c r="AB5648" s="99"/>
      <c r="AC5648" s="90"/>
    </row>
    <row r="5649" spans="2:29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2"/>
      <c r="U5649" s="92"/>
      <c r="V5649" s="98"/>
      <c r="W5649" s="96"/>
      <c r="X5649" s="96"/>
      <c r="Y5649" s="95"/>
      <c r="Z5649" s="92"/>
      <c r="AA5649" s="91"/>
      <c r="AB5649" s="99"/>
      <c r="AC5649" s="90"/>
    </row>
    <row r="5650" spans="2:29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2"/>
      <c r="U5650" s="92"/>
      <c r="V5650" s="98"/>
      <c r="W5650" s="96"/>
      <c r="X5650" s="96"/>
      <c r="Y5650" s="95"/>
      <c r="Z5650" s="92"/>
      <c r="AA5650" s="91"/>
      <c r="AB5650" s="99"/>
      <c r="AC5650" s="90"/>
    </row>
    <row r="5651" spans="2:29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2"/>
      <c r="U5651" s="92"/>
      <c r="V5651" s="98"/>
      <c r="W5651" s="96"/>
      <c r="X5651" s="96"/>
      <c r="Y5651" s="95"/>
      <c r="Z5651" s="92"/>
      <c r="AA5651" s="91"/>
      <c r="AB5651" s="99"/>
      <c r="AC5651" s="90"/>
    </row>
    <row r="5652" spans="2:29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2"/>
      <c r="U5652" s="92"/>
      <c r="V5652" s="98"/>
      <c r="W5652" s="96"/>
      <c r="X5652" s="96"/>
      <c r="Y5652" s="95"/>
      <c r="Z5652" s="92"/>
      <c r="AA5652" s="91"/>
      <c r="AB5652" s="99"/>
      <c r="AC5652" s="90"/>
    </row>
    <row r="5653" spans="2:29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2"/>
      <c r="U5653" s="92"/>
      <c r="V5653" s="98"/>
      <c r="W5653" s="96"/>
      <c r="X5653" s="96"/>
      <c r="Y5653" s="95"/>
      <c r="Z5653" s="92"/>
      <c r="AA5653" s="91"/>
      <c r="AB5653" s="99"/>
      <c r="AC5653" s="90"/>
    </row>
    <row r="5654" spans="2:29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2"/>
      <c r="U5654" s="92"/>
      <c r="V5654" s="98"/>
      <c r="W5654" s="96"/>
      <c r="X5654" s="96"/>
      <c r="Y5654" s="95"/>
      <c r="Z5654" s="92"/>
      <c r="AA5654" s="91"/>
      <c r="AB5654" s="99"/>
      <c r="AC5654" s="90"/>
    </row>
    <row r="5655" spans="2:29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2"/>
      <c r="U5655" s="92"/>
      <c r="V5655" s="98"/>
      <c r="W5655" s="96"/>
      <c r="X5655" s="96"/>
      <c r="Y5655" s="95"/>
      <c r="Z5655" s="92"/>
      <c r="AA5655" s="91"/>
      <c r="AB5655" s="99"/>
      <c r="AC5655" s="90"/>
    </row>
    <row r="5656" spans="2:29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2"/>
      <c r="U5656" s="92"/>
      <c r="V5656" s="98"/>
      <c r="W5656" s="96"/>
      <c r="X5656" s="96"/>
      <c r="Y5656" s="95"/>
      <c r="Z5656" s="92"/>
      <c r="AA5656" s="91"/>
      <c r="AB5656" s="99"/>
      <c r="AC5656" s="90"/>
    </row>
    <row r="5657" spans="2:29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2"/>
      <c r="U5657" s="92"/>
      <c r="V5657" s="98"/>
      <c r="W5657" s="96"/>
      <c r="X5657" s="96"/>
      <c r="Y5657" s="95"/>
      <c r="Z5657" s="92"/>
      <c r="AA5657" s="91"/>
      <c r="AB5657" s="99"/>
      <c r="AC5657" s="90"/>
    </row>
    <row r="5658" spans="2:29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2"/>
      <c r="U5658" s="92"/>
      <c r="V5658" s="98"/>
      <c r="W5658" s="96"/>
      <c r="X5658" s="96"/>
      <c r="Y5658" s="95"/>
      <c r="Z5658" s="92"/>
      <c r="AA5658" s="91"/>
      <c r="AB5658" s="99"/>
      <c r="AC5658" s="90"/>
    </row>
    <row r="5659" spans="2:29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2"/>
      <c r="U5659" s="92"/>
      <c r="V5659" s="98"/>
      <c r="W5659" s="96"/>
      <c r="X5659" s="96"/>
      <c r="Y5659" s="95"/>
      <c r="Z5659" s="92"/>
      <c r="AA5659" s="91"/>
      <c r="AB5659" s="99"/>
      <c r="AC5659" s="90"/>
    </row>
    <row r="5660" spans="2:29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2"/>
      <c r="U5660" s="92"/>
      <c r="V5660" s="98"/>
      <c r="W5660" s="96"/>
      <c r="X5660" s="96"/>
      <c r="Y5660" s="95"/>
      <c r="Z5660" s="92"/>
      <c r="AA5660" s="91"/>
      <c r="AB5660" s="99"/>
      <c r="AC5660" s="90"/>
    </row>
    <row r="5661" spans="2:29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2"/>
      <c r="U5661" s="92"/>
      <c r="V5661" s="98"/>
      <c r="W5661" s="96"/>
      <c r="X5661" s="96"/>
      <c r="Y5661" s="95"/>
      <c r="Z5661" s="92"/>
      <c r="AA5661" s="91"/>
      <c r="AB5661" s="99"/>
      <c r="AC5661" s="90"/>
    </row>
    <row r="5662" spans="2:29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2"/>
      <c r="U5662" s="92"/>
      <c r="V5662" s="98"/>
      <c r="W5662" s="96"/>
      <c r="X5662" s="96"/>
      <c r="Y5662" s="95"/>
      <c r="Z5662" s="92"/>
      <c r="AA5662" s="91"/>
      <c r="AB5662" s="99"/>
      <c r="AC5662" s="90"/>
    </row>
  </sheetData>
  <conditionalFormatting sqref="A11:S41 V11:AC41 U44:AC1228 D44:D1228 F44:L1228 T12:T1228 M42:M1228 E43:E1228 N44:S1228 C834:C1228 A44:B1228 A1321:B3323 U1321:U3658 V1321:AC3323 N1321:S3323 M1321:M3659 T1321:T3659 F1321:L3323 D1321:D3323 A1229:AC1320">
    <cfRule type="expression" dxfId="30" priority="87">
      <formula>$Q11&gt;0</formula>
    </cfRule>
  </conditionalFormatting>
  <conditionalFormatting sqref="A4599:AC5662">
    <cfRule type="expression" dxfId="29" priority="79">
      <formula>$Q4599&gt;0</formula>
    </cfRule>
  </conditionalFormatting>
  <conditionalFormatting sqref="AC3919:AC4598">
    <cfRule type="expression" dxfId="28" priority="72">
      <formula>$Q3919&gt;0</formula>
    </cfRule>
  </conditionalFormatting>
  <conditionalFormatting sqref="AB3919:AB4598">
    <cfRule type="expression" dxfId="27" priority="71">
      <formula>$Q3919&gt;0</formula>
    </cfRule>
  </conditionalFormatting>
  <conditionalFormatting sqref="A3661:AC3918 A3324:B3658 F3324:L3658 D3324:D3658 V3324:AC3658 N3324:S3658 B3660 D3660:AC3660">
    <cfRule type="expression" dxfId="26" priority="54">
      <formula>$Q3324&gt;0</formula>
    </cfRule>
  </conditionalFormatting>
  <conditionalFormatting sqref="T11">
    <cfRule type="expression" dxfId="25" priority="52">
      <formula>$Q11&gt;0</formula>
    </cfRule>
  </conditionalFormatting>
  <conditionalFormatting sqref="U44:U1228 T11:T1228 T1321:T3659 U1321:U3658 T1229:U1320">
    <cfRule type="expression" dxfId="24" priority="51">
      <formula>$Q11&gt;0</formula>
    </cfRule>
  </conditionalFormatting>
  <conditionalFormatting sqref="U17">
    <cfRule type="expression" dxfId="23" priority="48">
      <formula>$Q17&gt;0</formula>
    </cfRule>
  </conditionalFormatting>
  <conditionalFormatting sqref="U17">
    <cfRule type="expression" dxfId="22" priority="47">
      <formula>$Q17&gt;0</formula>
    </cfRule>
  </conditionalFormatting>
  <conditionalFormatting sqref="U18:U41">
    <cfRule type="expression" dxfId="21" priority="46">
      <formula>$Q18&gt;0</formula>
    </cfRule>
  </conditionalFormatting>
  <conditionalFormatting sqref="U18:U41">
    <cfRule type="expression" dxfId="20" priority="45">
      <formula>$Q18&gt;0</formula>
    </cfRule>
  </conditionalFormatting>
  <conditionalFormatting sqref="U11:U16">
    <cfRule type="expression" dxfId="19" priority="42">
      <formula>$Q11&gt;0</formula>
    </cfRule>
  </conditionalFormatting>
  <conditionalFormatting sqref="U11:U16">
    <cfRule type="expression" dxfId="18" priority="41">
      <formula>$Q11&gt;0</formula>
    </cfRule>
  </conditionalFormatting>
  <conditionalFormatting sqref="A42:B43 D42:L42 V42:AC43 D43 F43:L43 N42:S43">
    <cfRule type="expression" dxfId="17" priority="33">
      <formula>$Q42&gt;0</formula>
    </cfRule>
  </conditionalFormatting>
  <conditionalFormatting sqref="U42:U43">
    <cfRule type="expression" dxfId="16" priority="30">
      <formula>$Q42&gt;0</formula>
    </cfRule>
  </conditionalFormatting>
  <conditionalFormatting sqref="U42:U43">
    <cfRule type="expression" dxfId="15" priority="29">
      <formula>$Q42&gt;0</formula>
    </cfRule>
  </conditionalFormatting>
  <conditionalFormatting sqref="E1321:E3658">
    <cfRule type="expression" dxfId="14" priority="27">
      <formula>$Q1321&gt;0</formula>
    </cfRule>
  </conditionalFormatting>
  <conditionalFormatting sqref="A3659:B3659 F3659:L3659 D3659 V3659:AC3659 N3659:S3659">
    <cfRule type="expression" dxfId="13" priority="26">
      <formula>$Q3659&gt;0</formula>
    </cfRule>
  </conditionalFormatting>
  <conditionalFormatting sqref="U3659">
    <cfRule type="expression" dxfId="12" priority="23">
      <formula>$Q3659&gt;0</formula>
    </cfRule>
  </conditionalFormatting>
  <conditionalFormatting sqref="U3659">
    <cfRule type="expression" dxfId="11" priority="22">
      <formula>$Q3659&gt;0</formula>
    </cfRule>
  </conditionalFormatting>
  <conditionalFormatting sqref="E3659">
    <cfRule type="expression" dxfId="10" priority="19">
      <formula>$Q3659&gt;0</formula>
    </cfRule>
  </conditionalFormatting>
  <conditionalFormatting sqref="C3660">
    <cfRule type="expression" dxfId="9" priority="18">
      <formula>$Q3660&gt;0</formula>
    </cfRule>
  </conditionalFormatting>
  <conditionalFormatting sqref="C42">
    <cfRule type="expression" dxfId="8" priority="16">
      <formula>$Q42&gt;0</formula>
    </cfRule>
  </conditionalFormatting>
  <conditionalFormatting sqref="C43:C648 C650:C679 C681:C711 C713:C740 C742:C771 C773:C802 C804:C833 C1321:C3659">
    <cfRule type="expression" dxfId="7" priority="15">
      <formula>$Q43&gt;0</formula>
    </cfRule>
  </conditionalFormatting>
  <conditionalFormatting sqref="A3660">
    <cfRule type="expression" dxfId="6" priority="12">
      <formula>$Q3660&gt;0</formula>
    </cfRule>
  </conditionalFormatting>
  <conditionalFormatting sqref="C649">
    <cfRule type="expression" dxfId="5" priority="8">
      <formula>$Q649&gt;0</formula>
    </cfRule>
  </conditionalFormatting>
  <conditionalFormatting sqref="C680">
    <cfRule type="expression" dxfId="4" priority="7">
      <formula>$Q680&gt;0</formula>
    </cfRule>
  </conditionalFormatting>
  <conditionalFormatting sqref="C712">
    <cfRule type="expression" dxfId="3" priority="6">
      <formula>$Q712&gt;0</formula>
    </cfRule>
  </conditionalFormatting>
  <conditionalFormatting sqref="C772">
    <cfRule type="expression" dxfId="2" priority="4">
      <formula>$Q772&gt;0</formula>
    </cfRule>
  </conditionalFormatting>
  <conditionalFormatting sqref="C803">
    <cfRule type="expression" dxfId="1" priority="3">
      <formula>$Q803&gt;0</formula>
    </cfRule>
  </conditionalFormatting>
  <conditionalFormatting sqref="C741">
    <cfRule type="expression" dxfId="0" priority="1">
      <formula>$Q741&gt;0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2025-05-09T15:52:50Z</dcterms:modified>
</cp:coreProperties>
</file>